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harper\Documents\personal\"/>
    </mc:Choice>
  </mc:AlternateContent>
  <xr:revisionPtr revIDLastSave="0" documentId="13_ncr:1_{7E1C0185-258C-4D29-869D-AEDB584E9DD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Data" sheetId="1" r:id="rId1"/>
    <sheet name="GameTags" sheetId="49" r:id="rId2"/>
    <sheet name="row.title" sheetId="2" r:id="rId3"/>
    <sheet name="Data" sheetId="3" r:id="rId4"/>
    <sheet name="Sly 2 Band of Thieves" sheetId="4" r:id="rId5"/>
    <sheet name="Sly Cooper and the Thievius Rac" sheetId="5" r:id="rId6"/>
    <sheet name="PS3 - Sly Cooper and the Thievi" sheetId="6" r:id="rId7"/>
    <sheet name="PS5 - Sly Cooper and the Thievi" sheetId="7" r:id="rId8"/>
    <sheet name="Marvels Spider-Man Miles Morale" sheetId="8" r:id="rId9"/>
    <sheet name="Spyro the Dragon" sheetId="9" r:id="rId10"/>
    <sheet name="Elden Ring" sheetId="10" r:id="rId11"/>
    <sheet name="Jak and Daxter The Precursor Le" sheetId="11" r:id="rId12"/>
    <sheet name="Sly Minigames" sheetId="12" r:id="rId13"/>
    <sheet name="Dragon Ball Z Kakarot" sheetId="13" r:id="rId14"/>
    <sheet name="God of War" sheetId="14" r:id="rId15"/>
    <sheet name="Senran Kagura Shinovi Versus" sheetId="15" r:id="rId16"/>
    <sheet name="Marvels Spider-Man Remastered" sheetId="16" r:id="rId17"/>
    <sheet name="Bloodborne" sheetId="17" r:id="rId18"/>
    <sheet name="Destiny 2" sheetId="18" r:id="rId19"/>
    <sheet name="Welcome Park" sheetId="19" r:id="rId20"/>
    <sheet name="Darksiders" sheetId="20" r:id="rId21"/>
    <sheet name="The Evil Within 2" sheetId="21" r:id="rId22"/>
    <sheet name="Sly Cooper Thieves in Time" sheetId="22" r:id="rId23"/>
    <sheet name="Astros Playroom" sheetId="23" r:id="rId24"/>
    <sheet name="The Quarry" sheetId="24" r:id="rId25"/>
    <sheet name="Monopoly Plus" sheetId="25" r:id="rId26"/>
    <sheet name="Five Nights at Freddys Security" sheetId="26" r:id="rId27"/>
    <sheet name="Overcooked" sheetId="27" r:id="rId28"/>
    <sheet name="My Hero Ones Justice" sheetId="28" r:id="rId29"/>
    <sheet name="Marvels Spider-Man" sheetId="29" r:id="rId30"/>
    <sheet name="My Hero Ones Justice 2" sheetId="30" r:id="rId31"/>
    <sheet name="Resident Evil 2" sheetId="31" r:id="rId32"/>
    <sheet name="Horizon Zero Dawn" sheetId="32" r:id="rId33"/>
    <sheet name="Attack on Titan" sheetId="33" r:id="rId34"/>
    <sheet name="Middle-earth Shadow of Mordor -" sheetId="34" r:id="rId35"/>
    <sheet name="Dragon Ball FighterZ" sheetId="35" r:id="rId36"/>
    <sheet name="Overcooked 2" sheetId="36" r:id="rId37"/>
    <sheet name="Assassins Creed Valhalla" sheetId="37" r:id="rId38"/>
    <sheet name="Hitman" sheetId="38" r:id="rId39"/>
    <sheet name="Kingdom Hearts III" sheetId="39" r:id="rId40"/>
    <sheet name="Stardew Valley" sheetId="40" r:id="rId41"/>
    <sheet name="Mortal Kombat X" sheetId="41" r:id="rId42"/>
    <sheet name="Call of Duty Black Ops" sheetId="42" r:id="rId43"/>
    <sheet name="Dashboard" sheetId="43" r:id="rId44"/>
    <sheet name="TrophyDetails" sheetId="44" r:id="rId45"/>
    <sheet name="Lookup" sheetId="45" r:id="rId46"/>
    <sheet name="Checklist" sheetId="46" r:id="rId47"/>
    <sheet name="TrophyTemplate" sheetId="47" r:id="rId48"/>
    <sheet name="Hades" sheetId="48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7" l="1"/>
  <c r="A2" i="46"/>
  <c r="A3" i="45"/>
  <c r="B10" i="43"/>
  <c r="A10" i="43"/>
  <c r="B9" i="43"/>
  <c r="A9" i="43"/>
  <c r="B8" i="43"/>
  <c r="A8" i="43"/>
  <c r="B7" i="43"/>
  <c r="A7" i="43"/>
  <c r="B6" i="43"/>
  <c r="A6" i="43"/>
  <c r="B5" i="43"/>
  <c r="A5" i="43"/>
  <c r="B3" i="4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G42" i="3"/>
  <c r="F42" i="3"/>
  <c r="E42" i="3"/>
  <c r="D42" i="3"/>
  <c r="C42" i="3"/>
  <c r="B42" i="3"/>
  <c r="A42" i="3"/>
  <c r="H41" i="3"/>
  <c r="G41" i="3"/>
  <c r="F41" i="3"/>
  <c r="E41" i="3"/>
  <c r="D41" i="3"/>
  <c r="C41" i="3"/>
  <c r="B41" i="3"/>
  <c r="A41" i="3"/>
  <c r="H40" i="3"/>
  <c r="G40" i="3"/>
  <c r="F40" i="3"/>
  <c r="E40" i="3"/>
  <c r="D40" i="3"/>
  <c r="C40" i="3"/>
  <c r="B40" i="3"/>
  <c r="A40" i="3"/>
  <c r="H39" i="3"/>
  <c r="G39" i="3"/>
  <c r="F39" i="3"/>
  <c r="E39" i="3"/>
  <c r="D39" i="3"/>
  <c r="C39" i="3"/>
  <c r="B39" i="3"/>
  <c r="A39" i="3"/>
  <c r="H38" i="3"/>
  <c r="G38" i="3"/>
  <c r="F38" i="3"/>
  <c r="E38" i="3"/>
  <c r="D38" i="3"/>
  <c r="C38" i="3"/>
  <c r="B38" i="3"/>
  <c r="A38" i="3"/>
  <c r="H37" i="3"/>
  <c r="G37" i="3"/>
  <c r="F37" i="3"/>
  <c r="E37" i="3"/>
  <c r="D37" i="3"/>
  <c r="C37" i="3"/>
  <c r="B37" i="3"/>
  <c r="A37" i="3"/>
  <c r="H36" i="3"/>
  <c r="G36" i="3"/>
  <c r="F36" i="3"/>
  <c r="E36" i="3"/>
  <c r="D36" i="3"/>
  <c r="C36" i="3"/>
  <c r="B36" i="3"/>
  <c r="A36" i="3"/>
  <c r="H35" i="3"/>
  <c r="G35" i="3"/>
  <c r="F35" i="3"/>
  <c r="E35" i="3"/>
  <c r="D35" i="3"/>
  <c r="C35" i="3"/>
  <c r="B35" i="3"/>
  <c r="A35" i="3"/>
  <c r="H34" i="3"/>
  <c r="G34" i="3"/>
  <c r="F34" i="3"/>
  <c r="E34" i="3"/>
  <c r="D34" i="3"/>
  <c r="C34" i="3"/>
  <c r="B34" i="3"/>
  <c r="A34" i="3"/>
  <c r="H33" i="3"/>
  <c r="G33" i="3"/>
  <c r="F33" i="3"/>
  <c r="E33" i="3"/>
  <c r="D33" i="3"/>
  <c r="C33" i="3"/>
  <c r="B33" i="3"/>
  <c r="A33" i="3"/>
  <c r="H32" i="3"/>
  <c r="G32" i="3"/>
  <c r="F32" i="3"/>
  <c r="E32" i="3"/>
  <c r="D32" i="3"/>
  <c r="C32" i="3"/>
  <c r="B32" i="3"/>
  <c r="A32" i="3"/>
  <c r="H31" i="3"/>
  <c r="G31" i="3"/>
  <c r="F31" i="3"/>
  <c r="E31" i="3"/>
  <c r="D31" i="3"/>
  <c r="C31" i="3"/>
  <c r="B31" i="3"/>
  <c r="A31" i="3"/>
  <c r="H30" i="3"/>
  <c r="G30" i="3"/>
  <c r="F30" i="3"/>
  <c r="E30" i="3"/>
  <c r="D30" i="3"/>
  <c r="C30" i="3"/>
  <c r="B30" i="3"/>
  <c r="A30" i="3"/>
  <c r="H29" i="3"/>
  <c r="G29" i="3"/>
  <c r="F29" i="3"/>
  <c r="E29" i="3"/>
  <c r="D29" i="3"/>
  <c r="C29" i="3"/>
  <c r="B29" i="3"/>
  <c r="A29" i="3"/>
  <c r="H28" i="3"/>
  <c r="G28" i="3"/>
  <c r="F28" i="3"/>
  <c r="E28" i="3"/>
  <c r="D28" i="3"/>
  <c r="C28" i="3"/>
  <c r="B28" i="3"/>
  <c r="A28" i="3"/>
  <c r="H27" i="3"/>
  <c r="G27" i="3"/>
  <c r="F27" i="3"/>
  <c r="E27" i="3"/>
  <c r="D27" i="3"/>
  <c r="C27" i="3"/>
  <c r="B27" i="3"/>
  <c r="A27" i="3"/>
  <c r="H26" i="3"/>
  <c r="G26" i="3"/>
  <c r="F26" i="3"/>
  <c r="E26" i="3"/>
  <c r="D26" i="3"/>
  <c r="C26" i="3"/>
  <c r="B26" i="3"/>
  <c r="A26" i="3"/>
  <c r="H25" i="3"/>
  <c r="G25" i="3"/>
  <c r="F25" i="3"/>
  <c r="E25" i="3"/>
  <c r="D25" i="3"/>
  <c r="C25" i="3"/>
  <c r="B25" i="3"/>
  <c r="A25" i="3"/>
  <c r="H24" i="3"/>
  <c r="G24" i="3"/>
  <c r="F24" i="3"/>
  <c r="E24" i="3"/>
  <c r="D24" i="3"/>
  <c r="C24" i="3"/>
  <c r="B24" i="3"/>
  <c r="A24" i="3"/>
  <c r="H23" i="3"/>
  <c r="G23" i="3"/>
  <c r="F23" i="3"/>
  <c r="E23" i="3"/>
  <c r="D23" i="3"/>
  <c r="C23" i="3"/>
  <c r="B23" i="3"/>
  <c r="A23" i="3"/>
  <c r="H22" i="3"/>
  <c r="G22" i="3"/>
  <c r="F22" i="3"/>
  <c r="E22" i="3"/>
  <c r="D22" i="3"/>
  <c r="C22" i="3"/>
  <c r="B22" i="3"/>
  <c r="A22" i="3"/>
  <c r="H21" i="3"/>
  <c r="G21" i="3"/>
  <c r="F21" i="3"/>
  <c r="E21" i="3"/>
  <c r="D21" i="3"/>
  <c r="C21" i="3"/>
  <c r="B21" i="3"/>
  <c r="A21" i="3"/>
  <c r="H20" i="3"/>
  <c r="G20" i="3"/>
  <c r="F20" i="3"/>
  <c r="E20" i="3"/>
  <c r="D20" i="3"/>
  <c r="C20" i="3"/>
  <c r="B20" i="3"/>
  <c r="A20" i="3"/>
  <c r="H19" i="3"/>
  <c r="G19" i="3"/>
  <c r="F19" i="3"/>
  <c r="E19" i="3"/>
  <c r="D19" i="3"/>
  <c r="C19" i="3"/>
  <c r="B19" i="3"/>
  <c r="A19" i="3"/>
  <c r="H18" i="3"/>
  <c r="G18" i="3"/>
  <c r="F18" i="3"/>
  <c r="E18" i="3"/>
  <c r="D18" i="3"/>
  <c r="C18" i="3"/>
  <c r="B18" i="3"/>
  <c r="A18" i="3"/>
  <c r="H17" i="3"/>
  <c r="G17" i="3"/>
  <c r="F17" i="3"/>
  <c r="E17" i="3"/>
  <c r="D17" i="3"/>
  <c r="C17" i="3"/>
  <c r="B17" i="3"/>
  <c r="A17" i="3"/>
  <c r="H16" i="3"/>
  <c r="G16" i="3"/>
  <c r="F16" i="3"/>
  <c r="E16" i="3"/>
  <c r="D16" i="3"/>
  <c r="C16" i="3"/>
  <c r="B16" i="3"/>
  <c r="A16" i="3"/>
  <c r="H15" i="3"/>
  <c r="G15" i="3"/>
  <c r="F15" i="3"/>
  <c r="E15" i="3"/>
  <c r="D15" i="3"/>
  <c r="C15" i="3"/>
  <c r="B15" i="3"/>
  <c r="A15" i="3"/>
  <c r="H14" i="3"/>
  <c r="G14" i="3"/>
  <c r="F14" i="3"/>
  <c r="E14" i="3"/>
  <c r="D14" i="3"/>
  <c r="C14" i="3"/>
  <c r="B14" i="3"/>
  <c r="A14" i="3"/>
  <c r="H13" i="3"/>
  <c r="G13" i="3"/>
  <c r="F13" i="3"/>
  <c r="E13" i="3"/>
  <c r="D13" i="3"/>
  <c r="C13" i="3"/>
  <c r="B13" i="3"/>
  <c r="A13" i="3"/>
  <c r="H12" i="3"/>
  <c r="G12" i="3"/>
  <c r="F12" i="3"/>
  <c r="E12" i="3"/>
  <c r="D12" i="3"/>
  <c r="C12" i="3"/>
  <c r="B12" i="3"/>
  <c r="A12" i="3"/>
  <c r="H11" i="3"/>
  <c r="G11" i="3"/>
  <c r="F11" i="3"/>
  <c r="E11" i="3"/>
  <c r="D11" i="3"/>
  <c r="C11" i="3"/>
  <c r="B11" i="3"/>
  <c r="A11" i="3"/>
  <c r="H10" i="3"/>
  <c r="G10" i="3"/>
  <c r="F10" i="3"/>
  <c r="E10" i="3"/>
  <c r="D10" i="3"/>
  <c r="C10" i="3"/>
  <c r="B10" i="3"/>
  <c r="A10" i="3"/>
  <c r="H9" i="3"/>
  <c r="G9" i="3"/>
  <c r="F9" i="3"/>
  <c r="E9" i="3"/>
  <c r="D9" i="3"/>
  <c r="C9" i="3"/>
  <c r="B9" i="3"/>
  <c r="A9" i="3"/>
  <c r="H8" i="3"/>
  <c r="G8" i="3"/>
  <c r="F8" i="3"/>
  <c r="E8" i="3"/>
  <c r="D8" i="3"/>
  <c r="C8" i="3"/>
  <c r="B8" i="3"/>
  <c r="A8" i="3"/>
  <c r="H7" i="3"/>
  <c r="G7" i="3"/>
  <c r="F7" i="3"/>
  <c r="E7" i="3"/>
  <c r="D7" i="3"/>
  <c r="C7" i="3"/>
  <c r="B7" i="3"/>
  <c r="A7" i="3"/>
  <c r="H6" i="3"/>
  <c r="G6" i="3"/>
  <c r="F6" i="3"/>
  <c r="E6" i="3"/>
  <c r="D6" i="3"/>
  <c r="C6" i="3"/>
  <c r="B6" i="3"/>
  <c r="A6" i="3"/>
  <c r="H5" i="3"/>
  <c r="G5" i="3"/>
  <c r="F5" i="3"/>
  <c r="E5" i="3"/>
  <c r="D5" i="3"/>
  <c r="C5" i="3"/>
  <c r="B5" i="3"/>
  <c r="A5" i="3"/>
  <c r="H4" i="3"/>
  <c r="G4" i="3"/>
  <c r="F4" i="3"/>
  <c r="E4" i="3"/>
  <c r="D4" i="3"/>
  <c r="C4" i="3"/>
  <c r="B4" i="3"/>
  <c r="A4" i="3"/>
  <c r="H3" i="3"/>
  <c r="G3" i="3"/>
  <c r="F3" i="3"/>
  <c r="E3" i="3"/>
  <c r="D3" i="3"/>
  <c r="C3" i="3"/>
  <c r="B3" i="3"/>
  <c r="A3" i="3"/>
  <c r="H2" i="3"/>
  <c r="G2" i="3"/>
  <c r="F2" i="3"/>
  <c r="E2" i="3"/>
  <c r="D2" i="3"/>
  <c r="C2" i="3"/>
  <c r="B2" i="3"/>
  <c r="A2" i="3"/>
  <c r="A3" i="2"/>
  <c r="B2" i="43" l="1"/>
  <c r="B1" i="43"/>
</calcChain>
</file>

<file path=xl/sharedStrings.xml><?xml version="1.0" encoding="utf-8"?>
<sst xmlns="http://schemas.openxmlformats.org/spreadsheetml/2006/main" count="14050" uniqueCount="4279">
  <si>
    <t>row.id</t>
  </si>
  <si>
    <t>row.scrapetime</t>
  </si>
  <si>
    <t>row.title</t>
  </si>
  <si>
    <t>row.image</t>
  </si>
  <si>
    <t>row.url</t>
  </si>
  <si>
    <t>row.points</t>
  </si>
  <si>
    <t>row.platforms.ps5</t>
  </si>
  <si>
    <t>row.platforms.ps4</t>
  </si>
  <si>
    <t>row.platforms.ps3</t>
  </si>
  <si>
    <t>row.platforms.psvita</t>
  </si>
  <si>
    <t>row.platforms.psvr</t>
  </si>
  <si>
    <t>row.platforms.pc</t>
  </si>
  <si>
    <t>row.trophies.platinum</t>
  </si>
  <si>
    <t>row.trophies.gold</t>
  </si>
  <si>
    <t>row.trophies.silver</t>
  </si>
  <si>
    <t>row.trophies.bronze</t>
  </si>
  <si>
    <t>row.region</t>
  </si>
  <si>
    <t>row.dlccount</t>
  </si>
  <si>
    <t>row.platinumpct</t>
  </si>
  <si>
    <t>row.completepct</t>
  </si>
  <si>
    <t>row.timestamp</t>
  </si>
  <si>
    <t>row.psplus</t>
  </si>
  <si>
    <t>row.tags</t>
  </si>
  <si>
    <t>row.note</t>
  </si>
  <si>
    <t>profile.id</t>
  </si>
  <si>
    <t>profile.title</t>
  </si>
  <si>
    <t>profile.url</t>
  </si>
  <si>
    <t>profile.scrapetime</t>
  </si>
  <si>
    <t>profile.progress</t>
  </si>
  <si>
    <t>profile.image</t>
  </si>
  <si>
    <t>profile.region</t>
  </si>
  <si>
    <t>profile.lastActivity</t>
  </si>
  <si>
    <t>profile.trophies.platinum</t>
  </si>
  <si>
    <t>profile.trophies.gold</t>
  </si>
  <si>
    <t>profile.trophies.silver</t>
  </si>
  <si>
    <t>profile.trophies.bronze</t>
  </si>
  <si>
    <t>profile.platforms.ps5</t>
  </si>
  <si>
    <t>profile.platforms.ps4</t>
  </si>
  <si>
    <t>profile.platforms.ps3</t>
  </si>
  <si>
    <t>profile.platforms.psvita</t>
  </si>
  <si>
    <t>profile.platforms.psvr</t>
  </si>
  <si>
    <t>profile.platforms.pc</t>
  </si>
  <si>
    <t>guide.a</t>
  </si>
  <si>
    <t>guide.p</t>
  </si>
  <si>
    <t>guide.r</t>
  </si>
  <si>
    <t>Middle-earth: Shadow of Mordor - Game of the Year Edition</t>
  </si>
  <si>
    <t>https://i.psnprofiles.com/games/958fc1/L2bbf86.png</t>
  </si>
  <si>
    <t>https://psnprofiles.com/trophies/3559-middle-earth-shadow-of-mordor-game-of-the-year-edition</t>
  </si>
  <si>
    <t>https://psnprofiles.com/trophies/3559-middle-earth-shadow-of-mordor-game-of-the-year-edition/BitingGiraffe</t>
  </si>
  <si>
    <t>https://img.psnprofiles.com/game/s/3559/7b028429-8d1a-4765-84a0-ef1f420942e3.png</t>
  </si>
  <si>
    <t>3,1,25</t>
  </si>
  <si>
    <t>Spyro the Dragon</t>
  </si>
  <si>
    <t>https://i.psnprofiles.com/games/b8edaf/L648c20.png</t>
  </si>
  <si>
    <t>https://psnprofiles.com/trophies/8205-spyro-the-dragon</t>
  </si>
  <si>
    <t>https://psnprofiles.com/trophies/8205-spyro-the-dragon/BitingGiraffe</t>
  </si>
  <si>
    <t>https://img.psnprofiles.com/game/s/8205/c0eeb850-aa90-4e09-9220-2da0eb4edff8.png</t>
  </si>
  <si>
    <t>2,1,7</t>
  </si>
  <si>
    <t>Sly Cooper and the Thievius Raccoonus</t>
  </si>
  <si>
    <t>https://i.psnprofiles.com/games/f1410d/La58059.png</t>
  </si>
  <si>
    <t>https://psnprofiles.com/trophies/469-sly-cooper-and-the-thievius-raccoonus</t>
  </si>
  <si>
    <t>https://psnprofiles.com/trophies/469-sly-cooper-and-the-thievius-raccoonus/BitingGiraffe</t>
  </si>
  <si>
    <t>https://img.psnprofiles.com/game/s/469/07469640-ba25-4bea-b8d0-5eff16ead0d2.png</t>
  </si>
  <si>
    <t>2,1,10</t>
  </si>
  <si>
    <t>Welcome Park</t>
  </si>
  <si>
    <t>https://i.psnprofiles.com/games/e43a9b/L376d25.png</t>
  </si>
  <si>
    <t>https://psnprofiles.com/trophies/1293-welcome-park</t>
  </si>
  <si>
    <t>https://psnprofiles.com/trophies/1293-welcome-park/BitingGiraffe</t>
  </si>
  <si>
    <t>https://img.psnprofiles.com/game/s/1293/cd72b944-ca71-45cb-b1b8-a9020efcc9a5.png</t>
  </si>
  <si>
    <t>2,2,2</t>
  </si>
  <si>
    <t>Sly Cooper: Thieves in Time</t>
  </si>
  <si>
    <t>https://i.psnprofiles.com/games/6217a2/L4dee04.png</t>
  </si>
  <si>
    <t>https://psnprofiles.com/trophies/1829-sly-cooper-thieves-in-time</t>
  </si>
  <si>
    <t>https://psnprofiles.com/trophies/1829-sly-cooper-thieves-in-time/BitingGiraffe</t>
  </si>
  <si>
    <t>https://img.psnprofiles.com/game/s/1829/5f920759-336c-4d55-b052-562f6e838267.png</t>
  </si>
  <si>
    <t>3,1,20</t>
  </si>
  <si>
    <t>Marvel's Spider-Man</t>
  </si>
  <si>
    <t>https://i.psnprofiles.com/games/8c6109/L1398d7.png</t>
  </si>
  <si>
    <t>https://psnprofiles.com/trophies/8143-marvels-spider-man</t>
  </si>
  <si>
    <t>https://psnprofiles.com/trophies/8143-marvels-spider-man/BitingGiraffe</t>
  </si>
  <si>
    <t>https://img.psnprofiles.com/game/s/8143/c4f46ab5-a24f-411b-b1bc-e4da114f6dbf.png</t>
  </si>
  <si>
    <t>Marvel's Spider-Man Remastered</t>
  </si>
  <si>
    <t>https://i.psnprofiles.com/games/ccad85/L8c23e0.png</t>
  </si>
  <si>
    <t>https://psnprofiles.com/trophies/11786-marvels-spider-man-remastered</t>
  </si>
  <si>
    <t>https://psnprofiles.com/trophies/11786-marvels-spider-man-remastered/BitingGiraffe</t>
  </si>
  <si>
    <t>https://img.psnprofiles.com/game/s/11786/262def3c-4af6-44c0-884f-abbce2ef5784.png</t>
  </si>
  <si>
    <t>Marvel's Spider-Man: Miles Morales</t>
  </si>
  <si>
    <t>https://i.psnprofiles.com/games/310204/L0d6cb4.png</t>
  </si>
  <si>
    <t>https://psnprofiles.com/trophies/11805-marvels-spider-man-miles-morales</t>
  </si>
  <si>
    <t>https://psnprofiles.com/trophies/11805-marvels-spider-man-miles-morales/BitingGiraffe</t>
  </si>
  <si>
    <t>https://img.psnprofiles.com/game/s/11805/e6829483-bb73-46de-9ebd-7bbc50bf570a.png</t>
  </si>
  <si>
    <t>3,2,20</t>
  </si>
  <si>
    <t>Overcooked</t>
  </si>
  <si>
    <t>https://i.psnprofiles.com/games/9def16/Ld17ee8.png</t>
  </si>
  <si>
    <t>https://psnprofiles.com/trophies/5128-overcooked</t>
  </si>
  <si>
    <t>https://psnprofiles.com/trophies/5128-overcooked/BitingGiraffe</t>
  </si>
  <si>
    <t>https://img.psnprofiles.com/game/s/5128/c098e930-54d1-4317-98cb-e44954ab5ef3.png</t>
  </si>
  <si>
    <t>4,1,5</t>
  </si>
  <si>
    <t>https://i.psnprofiles.com/games/eadc39/L8190cc.png</t>
  </si>
  <si>
    <t>https://psnprofiles.com/trophies/27717-sly-cooper-and-the-thievius-raccoonus</t>
  </si>
  <si>
    <t>https://psnprofiles.com/trophies/27717-sly-cooper-and-the-thievius-raccoonus/BitingGiraffe</t>
  </si>
  <si>
    <t>https://img.psnprofiles.com/game/s/27717/d71eac0e-8da4-4b4f-9b8a-ff429f1de2e0.png</t>
  </si>
  <si>
    <t>3,1,10</t>
  </si>
  <si>
    <t>Astro's Playroom</t>
  </si>
  <si>
    <t>https://i.psnprofiles.com/games/775921/Ldaaa68.png</t>
  </si>
  <si>
    <t>https://psnprofiles.com/trophies/11753-astros-playroom</t>
  </si>
  <si>
    <t>https://psnprofiles.com/trophies/11753-astros-playroom/BitingGiraffe</t>
  </si>
  <si>
    <t>https://img.psnprofiles.com/game/s/11753/677ee3f5-255a-4c72-b10e-a2a76dd4e9fa.png</t>
  </si>
  <si>
    <t>2,1,5</t>
  </si>
  <si>
    <t>Monopoly Plus</t>
  </si>
  <si>
    <t>https://i.psnprofiles.com/games/e54d9b/L48a4f7.png</t>
  </si>
  <si>
    <t>https://psnprofiles.com/trophies/3211-monopoly-plus</t>
  </si>
  <si>
    <t>https://psnprofiles.com/trophies/3211-monopoly-plus/BitingGiraffe</t>
  </si>
  <si>
    <t>https://img.psnprofiles.com/game/s/3211/e7648018-f82f-4748-8acc-650e97d5e835.png</t>
  </si>
  <si>
    <t>2,2,6</t>
  </si>
  <si>
    <t>The Quarry</t>
  </si>
  <si>
    <t>https://i.psnprofiles.com/games/2ab64c/L16eef3.png</t>
  </si>
  <si>
    <t>https://psnprofiles.com/trophies/16619-the-quarry</t>
  </si>
  <si>
    <t>https://psnprofiles.com/trophies/16619-the-quarry/BitingGiraffe</t>
  </si>
  <si>
    <t>https://img.psnprofiles.com/game/s/16619/0a878352-d446-4f0e-b6a0-0608861a8ee2.png</t>
  </si>
  <si>
    <t>2,3,35</t>
  </si>
  <si>
    <t>Overcooked 2</t>
  </si>
  <si>
    <t>https://i.psnprofiles.com/games/06ee18/L3fd369.png</t>
  </si>
  <si>
    <t>https://psnprofiles.com/trophies/7933-overcooked-2</t>
  </si>
  <si>
    <t>https://psnprofiles.com/trophies/7933-overcooked-2/BitingGiraffe</t>
  </si>
  <si>
    <t>https://img.psnprofiles.com/game/s/7933/0745fe15-2954-488e-bf78-da120e21e913.png</t>
  </si>
  <si>
    <t>4,1,12</t>
  </si>
  <si>
    <t>Sly 2: Band of Thieves</t>
  </si>
  <si>
    <t>https://i.psnprofiles.com/games/50ebc8/Lb62862.png</t>
  </si>
  <si>
    <t>https://psnprofiles.com/trophies/470-sly-2-band-of-thieves</t>
  </si>
  <si>
    <t>https://psnprofiles.com/trophies/470-sly-2-band-of-thieves/BitingGiraffe</t>
  </si>
  <si>
    <t>https://img.psnprofiles.com/game/s/470/859f4823-a959-46b4-a7ee-f46a35f3070a.png</t>
  </si>
  <si>
    <t>2,1,14</t>
  </si>
  <si>
    <t>Jak and Daxter: The Precursor Legacy</t>
  </si>
  <si>
    <t>https://i.psnprofiles.com/games/f59a66/Lacc087.png</t>
  </si>
  <si>
    <t>https://psnprofiles.com/trophies/6498-jak-and-daxter-the-precursor-legacy</t>
  </si>
  <si>
    <t>OR</t>
  </si>
  <si>
    <t>https://psnprofiles.com/trophies/6498-jak-and-daxter-the-precursor-legacy/BitingGiraffe</t>
  </si>
  <si>
    <t>https://img.psnprofiles.com/game/s/6498/08879ace-6ad6-4e4d-a463-d5566506c2bb.png</t>
  </si>
  <si>
    <t>4,1,10</t>
  </si>
  <si>
    <t>Stardew Valley</t>
  </si>
  <si>
    <t>https://i.psnprofiles.com/games/894b90/L0ce767.png</t>
  </si>
  <si>
    <t>https://psnprofiles.com/trophies/5673-stardew-valley</t>
  </si>
  <si>
    <t>https://psnprofiles.com/trophies/5673-stardew-valley/BitingGiraffe</t>
  </si>
  <si>
    <t>https://img.psnprofiles.com/game/s/5673/74d494a4-4231-4275-b29c-a70b46059f2c.png</t>
  </si>
  <si>
    <t>6,2,110</t>
  </si>
  <si>
    <t>Resident Evil 2</t>
  </si>
  <si>
    <t>https://i.psnprofiles.com/games/ea8082/Lcd4cce.png</t>
  </si>
  <si>
    <t>https://psnprofiles.com/trophies/8671-resident-evil-2</t>
  </si>
  <si>
    <t>https://psnprofiles.com/trophies/8671-resident-evil-2/BitingGiraffe</t>
  </si>
  <si>
    <t>https://img.psnprofiles.com/game/s/8671/b0fe9882-c4b1-4422-b453-2c5d8115df71.png</t>
  </si>
  <si>
    <t>5,6,30</t>
  </si>
  <si>
    <t>Destiny 2</t>
  </si>
  <si>
    <t>https://i.psnprofiles.com/games/0f6058/L0cd549.png</t>
  </si>
  <si>
    <t>https://psnprofiles.com/trophies/11984-destiny-2</t>
  </si>
  <si>
    <t>https://psnprofiles.com/trophies/11984-destiny-2/BitingGiraffe</t>
  </si>
  <si>
    <t>https://img.psnprofiles.com/game/s/11984/cd306133-9a36-45e4-9e4b-72cf8deda29a.png</t>
  </si>
  <si>
    <t>6,3,200</t>
  </si>
  <si>
    <t>Attack on Titan</t>
  </si>
  <si>
    <t>https://i.psnprofiles.com/games/b76915/L370726.png</t>
  </si>
  <si>
    <t>https://psnprofiles.com/trophies/5242-attack-on-titan</t>
  </si>
  <si>
    <t>NA</t>
  </si>
  <si>
    <t>https://psnprofiles.com/trophies/5242-attack-on-titan/BitingGiraffe</t>
  </si>
  <si>
    <t>https://img.psnprofiles.com/game/s/5242/755c4fdf-ba5c-47a5-b39c-741a1080c50f.png</t>
  </si>
  <si>
    <t>5,2,70</t>
  </si>
  <si>
    <t>The Evil Within 2</t>
  </si>
  <si>
    <t>https://i.psnprofiles.com/games/1ee30a/L70197b.png</t>
  </si>
  <si>
    <t>https://psnprofiles.com/trophies/6796-the-evil-within-2</t>
  </si>
  <si>
    <t>https://psnprofiles.com/trophies/6796-the-evil-within-2/BitingGiraffe</t>
  </si>
  <si>
    <t>https://img.psnprofiles.com/game/s/6796/e3d46280-4411-41f6-9178-d580613aa174.png</t>
  </si>
  <si>
    <t>8,3,45</t>
  </si>
  <si>
    <t>Dragon Ball FighterZ</t>
  </si>
  <si>
    <t>https://i.psnprofiles.com/games/89b8bf/L014591.png</t>
  </si>
  <si>
    <t>https://psnprofiles.com/trophies/7161-dragon-ball-fighterz</t>
  </si>
  <si>
    <t>https://psnprofiles.com/trophies/7161-dragon-ball-fighterz/BitingGiraffe</t>
  </si>
  <si>
    <t>https://img.psnprofiles.com/game/s/7161/ec55bd8a-d7f7-4d0b-b1f3-7feda7029d77.png</t>
  </si>
  <si>
    <t>5,3,70</t>
  </si>
  <si>
    <t>Five Nights at Freddy's: Security Breach</t>
  </si>
  <si>
    <t>https://i.psnprofiles.com/games/521ea0/Leca0da.png</t>
  </si>
  <si>
    <t>https://psnprofiles.com/trophies/14968-five-nights-at-freddys-security-breach</t>
  </si>
  <si>
    <t>https://psnprofiles.com/trophies/14968-five-nights-at-freddys-security-breach/BitingGiraffe</t>
  </si>
  <si>
    <t>https://img.psnprofiles.com/game/s/14968/e6746552-c094-4323-8381-440615633357.png</t>
  </si>
  <si>
    <t>Hades</t>
  </si>
  <si>
    <t>https://i.psnprofiles.com/games/61b3f1/L8a6c17.png</t>
  </si>
  <si>
    <t>https://psnprofiles.com/trophies/13635-hades</t>
  </si>
  <si>
    <t>https://psnprofiles.com/trophies/13635-hades/BitingGiraffe</t>
  </si>
  <si>
    <t>https://img.psnprofiles.com/game/s/13635/7643937d-c477-40f0-8fc1-570a291c60ba.png</t>
  </si>
  <si>
    <t>6,1,50</t>
  </si>
  <si>
    <t>Darksiders</t>
  </si>
  <si>
    <t>https://i.psnprofiles.com/games/edf351/L72fe5e.png</t>
  </si>
  <si>
    <t>https://psnprofiles.com/trophies/213-darksiders</t>
  </si>
  <si>
    <t>https://psnprofiles.com/trophies/213-darksiders/BitingGiraffe</t>
  </si>
  <si>
    <t>https://img.psnprofiles.com/game/s/213/c08df963-bc74-48de-9652-c18f7bf41e68.png</t>
  </si>
  <si>
    <t>4,1,30</t>
  </si>
  <si>
    <t>My Hero One's Justice 2</t>
  </si>
  <si>
    <t>https://i.psnprofiles.com/games/8f50f0/L3c6d8a.png</t>
  </si>
  <si>
    <t>https://psnprofiles.com/trophies/10503-my-hero-ones-justice-2</t>
  </si>
  <si>
    <t>https://psnprofiles.com/trophies/10503-my-hero-ones-justice-2/BitingGiraffe</t>
  </si>
  <si>
    <t>https://img.psnprofiles.com/game/s/10503/e6417daf-bc3d-49d3-8ebf-23d387a87e95.png</t>
  </si>
  <si>
    <t>5,1,50</t>
  </si>
  <si>
    <t>Bloodborne</t>
  </si>
  <si>
    <t>https://i.psnprofiles.com/games/b9aa79/L57216c.png</t>
  </si>
  <si>
    <t>https://psnprofiles.com/trophies/3431-bloodborne</t>
  </si>
  <si>
    <t>https://psnprofiles.com/trophies/3431-bloodborne/BitingGiraffe</t>
  </si>
  <si>
    <t>https://img.psnprofiles.com/game/s/3431/eb6656e5-85b8-4075-82dd-a96852d18b07.png</t>
  </si>
  <si>
    <t>8,1,50</t>
  </si>
  <si>
    <t>God of War</t>
  </si>
  <si>
    <t>https://i.psnprofiles.com/games/291150/L88f3a6.png</t>
  </si>
  <si>
    <t>https://psnprofiles.com/trophies/7523-god-of-war</t>
  </si>
  <si>
    <t>https://psnprofiles.com/trophies/7523-god-of-war/BitingGiraffe</t>
  </si>
  <si>
    <t>https://img.psnprofiles.com/game/s/7523/f4d14ae5-435f-4c8e-9f34-abe4b7537465.png</t>
  </si>
  <si>
    <t>4,1,40</t>
  </si>
  <si>
    <t>Dragon Ball Z: Kakarot</t>
  </si>
  <si>
    <t>https://i.psnprofiles.com/games/921a01/L83cb87.png</t>
  </si>
  <si>
    <t>https://psnprofiles.com/trophies/10223-dragon-ball-z-kakarot</t>
  </si>
  <si>
    <t>https://psnprofiles.com/trophies/10223-dragon-ball-z-kakarot/BitingGiraffe</t>
  </si>
  <si>
    <t>https://img.psnprofiles.com/game/s/10223/ecf6d851-bc9a-4e95-9fbf-504e817a0096.png</t>
  </si>
  <si>
    <t>3,1,40</t>
  </si>
  <si>
    <t>Horizon Zero Dawn</t>
  </si>
  <si>
    <t>https://i.psnprofiles.com/games/1b7ae5/Lfad333.png</t>
  </si>
  <si>
    <t>https://psnprofiles.com/trophies/5879-horizon-zero-dawn</t>
  </si>
  <si>
    <t>https://psnprofiles.com/trophies/5879-horizon-zero-dawn/BitingGiraffe</t>
  </si>
  <si>
    <t>https://img.psnprofiles.com/game/s/5879/92955432-9d1a-470e-bf7e-49d7091395ba.png</t>
  </si>
  <si>
    <t>Assassin's Creed Valhalla</t>
  </si>
  <si>
    <t>https://i.psnprofiles.com/games/304de4/L3ec138.png</t>
  </si>
  <si>
    <t>https://psnprofiles.com/trophies/11783-assassins-creed-valhalla</t>
  </si>
  <si>
    <t>https://psnprofiles.com/trophies/11783-assassins-creed-valhalla/BitingGiraffe</t>
  </si>
  <si>
    <t>https://img.psnprofiles.com/game/s/11783/49dccadf-71db-4dcc-9a37-39659bceb24f.png</t>
  </si>
  <si>
    <t>3,1,100</t>
  </si>
  <si>
    <t>Kingdom Hearts III</t>
  </si>
  <si>
    <t>https://i.psnprofiles.com/games/a53067/Lba8768.png</t>
  </si>
  <si>
    <t>https://psnprofiles.com/trophies/8675-kingdom-hearts-iii</t>
  </si>
  <si>
    <t>https://psnprofiles.com/trophies/8675-kingdom-hearts-iii/BitingGiraffe</t>
  </si>
  <si>
    <t>https://img.psnprofiles.com/game/s/8675/9ec6b3b4-94a2-4654-a23c-6a4e4167c519.png</t>
  </si>
  <si>
    <t>4,1,60</t>
  </si>
  <si>
    <t>Call of Duty: Black Ops</t>
  </si>
  <si>
    <t>https://i.psnprofiles.com/games/ad0a8e/La18b6a.png</t>
  </si>
  <si>
    <t>https://psnprofiles.com/trophies/436-call-of-duty-black-ops</t>
  </si>
  <si>
    <t>https://psnprofiles.com/trophies/436-call-of-duty-black-ops/BitingGiraffe</t>
  </si>
  <si>
    <t>https://img.psnprofiles.com/game/s/436/66b5fe14-b779-4767-83a3-25efad916c77.png</t>
  </si>
  <si>
    <t>7,1,20</t>
  </si>
  <si>
    <t>Hitman</t>
  </si>
  <si>
    <t>https://i.psnprofiles.com/games/41617b/L873cd8.png</t>
  </si>
  <si>
    <t>https://psnprofiles.com/trophies/4418-hitman</t>
  </si>
  <si>
    <t>https://psnprofiles.com/trophies/4418-hitman/BitingGiraffe</t>
  </si>
  <si>
    <t>https://img.psnprofiles.com/game/s/4418/551d41fa-b4a1-467f-bc64-49eb35435077.png</t>
  </si>
  <si>
    <t>3,10,10</t>
  </si>
  <si>
    <t>Mortal Kombat X</t>
  </si>
  <si>
    <t>https://i.psnprofiles.com/games/149d39/L31ca67.png</t>
  </si>
  <si>
    <t>https://psnprofiles.com/trophies/3491-mortal-kombat-x</t>
  </si>
  <si>
    <t>https://psnprofiles.com/trophies/3491-mortal-kombat-x/BitingGiraffe</t>
  </si>
  <si>
    <t>https://img.psnprofiles.com/game/s/3491/7a155b8f-20c6-4ff2-8b05-a17fa8e3776d.png</t>
  </si>
  <si>
    <t>4,1,50</t>
  </si>
  <si>
    <t>My Hero One's Justice</t>
  </si>
  <si>
    <t>https://i.psnprofiles.com/games/1bc9ad/Lf3924f.png</t>
  </si>
  <si>
    <t>https://psnprofiles.com/trophies/8057-my-hero-ones-justice</t>
  </si>
  <si>
    <t>https://psnprofiles.com/trophies/8057-my-hero-ones-justice/BitingGiraffe</t>
  </si>
  <si>
    <t>https://img.psnprofiles.com/game/s/8057/15d499ea-6870-4ae7-be73-122acb8ccc4c.png</t>
  </si>
  <si>
    <t>3,1,35</t>
  </si>
  <si>
    <t>Senran Kagura Shinovi Versus</t>
  </si>
  <si>
    <t>https://i.psnprofiles.com/games/14be17/Lffdedc.png</t>
  </si>
  <si>
    <t>https://psnprofiles.com/trophies/1859-senran-kagura-shinovi-versus</t>
  </si>
  <si>
    <t>https://psnprofiles.com/trophies/1859-senran-kagura-shinovi-versus/BitingGiraffe</t>
  </si>
  <si>
    <t>https://img.psnprofiles.com/game/s/1859/efcf5333-60e1-48f0-ae51-2a84330946cb.png</t>
  </si>
  <si>
    <t>2,4,30</t>
  </si>
  <si>
    <t>https://i.psnprofiles.com/games/cb75f7/L0083d6.png</t>
  </si>
  <si>
    <t>https://psnprofiles.com/trophies/2598-sly-cooper-and-the-thievius-raccoonus</t>
  </si>
  <si>
    <t>https://psnprofiles.com/trophies/2598-sly-cooper-and-the-thievius-raccoonus/BitingGiraffe</t>
  </si>
  <si>
    <t>https://img.psnprofiles.com/game/s/2598/82dd0c61-c5cc-4230-b969-aeb43aa17f0a.png</t>
  </si>
  <si>
    <t>Sly Minigames</t>
  </si>
  <si>
    <t>https://i.psnprofiles.com/games/0dc5c1/L589b39.png</t>
  </si>
  <si>
    <t>https://psnprofiles.com/trophies/445-sly-minigames</t>
  </si>
  <si>
    <t>BO</t>
  </si>
  <si>
    <t>https://psnprofiles.com/trophies/445-sly-minigames/BitingGiraffe</t>
  </si>
  <si>
    <t>https://img.psnprofiles.com/game/s/445/e5e029a2-8fb2-4a62-8cd9-fd3fcfe583a0.png</t>
  </si>
  <si>
    <t>1,1,1</t>
  </si>
  <si>
    <t>Elden Ring</t>
  </si>
  <si>
    <t>https://i.psnprofiles.com/games/e3c9dc/Lf29caa.png</t>
  </si>
  <si>
    <t>https://psnprofiles.com/trophies/15539-elden-ring</t>
  </si>
  <si>
    <t>https://psnprofiles.com/trophies/15539-elden-ring/BitingGiraffe</t>
  </si>
  <si>
    <t>https://img.psnprofiles.com/game/s/15539/3d67cbd9-a333-47bf-8cdf-ebe89851801f.png</t>
  </si>
  <si>
    <t>6,1,65</t>
  </si>
  <si>
    <t>PrintListURL</t>
  </si>
  <si>
    <t>https://www.playstationtrophies.org/game/row-title/print-list/</t>
  </si>
  <si>
    <t>Trophy Name</t>
  </si>
  <si>
    <t>Description</t>
  </si>
  <si>
    <t>Value</t>
  </si>
  <si>
    <t>Rarity</t>
  </si>
  <si>
    <t>Guide Details</t>
  </si>
  <si>
    <t>Earned?</t>
  </si>
  <si>
    <t>Date Earned</t>
  </si>
  <si>
    <t>Title</t>
  </si>
  <si>
    <t>Platinum</t>
  </si>
  <si>
    <t>Gold</t>
  </si>
  <si>
    <t>Silver</t>
  </si>
  <si>
    <t>Bronze</t>
  </si>
  <si>
    <t>% Complete</t>
  </si>
  <si>
    <t>DLC Count</t>
  </si>
  <si>
    <t>Category</t>
  </si>
  <si>
    <t>Planned?</t>
  </si>
  <si>
    <t>Id</t>
  </si>
  <si>
    <t>https://www.playstationtrophies.org/game/sly-2-band-of-thieves/print-list/</t>
  </si>
  <si>
    <t>DLC</t>
  </si>
  <si>
    <t>Estimated time (min)</t>
  </si>
  <si>
    <t>Guide step</t>
  </si>
  <si>
    <t>Missable?</t>
  </si>
  <si>
    <t>Collectible?</t>
  </si>
  <si>
    <t>Grindy?</t>
  </si>
  <si>
    <t>Trophy Category (Story, Combat, Online, etc.)</t>
  </si>
  <si>
    <t>Game Run Type (Single Run, Cleanup, Multi-Run, Versus)</t>
  </si>
  <si>
    <t>Notes / Tips</t>
  </si>
  <si>
    <t>Console</t>
  </si>
  <si>
    <t>Chapter / Episode</t>
  </si>
  <si>
    <t>Date earned</t>
  </si>
  <si>
    <t>Unlikely Bandit</t>
  </si>
  <si>
    <t>Unlock all Sly Cooper and the Band of Thieves Trophies</t>
  </si>
  <si>
    <t>Rare</t>
  </si>
  <si>
    <t>No</t>
  </si>
  <si>
    <t>Story</t>
  </si>
  <si>
    <t>Single Run</t>
  </si>
  <si>
    <t>PS3</t>
  </si>
  <si>
    <t>Episode 1</t>
  </si>
  <si>
    <t>Complete Bentley and Murray’s first mission</t>
  </si>
  <si>
    <t>Art Snob</t>
  </si>
  <si>
    <t>Replace a painting undercover</t>
  </si>
  <si>
    <t>Common</t>
  </si>
  <si>
    <t>Steal Dimitri’s blueprints</t>
  </si>
  <si>
    <t>Gotta Find Um All!</t>
  </si>
  <si>
    <t>Collect 15 clue bottles</t>
  </si>
  <si>
    <t>Ongoing</t>
  </si>
  <si>
    <t>Yes</t>
  </si>
  <si>
    <t>Collectible</t>
  </si>
  <si>
    <t>Full Game</t>
  </si>
  <si>
    <t>All (1–8)</t>
  </si>
  <si>
    <t>Find all 240 clue bottles</t>
  </si>
  <si>
    <t>8th Jan 2023 9:15:58 PM</t>
  </si>
  <si>
    <t>Bottle Capped</t>
  </si>
  <si>
    <t>Collect 20 clue bottles</t>
  </si>
  <si>
    <t>Episode-Based</t>
  </si>
  <si>
    <t>Any</t>
  </si>
  <si>
    <t>Open a vault after collecting 30 bottles</t>
  </si>
  <si>
    <t>8th Jan 2023 9:17:51 PM</t>
  </si>
  <si>
    <t>Soda Popped</t>
  </si>
  <si>
    <t>Collect 30 clue bottles</t>
  </si>
  <si>
    <t>Misc</t>
  </si>
  <si>
    <t>Destroy all soda machines in nightclub</t>
  </si>
  <si>
    <t>8th Jan 2023 9:31:02 PM</t>
  </si>
  <si>
    <t>You Look Great In Pink</t>
  </si>
  <si>
    <t>Purchase the Diablo Fire Slam from ThiefNet</t>
  </si>
  <si>
    <t>Use disguise to enter Dimitri’s club</t>
  </si>
  <si>
    <t/>
  </si>
  <si>
    <t>Rocking It Shell Style</t>
  </si>
  <si>
    <t>Purchase the Hover Pack from ThiefNet</t>
  </si>
  <si>
    <t>Defeat Dimitri and finish episode</t>
  </si>
  <si>
    <t>Pink Fire Flop</t>
  </si>
  <si>
    <t>Purchase the Raging Inferno Flop from ThiefNet</t>
  </si>
  <si>
    <t>Get caught while in disguise</t>
  </si>
  <si>
    <t>Big Spender</t>
  </si>
  <si>
    <t>Purchase the Paraglider from ThiefNet</t>
  </si>
  <si>
    <t>Uncommon</t>
  </si>
  <si>
    <t>Purchase a gadget from ThiefNet</t>
  </si>
  <si>
    <t>Fiery Fox</t>
  </si>
  <si>
    <t>Escape from Carmelita</t>
  </si>
  <si>
    <t>Episode 2</t>
  </si>
  <si>
    <t>Escape ballroom with Carmelita chasing</t>
  </si>
  <si>
    <t>8th Jan 2023 9:04:17 PM</t>
  </si>
  <si>
    <t>Learn To Fox Trot</t>
  </si>
  <si>
    <t>Dance with Carmelita</t>
  </si>
  <si>
    <t>Avoid lasers during ballroom dance</t>
  </si>
  <si>
    <t>9th Jan 2023 12:27:30 AM</t>
  </si>
  <si>
    <t>Spider Legs</t>
  </si>
  <si>
    <t>Pickpocket 3 items from Contessa</t>
  </si>
  <si>
    <t>Hack spider tank as Bentley</t>
  </si>
  <si>
    <t>15th Jan 2023 2:07:16 AM</t>
  </si>
  <si>
    <t>Loot Pockets</t>
  </si>
  <si>
    <t>Collect 100 coins</t>
  </si>
  <si>
    <t>Some</t>
  </si>
  <si>
    <t>Collectible / Misc</t>
  </si>
  <si>
    <t>All</t>
  </si>
  <si>
    <t>Pickpocket guards for loot</t>
  </si>
  <si>
    <t>8th Jan 2023 9:02:31 PM</t>
  </si>
  <si>
    <t>Jail Bird</t>
  </si>
  <si>
    <t>Break out Carmelita from Contessa</t>
  </si>
  <si>
    <t>Rescue Murray from jail</t>
  </si>
  <si>
    <t>Jailed Cotton Candy</t>
  </si>
  <si>
    <t>Pickpocket 3 keys from Carmelita in Canada</t>
  </si>
  <si>
    <t>Get caught by Carmelita during escape</t>
  </si>
  <si>
    <t>Bear Hug</t>
  </si>
  <si>
    <t>Cause a bear fight in Canada</t>
  </si>
  <si>
    <t>Episode 3</t>
  </si>
  <si>
    <t>Survive the bear trap ambush</t>
  </si>
  <si>
    <t>Heads Or Tails</t>
  </si>
  <si>
    <t>Collect 500 coins</t>
  </si>
  <si>
    <t>Defeat Jean Bison in episode boss fight</t>
  </si>
  <si>
    <t>8th Jan 2023 9:37:43 PM</t>
  </si>
  <si>
    <t>Train Jumper</t>
  </si>
  <si>
    <t>Hack the train</t>
  </si>
  <si>
    <t>Jump between train cars</t>
  </si>
  <si>
    <t>15th Jan 2023 1:11:40 AM</t>
  </si>
  <si>
    <t>He Is Flaming</t>
  </si>
  <si>
    <t>Purchase the Fist of Flames from ThiefNet</t>
  </si>
  <si>
    <t>Set guards on fire with a trap</t>
  </si>
  <si>
    <t>8th Jan 2023 10:25:24 PM</t>
  </si>
  <si>
    <t>Someone Call A Doctor?</t>
  </si>
  <si>
    <t>Purchase the Snooze Bomb from ThiefNet</t>
  </si>
  <si>
    <t>Use disguise and sneak past guards</t>
  </si>
  <si>
    <t>9th Jan 2023 12:48:01 AM</t>
  </si>
  <si>
    <t>Artful Dodger</t>
  </si>
  <si>
    <t>Purchase the Combat Dodge from ThiefNet</t>
  </si>
  <si>
    <t>Episode 4</t>
  </si>
  <si>
    <t>Escape health-depleting room</t>
  </si>
  <si>
    <t>8th Jan 2023 10:53:15 PM</t>
  </si>
  <si>
    <t>Reptilian Robber</t>
  </si>
  <si>
    <t>Defeat Dimitri</t>
  </si>
  <si>
    <t>Defeat Contessa</t>
  </si>
  <si>
    <t>8th Jan 2023 10:49:36 PM</t>
  </si>
  <si>
    <t>Upset Stomach</t>
  </si>
  <si>
    <t>Shoot down Neyla to help out Sly</t>
  </si>
  <si>
    <t>Interrupt Contessa’s hypnosis</t>
  </si>
  <si>
    <t>Watch Out It’s Spicy</t>
  </si>
  <si>
    <t>Defeat Rajan</t>
  </si>
  <si>
    <t>Eat spicy food or trigger alarm system</t>
  </si>
  <si>
    <t>15th Jan 2023 12:47:31 AM</t>
  </si>
  <si>
    <t>Creepy Crawly</t>
  </si>
  <si>
    <t>Defeat Contessa #1</t>
  </si>
  <si>
    <t>Episode 5</t>
  </si>
  <si>
    <t>Fight off insect swarm</t>
  </si>
  <si>
    <t>More Creepy Crawlies</t>
  </si>
  <si>
    <t>Defeat Contessa #2</t>
  </si>
  <si>
    <t>Trigger all traps</t>
  </si>
  <si>
    <t>Exact Change</t>
  </si>
  <si>
    <t>Collect 1,000 coins</t>
  </si>
  <si>
    <t>Pickpocket guard exact coin amount</t>
  </si>
  <si>
    <t>8th Jan 2023 9:53:45 PM</t>
  </si>
  <si>
    <t>Tummy Trouble</t>
  </si>
  <si>
    <t>Collect Clockwerk's stomach</t>
  </si>
  <si>
    <t>Eat spoiled food in jungle</t>
  </si>
  <si>
    <t>Gold Medal Winner</t>
  </si>
  <si>
    <t>Defeat Jean Bison</t>
  </si>
  <si>
    <t>Skill-Based</t>
  </si>
  <si>
    <t>Win a hacking or platforming challenge with gold</t>
  </si>
  <si>
    <t>Moose Head</t>
  </si>
  <si>
    <t>Steal the moose costume for Murray</t>
  </si>
  <si>
    <t>Episode 6</t>
  </si>
  <si>
    <t>Knock off moose head from wall</t>
  </si>
  <si>
    <t>Rise and Shine</t>
  </si>
  <si>
    <t>Purchase the Alarm Clock from ThiefNet</t>
  </si>
  <si>
    <t>Wake up unconscious teammate</t>
  </si>
  <si>
    <t>15th Jan 2023 12:52:46 AM</t>
  </si>
  <si>
    <t>Loot!</t>
  </si>
  <si>
    <t>Collect 1,500 coins</t>
  </si>
  <si>
    <t>Multi-Run</t>
  </si>
  <si>
    <t>Steal a high-value item</t>
  </si>
  <si>
    <t>8th Jan 2023 10:20:06 PM</t>
  </si>
  <si>
    <t>Tick-Tock</t>
  </si>
  <si>
    <t>Defeat Clock-La</t>
  </si>
  <si>
    <t>Disarm a timed bomb or puzzle</t>
  </si>
  <si>
    <t>Remote Trigger</t>
  </si>
  <si>
    <t>Purchase the Trigger Bomb from ThiefNet</t>
  </si>
  <si>
    <t>Use remote-controlled bomb trap</t>
  </si>
  <si>
    <t>8th Jan 2023 10:25:16 PM</t>
  </si>
  <si>
    <t>Sneaky</t>
  </si>
  <si>
    <t>Purchase the Silent Obliteration from ThiefNet</t>
  </si>
  <si>
    <t>Pickpocket without being seen</t>
  </si>
  <si>
    <t>Bird Dentist</t>
  </si>
  <si>
    <t>Use Murray's strength to open Clock-La's mouth</t>
  </si>
  <si>
    <t>Episode 7</t>
  </si>
  <si>
    <t>Use disguise to remove dentist</t>
  </si>
  <si>
    <t>Complete a precision stealth challenge</t>
  </si>
  <si>
    <t>Misc / Challenge</t>
  </si>
  <si>
    <t>Episode 8</t>
  </si>
  <si>
    <t>Win the last mission without dying</t>
  </si>
  <si>
    <t>3rd Mar 2024 10:04:49 AM</t>
  </si>
  <si>
    <t>Sly Cooper and the Thievius Raccoonus Trophies</t>
  </si>
  <si>
    <t>True Thievius Raccoonus</t>
  </si>
  <si>
    <t>Unlock all trophies for Sly Cooper's first outing</t>
  </si>
  <si>
    <t>Last</t>
  </si>
  <si>
    <t>Earn all other trophies to unlock this</t>
  </si>
  <si>
    <t>Foxy Lady</t>
  </si>
  <si>
    <t>Collect a police file from Carmelita</t>
  </si>
  <si>
    <t>Rescue Carmelita from Clockwerk’s prison</t>
  </si>
  <si>
    <t>Episode 5 (Finale)</t>
  </si>
  <si>
    <t>Coin Collector</t>
  </si>
  <si>
    <t>Collect a single coin</t>
  </si>
  <si>
    <t>Collect 60 coins in a single level</t>
  </si>
  <si>
    <t>Coin Recycler</t>
  </si>
  <si>
    <t>Collect 60 coins</t>
  </si>
  <si>
    <t>Spend coins on lives; collect 100 coins to gain a life</t>
  </si>
  <si>
    <t>Coins, Coins Everywhere!</t>
  </si>
  <si>
    <t>Collect 99 coins</t>
  </si>
  <si>
    <t>Smash all objects in a level to get coins</t>
  </si>
  <si>
    <t>Snowy Blueprints</t>
  </si>
  <si>
    <t>Collect some snowy blueprints</t>
  </si>
  <si>
    <t>Find blueprints in Episode 1</t>
  </si>
  <si>
    <t>Programmers Can Do Anything</t>
  </si>
  <si>
    <t>Collect some watery blueprints</t>
  </si>
  <si>
    <t>Defeat Raleigh (boss of Episode 1)</t>
  </si>
  <si>
    <t>French Bulldog Style</t>
  </si>
  <si>
    <t>Collect a blueprint from Muggshot</t>
  </si>
  <si>
    <t>Defeat Muggshot (Episode 2 boss)</t>
  </si>
  <si>
    <t>Top Of The Morning</t>
  </si>
  <si>
    <t>Learn Rob McCooper's Explosive Hat Technique</t>
  </si>
  <si>
    <t>Defeat Mz. Ruby (Episode 3 boss)</t>
  </si>
  <si>
    <t>Sucker Punched!</t>
  </si>
  <si>
    <t>Perform the sucker-punch move</t>
  </si>
  <si>
    <t>Get hit and lose a life for the first time</t>
  </si>
  <si>
    <t>Slytunkhamen Approves</t>
  </si>
  <si>
    <t>Upgrade your shadow</t>
  </si>
  <si>
    <t>Find all clue bottles across every level</t>
  </si>
  <si>
    <t>Run Like An Egyptian</t>
  </si>
  <si>
    <t>Learn Slytunkhamen's secret move</t>
  </si>
  <si>
    <t>Finish the Egyptian-themed levels</t>
  </si>
  <si>
    <t>Dive Bomb</t>
  </si>
  <si>
    <t>Learn Drake Cooper's fast-attack dive</t>
  </si>
  <si>
    <t>Ability</t>
  </si>
  <si>
    <t>Use the dive move to defeat an enemy</t>
  </si>
  <si>
    <t>After unlock</t>
  </si>
  <si>
    <t>Slow Slacker</t>
  </si>
  <si>
    <t>Upgrade your slow-motion technique</t>
  </si>
  <si>
    <t>Use slow motion to dodge an enemy</t>
  </si>
  <si>
    <t>Take It Slow</t>
  </si>
  <si>
    <t>Learn Dev Cooperinda’s slow-motion jump</t>
  </si>
  <si>
    <t>Sneak past an enemy using the stealth animation</t>
  </si>
  <si>
    <t>Now Ya See Me</t>
  </si>
  <si>
    <t>Learn Sir Andrew Cooper's thief-replica technique</t>
  </si>
  <si>
    <t>Use the invisibility move from a vault</t>
  </si>
  <si>
    <t>Any (post-unlock)</t>
  </si>
  <si>
    <t>Coin Sucker</t>
  </si>
  <si>
    <t>Learn Karen Cooper's coin-magnet technique</t>
  </si>
  <si>
    <t>Use magnet ability to draw coins from afar</t>
  </si>
  <si>
    <t>Spikes Suck</t>
  </si>
  <si>
    <t>Learn Sir Augustine of Cooper's defy-gravity move</t>
  </si>
  <si>
    <t>Death-Related</t>
  </si>
  <si>
    <t>Get hit by a spike trap</t>
  </si>
  <si>
    <t>Singing Gator</t>
  </si>
  <si>
    <t>Collect a voodoo blueprint</t>
  </si>
  <si>
    <t>Defeat Mz. Ruby using the rhythm minigame</t>
  </si>
  <si>
    <t>Freeze, You're It</t>
  </si>
  <si>
    <t>Learn B.F. Cooper's speed-up-the-clock technique</t>
  </si>
  <si>
    <t>Freeze an enemy using freeze move</t>
  </si>
  <si>
    <t>Waterlogged</t>
  </si>
  <si>
    <t>Learn Suzanne Cooper's water-safety technique</t>
  </si>
  <si>
    <t>Die in a water section</t>
  </si>
  <si>
    <t>Frog Legs</t>
  </si>
  <si>
    <t>Defeat Sir Raleigh the Frog</t>
  </si>
  <si>
    <t>Defeat Sir Raleigh (frog boss)</t>
  </si>
  <si>
    <t>Giving The Dog A Bone</t>
  </si>
  <si>
    <t>Defeat Muggshot</t>
  </si>
  <si>
    <t>Defeat Muggshot’s dogs</t>
  </si>
  <si>
    <t>Dance, Dance, Ruby</t>
  </si>
  <si>
    <t>Defeat Mz. Ruby</t>
  </si>
  <si>
    <t>Beat the rhythm mini-game with Mz. Ruby</t>
  </si>
  <si>
    <t>Pandas Aren’t Always Cute</t>
  </si>
  <si>
    <t>Defeat Panda King</t>
  </si>
  <si>
    <t>Time Stopper</t>
  </si>
  <si>
    <t>Max out all slow-motion techniques</t>
  </si>
  <si>
    <t>Use slow-motion ability</t>
  </si>
  <si>
    <t>Learn The Ropes</t>
  </si>
  <si>
    <t>Start out on your Cooper adventure</t>
  </si>
  <si>
    <t>Tutorial</t>
  </si>
  <si>
    <t>Complete tutorial mission</t>
  </si>
  <si>
    <t>Prologue</t>
  </si>
  <si>
    <t>Pug Gambling</t>
  </si>
  <si>
    <t>Enter Muggshot's territory</t>
  </si>
  <si>
    <t>Defeat Muggs Pug mini-boss (casino level)</t>
  </si>
  <si>
    <t>Complete Darkness</t>
  </si>
  <si>
    <t>Max out all shadow techniques</t>
  </si>
  <si>
    <t>Navigate a level in complete darkness</t>
  </si>
  <si>
    <t>Bayou Lily</t>
  </si>
  <si>
    <t>Enter the voodoo swamp</t>
  </si>
  <si>
    <t>Defeat Mz. Ruby (swamp boss)</t>
  </si>
  <si>
    <t>Meeting The Ancestors</t>
  </si>
  <si>
    <t>Find all the blueprints</t>
  </si>
  <si>
    <t>Meet Sly’s ancestors in final stage</t>
  </si>
  <si>
    <t>Clash Of The Clockwerk</t>
  </si>
  <si>
    <t>Track down Clockwerk</t>
  </si>
  <si>
    <t>Final Boss</t>
  </si>
  <si>
    <t>Defeat Clockwerk</t>
  </si>
  <si>
    <t>Greedy Raccoon</t>
  </si>
  <si>
    <t>Open all vaults</t>
  </si>
  <si>
    <t>Get the last few bottles in hard-to-reach locations</t>
  </si>
  <si>
    <t>Oh No He Didn’t</t>
  </si>
  <si>
    <t>React to a story moment; earned automatically during cutscene</t>
  </si>
  <si>
    <t>Episode 5 (Final)</t>
  </si>
  <si>
    <t>Bottle Hoarder</t>
  </si>
  <si>
    <t>Collect all clue bottles in any level</t>
  </si>
  <si>
    <t>Open all vaults across all episodes</t>
  </si>
  <si>
    <t>Nimble Like A Thief</t>
  </si>
  <si>
    <t>Find all the dive moves</t>
  </si>
  <si>
    <t>Movement</t>
  </si>
  <si>
    <t>Successfully dodge an enemy or trap using a thief skill</t>
  </si>
  <si>
    <t>11th May 2022 6:26:22 AM</t>
  </si>
  <si>
    <t>Base Game</t>
  </si>
  <si>
    <t>7th May 2022 9:17:00 PM</t>
  </si>
  <si>
    <t>7th May 2022 9:13:02 PM</t>
  </si>
  <si>
    <t>7th May 2022 9:24:39 PM</t>
  </si>
  <si>
    <t>7th May 2022 9:26:41 PM</t>
  </si>
  <si>
    <t>11th May 2022 2:32:30 AM</t>
  </si>
  <si>
    <t>7th May 2022 10:10:36 PM</t>
  </si>
  <si>
    <t>8th May 2022 9:13:22 PM</t>
  </si>
  <si>
    <t>8th May 2022 12:00:32 AM</t>
  </si>
  <si>
    <t>Enter the world of Sly Cooper!</t>
  </si>
  <si>
    <t>4th May 2020 2:54:48 AM</t>
  </si>
  <si>
    <t>11th May 2022 1:55:23 AM</t>
  </si>
  <si>
    <t>9th May 2022 2:32:42 AM</t>
  </si>
  <si>
    <t>Learn Drake Cooper's Fast Attack Dive</t>
  </si>
  <si>
    <t>7th May 2022 9:43:58 PM</t>
  </si>
  <si>
    <t>Upgrade your slow motion technique</t>
  </si>
  <si>
    <t>9th May 2022 2:07:53 AM</t>
  </si>
  <si>
    <t>Learn Dev Cooperinda’s Slow Motion Jump</t>
  </si>
  <si>
    <t>7th May 2022 10:18:34 PM</t>
  </si>
  <si>
    <t>Learn Sir Andrew Cooper's Thief Replica Technique</t>
  </si>
  <si>
    <t>9th May 2022 1:01:58 AM</t>
  </si>
  <si>
    <t>Learn Karen Cooper's Coin Magnet Technique</t>
  </si>
  <si>
    <t>7th May 2022 10:50:06 PM</t>
  </si>
  <si>
    <t>Learn Sir Augustine of Cooper's Briefly Defy Gravity Technique</t>
  </si>
  <si>
    <t>11th May 2022 2:11:51 AM</t>
  </si>
  <si>
    <t>9th May 2022 1:57:00 AM</t>
  </si>
  <si>
    <t>Learn B.F. Cooper's Speed Up the Clock Technique</t>
  </si>
  <si>
    <t>8th May 2022 8:55:24 PM</t>
  </si>
  <si>
    <t>Learn Suzanne Cooper's Water Safety Technique</t>
  </si>
  <si>
    <t>8th May 2022 9:22:49 PM</t>
  </si>
  <si>
    <t>7th May 2022 11:48:16 PM</t>
  </si>
  <si>
    <t>9th May 2022 1:12:51 AM</t>
  </si>
  <si>
    <t>9th May 2022 2:32:36 AM</t>
  </si>
  <si>
    <t>11th May 2022 5:22:16 AM</t>
  </si>
  <si>
    <t>Max out all slow motion techniques</t>
  </si>
  <si>
    <t>9th May 2022 2:08:00 AM</t>
  </si>
  <si>
    <t>7th May 2022 9:22:41 PM</t>
  </si>
  <si>
    <t>7th May 2022 11:51:33 PM</t>
  </si>
  <si>
    <t>11th May 2022 1:55:30 AM</t>
  </si>
  <si>
    <t>Enter the Voodoo swamp</t>
  </si>
  <si>
    <t>9th May 2022 1:15:07 AM</t>
  </si>
  <si>
    <t>11th May 2022 2:32:37 AM</t>
  </si>
  <si>
    <t>11th May 2022 6:16:26 AM</t>
  </si>
  <si>
    <t>Greedy Racco</t>
  </si>
  <si>
    <t>A Cooper's Pride</t>
  </si>
  <si>
    <t>Unlock all trophies in Sly Cooper and the Thievius Raccoonus.</t>
  </si>
  <si>
    <t>PS5</t>
  </si>
  <si>
    <t>Stopping the Storm</t>
  </si>
  <si>
    <t>Complete all jobs in Tide of Terror.</t>
  </si>
  <si>
    <t>Plundered Treasures</t>
  </si>
  <si>
    <t>Open all vaults in Tide of Terror.</t>
  </si>
  <si>
    <t>Croaking Crook</t>
  </si>
  <si>
    <t>Defeat Sir Raleigh.</t>
  </si>
  <si>
    <t>Bringing Down the House</t>
  </si>
  <si>
    <t>Complete all jobs in Sunset Snake Eyes.</t>
  </si>
  <si>
    <t>Sly's Hot Streak</t>
  </si>
  <si>
    <t>Open all vaults in Sunset Snake Eyes.</t>
  </si>
  <si>
    <t>Blinding Blaster</t>
  </si>
  <si>
    <t>Defeat Muggshot.</t>
  </si>
  <si>
    <t>Cauldron Disaster</t>
  </si>
  <si>
    <t>Complete all jobs in Vicious Voodoo.</t>
  </si>
  <si>
    <t>Swampy Secrets</t>
  </si>
  <si>
    <t>Open all vaults in Vicious Voodoo.</t>
  </si>
  <si>
    <t>Bayou Boogie</t>
  </si>
  <si>
    <t>Defeat Mz. Ruby.</t>
  </si>
  <si>
    <t>Production Blocker</t>
  </si>
  <si>
    <t>Complete all jobs in Fire in the Sky.</t>
  </si>
  <si>
    <t>Safecracker</t>
  </si>
  <si>
    <t>Open all vaults in Fire in the Sky.</t>
  </si>
  <si>
    <t>Panda Pummeler</t>
  </si>
  <si>
    <t>Defeat Panda King.</t>
  </si>
  <si>
    <t>Death Ray Destruction</t>
  </si>
  <si>
    <t>Foil Clockwerk's plans in The Cold Heart of Hate.</t>
  </si>
  <si>
    <t>Eternal Enemy</t>
  </si>
  <si>
    <t>Defeat Clockwerk.</t>
  </si>
  <si>
    <t>A Thief Heeds No Warning</t>
  </si>
  <si>
    <t>Destroy 4 signs in A Stealthy Approach.</t>
  </si>
  <si>
    <t>Nimble Solutions</t>
  </si>
  <si>
    <t>Complete The Fire Down Below without grabbing any hooks.</t>
  </si>
  <si>
    <t>Very Rare</t>
  </si>
  <si>
    <t>Charming the Library</t>
  </si>
  <si>
    <t>Complete A Cunning Disguise without using the barrel.</t>
  </si>
  <si>
    <t>Through the Fire and Planks</t>
  </si>
  <si>
    <t>Take a shortcut over flaming debris in The Gunboat Graveyard by using the crow's nest.</t>
  </si>
  <si>
    <t>What a Pane</t>
  </si>
  <si>
    <t>Destroy 7 panes of glass in Back Alley Heist.</t>
  </si>
  <si>
    <t>Look Out Below!</t>
  </si>
  <si>
    <t>Drop 5 cars in Straight to the Top.</t>
  </si>
  <si>
    <t>Sleight of Hand</t>
  </si>
  <si>
    <t>Defeat all 4 Casino Enforcers at the start of Boneyard Casino without being detected.</t>
  </si>
  <si>
    <t>The Perfect Date</t>
  </si>
  <si>
    <t>Complete Two to Tango without taking damage or falling.</t>
  </si>
  <si>
    <t>Must Have Been the Ghosts</t>
  </si>
  <si>
    <t>Defeat all Voodoo Guards in The Dread Swamp Path without being detected.</t>
  </si>
  <si>
    <t>Ectoplasmic Slasher</t>
  </si>
  <si>
    <t>Defeat 5 ghosts in a single attack in A Grave Undertaking.</t>
  </si>
  <si>
    <t>Sly Be Nimble Sly Be Quick</t>
  </si>
  <si>
    <t>Jump over all candles during the chase in The Lair of the Beast.</t>
  </si>
  <si>
    <t>Slytly Pacifist</t>
  </si>
  <si>
    <t>Complete Descent into Danger without defeating any enemies or destroying any alarms.</t>
  </si>
  <si>
    <t>Get a Clue</t>
  </si>
  <si>
    <t>Collect 5 Clue Bottles.</t>
  </si>
  <si>
    <t>Seen and Wanted</t>
  </si>
  <si>
    <t>Alert every flashlight guard and set off every alarm in The Unseen Foe.</t>
  </si>
  <si>
    <t>This Session's Over</t>
  </si>
  <si>
    <t>Defeat all the training Moo Goo monkeys in Flaming Temple of Flame.</t>
  </si>
  <si>
    <t>Setting the Mood</t>
  </si>
  <si>
    <t>Launch 2 pink fireworks in Duel by the Dragon.</t>
  </si>
  <si>
    <t>Share What's Mine</t>
  </si>
  <si>
    <t>Defeat two or more enemies with the same mine.</t>
  </si>
  <si>
    <t>Knowing Is Half the Battle</t>
  </si>
  <si>
    <t>Learn the names of 10 enemies through the Binoc-u-com.</t>
  </si>
  <si>
    <t>No More Beaches for Sly</t>
  </si>
  <si>
    <t>Discover the Water Safety technique.</t>
  </si>
  <si>
    <t>Super Cooper</t>
  </si>
  <si>
    <t>Discover the Briefly Defy Gravity technique.</t>
  </si>
  <si>
    <t>Oh No He Didn't!</t>
  </si>
  <si>
    <t>Steal a kiss.</t>
  </si>
  <si>
    <t>Speedius Thievius</t>
  </si>
  <si>
    <t>Complete 10 Master Thief Sprints.</t>
  </si>
  <si>
    <t>https://www.playstationtrophies.org/game/marvel-s-spider-man-miles-morales/print-list/</t>
  </si>
  <si>
    <t>Be Yourself</t>
  </si>
  <si>
    <t>Collect all Trophies</t>
  </si>
  <si>
    <t>17th Apr 2023 7:19:20 AM</t>
  </si>
  <si>
    <t>Just the Beginning</t>
  </si>
  <si>
    <t>Unlock all Skills</t>
  </si>
  <si>
    <t>16th Apr 2023 9:51:54 PM</t>
  </si>
  <si>
    <t>A New Home</t>
  </si>
  <si>
    <t>100% complete all districts</t>
  </si>
  <si>
    <t>16th Apr 2023 8:46:51 PM</t>
  </si>
  <si>
    <t>Urban Explorers</t>
  </si>
  <si>
    <t>Collect all Time Capsules</t>
  </si>
  <si>
    <t>15th Apr 2023 5:16:29 AM</t>
  </si>
  <si>
    <t>Memory Lane</t>
  </si>
  <si>
    <t>Collect all Postcards</t>
  </si>
  <si>
    <t>16th Apr 2023 8:45:57 PM</t>
  </si>
  <si>
    <t>Salvager</t>
  </si>
  <si>
    <t>Open all Underground Caches</t>
  </si>
  <si>
    <t>15th Apr 2023 8:06:37 PM</t>
  </si>
  <si>
    <t>Under Their Noses</t>
  </si>
  <si>
    <t>Shut down all Roxxon Labs</t>
  </si>
  <si>
    <t>15th Apr 2023 6:18:41 PM</t>
  </si>
  <si>
    <t>Underground Undone</t>
  </si>
  <si>
    <t>Shut down all Underground Hideouts</t>
  </si>
  <si>
    <t>15th Apr 2023 8:06:42 PM</t>
  </si>
  <si>
    <t>Ready for Anything</t>
  </si>
  <si>
    <t>Purchase all suits</t>
  </si>
  <si>
    <t>16th Apr 2023 9:00:32 PM</t>
  </si>
  <si>
    <t>Come at the King</t>
  </si>
  <si>
    <t>Unravel a criminal conspiracy in Harlem</t>
  </si>
  <si>
    <t>15th Apr 2023 8:22:05 PM</t>
  </si>
  <si>
    <t>Never Saw It Coming</t>
  </si>
  <si>
    <t>Complete an Enemy Base without being detected</t>
  </si>
  <si>
    <t>15th Apr 2023 5:49:44 PM</t>
  </si>
  <si>
    <t>100x Combo!!!</t>
  </si>
  <si>
    <t>Perform a 100x Combo</t>
  </si>
  <si>
    <t>15th Apr 2023 2:59:00 AM</t>
  </si>
  <si>
    <t>Launch, Swing and Dive</t>
  </si>
  <si>
    <t>Get Spectacular or better in a Spider-Training Traversal Challenge</t>
  </si>
  <si>
    <t>15th Apr 2023 4:14:52 AM</t>
  </si>
  <si>
    <t>Punching Pixels</t>
  </si>
  <si>
    <t>Get Spectacular or better in a Spider-Training Combat Challenge</t>
  </si>
  <si>
    <t>28th Nov 2020 3:53:44 AM</t>
  </si>
  <si>
    <t>Dodging Light</t>
  </si>
  <si>
    <t>Get Spectacular or better in a Spider-Training Stealth Challenge</t>
  </si>
  <si>
    <t>15th Apr 2023 3:56:59 AM</t>
  </si>
  <si>
    <t>Spider-Training: Complete</t>
  </si>
  <si>
    <t>Complete every Spider-Training Challenge once</t>
  </si>
  <si>
    <t>15th Apr 2023 6:50:12 AM</t>
  </si>
  <si>
    <t>Pete's First Villain</t>
  </si>
  <si>
    <t>Complete the Final Test</t>
  </si>
  <si>
    <t>15th Apr 2023 7:21:32 AM</t>
  </si>
  <si>
    <t>Kitbash</t>
  </si>
  <si>
    <t>Craft 10 Upgrades</t>
  </si>
  <si>
    <t>15th Apr 2023 6:46:32 AM</t>
  </si>
  <si>
    <t>Rhino Rodeo</t>
  </si>
  <si>
    <t>Ride Rhino through the mall</t>
  </si>
  <si>
    <t>28th Nov 2020 3:22:27 AM</t>
  </si>
  <si>
    <t>Deep Cuts</t>
  </si>
  <si>
    <t>Collect all Sound Samples and recreate the Davis Brothers Mix</t>
  </si>
  <si>
    <t>15th Apr 2023 9:32:01 PM</t>
  </si>
  <si>
    <t>Hanging By A Thread</t>
  </si>
  <si>
    <t>Keep the bridge together</t>
  </si>
  <si>
    <t>15th Apr 2023 1:57:43 AM</t>
  </si>
  <si>
    <t>The Core of the Problem</t>
  </si>
  <si>
    <t>Investigate Roxxon's underground lab</t>
  </si>
  <si>
    <t>15th Apr 2023 5:52:04 AM</t>
  </si>
  <si>
    <t>True Deception</t>
  </si>
  <si>
    <t>Complete the vault sequence in Underground Undercover</t>
  </si>
  <si>
    <t>15th Apr 2023 6:48:23 PM</t>
  </si>
  <si>
    <t>The Harlem Express</t>
  </si>
  <si>
    <t>Get the trains running again</t>
  </si>
  <si>
    <t>14th Apr 2023 2:01:06 AM</t>
  </si>
  <si>
    <t>Veloci-Skates</t>
  </si>
  <si>
    <t>Chase Tinkerer through the city</t>
  </si>
  <si>
    <t>15th Apr 2023 8:59:26 PM</t>
  </si>
  <si>
    <t>Shared History</t>
  </si>
  <si>
    <t>Walk through Miles and Phin's past</t>
  </si>
  <si>
    <t>16th Apr 2023 7:25:22 PM</t>
  </si>
  <si>
    <t>Exploding Bulldozer</t>
  </si>
  <si>
    <t>Defeat Roxxon Rhino</t>
  </si>
  <si>
    <t>15th Apr 2023 10:19:21 PM</t>
  </si>
  <si>
    <t>Family Drama</t>
  </si>
  <si>
    <t>Defeat Prowler</t>
  </si>
  <si>
    <t>16th Apr 2023 6:56:10 PM</t>
  </si>
  <si>
    <t>Ultimate Sacrifice</t>
  </si>
  <si>
    <t>Save Harlem</t>
  </si>
  <si>
    <t>16th Apr 2023 8:19:42 PM</t>
  </si>
  <si>
    <t>From the Rafters</t>
  </si>
  <si>
    <t>Perform 25 Ceiling Takedowns</t>
  </si>
  <si>
    <t>15th Apr 2023 6:08:45 PM</t>
  </si>
  <si>
    <t>Climbing the Walls</t>
  </si>
  <si>
    <t>Perform 25 Wall Takedowns</t>
  </si>
  <si>
    <t>15th Apr 2023 6:21:43 AM</t>
  </si>
  <si>
    <t>Invisible Spider</t>
  </si>
  <si>
    <t>Defeat 50 enemies while Camouflaged</t>
  </si>
  <si>
    <t>15th Apr 2023 5:32:42 PM</t>
  </si>
  <si>
    <t>Overcharge</t>
  </si>
  <si>
    <t>Defeat 100 enemies with Venom attacks</t>
  </si>
  <si>
    <t>16th Apr 2023 9:49:21 PM</t>
  </si>
  <si>
    <t>Up and Over</t>
  </si>
  <si>
    <t>Perform a Venom Jump, then a Venom Dash on a single enemy</t>
  </si>
  <si>
    <t>15th Apr 2023 7:16:10 PM</t>
  </si>
  <si>
    <t>From Downtown</t>
  </si>
  <si>
    <t>Use Venom Dash to throw an enemy into a group of three or more</t>
  </si>
  <si>
    <t>15th Apr 2023 6:43:47 PM</t>
  </si>
  <si>
    <t>Like a Rhino In A China Shop</t>
  </si>
  <si>
    <t>Smash into 15 breakable objects while steering Rhino through the shopping mall</t>
  </si>
  <si>
    <t>16th Apr 2023 9:07:50 PM</t>
  </si>
  <si>
    <t>Competitive Spirit</t>
  </si>
  <si>
    <t>Beat Phin at the rocket launch mini-game</t>
  </si>
  <si>
    <t>16th Apr 2023 7:17:37 PM</t>
  </si>
  <si>
    <t>Best Fries in Town</t>
  </si>
  <si>
    <t>Pay your respects to a legend in the Upper West Side</t>
  </si>
  <si>
    <t>JJJ Would Be Proud</t>
  </si>
  <si>
    <t>Apply a sticker and customize lighting while in Photo Mode</t>
  </si>
  <si>
    <t>15th Apr 2023 6:44:11 AM</t>
  </si>
  <si>
    <t>Trapped</t>
  </si>
  <si>
    <t>Defeat 50 enemies with Remote Mine gadget</t>
  </si>
  <si>
    <t>15th Apr 2023 8:10:33 PM</t>
  </si>
  <si>
    <t>Five Star Review</t>
  </si>
  <si>
    <t>Complete all FNSM app requests</t>
  </si>
  <si>
    <t>15th Apr 2023 7:52:47 AM</t>
  </si>
  <si>
    <t>Mod that Suit</t>
  </si>
  <si>
    <t>Craft a Suit Mod</t>
  </si>
  <si>
    <t>14th Apr 2023 2:01:22 AM</t>
  </si>
  <si>
    <t>Look with Better Eyes</t>
  </si>
  <si>
    <t>Craft a Visor Mod</t>
  </si>
  <si>
    <t>14th Apr 2023 2:01:37 AM</t>
  </si>
  <si>
    <t>Never Give Up</t>
  </si>
  <si>
    <t>Pay respects at Jefferson Davis' grave in Harlem</t>
  </si>
  <si>
    <t>15th Apr 2023 7:23:51 AM</t>
  </si>
  <si>
    <t>A Gift From Pete</t>
  </si>
  <si>
    <t>Receive the Gift Suit</t>
  </si>
  <si>
    <t>28th Nov 2020 3:41:08 AM</t>
  </si>
  <si>
    <t>Crime Master</t>
  </si>
  <si>
    <t>Complete all Bonus Objectives for every crime type</t>
  </si>
  <si>
    <t>15th Apr 2023 8:28:48 PM</t>
  </si>
  <si>
    <t>Nowhere to Hide</t>
  </si>
  <si>
    <t>Perform 100 Stealth Takedowns</t>
  </si>
  <si>
    <t>15th Apr 2023 3:49:14 AM</t>
  </si>
  <si>
    <t>I'm On A Boat</t>
  </si>
  <si>
    <t>Ride the derelict boat in southern Chinatown</t>
  </si>
  <si>
    <t>15th Apr 2023 5:15:15 AM</t>
  </si>
  <si>
    <t>Socially Acceptable</t>
  </si>
  <si>
    <t>Scroll through the entire Social Feed at the end of the story</t>
  </si>
  <si>
    <t>16th Apr 2023 8:54:17 PM</t>
  </si>
  <si>
    <t>Plus Plus</t>
  </si>
  <si>
    <t>Complete the game on New Game+</t>
  </si>
  <si>
    <t>17th Apr 2023 7:17:15 AM</t>
  </si>
  <si>
    <t>https://www.playstationtrophies.org/game/spyro-the-dragon/print-list/</t>
  </si>
  <si>
    <t>Gnasty's Demise</t>
  </si>
  <si>
    <t>Collect all Spyro the Dragon Trophies</t>
  </si>
  <si>
    <t>3rd May 2022 6:47:59 AM</t>
  </si>
  <si>
    <t>Boom!</t>
  </si>
  <si>
    <t>Take a trip with a Balloonist</t>
  </si>
  <si>
    <t>1st Dec 2020 6:36:30 AM</t>
  </si>
  <si>
    <t>Hop, Skip, and Jump</t>
  </si>
  <si>
    <t>Find the hidden entrance to Sunny Flight</t>
  </si>
  <si>
    <t>1st Dec 2020 5:07:41 AM</t>
  </si>
  <si>
    <t>Sheep Kebab</t>
  </si>
  <si>
    <t>Flame 10 sheep in Stone Hill</t>
  </si>
  <si>
    <t>1st Dec 2020 5:43:31 AM</t>
  </si>
  <si>
    <t>Light My Fire</t>
  </si>
  <si>
    <t>Light the two bonfires in Dark Hollow</t>
  </si>
  <si>
    <t>30th Apr 2022 11:50:11 PM</t>
  </si>
  <si>
    <t>Leaf on the Wind</t>
  </si>
  <si>
    <t>Glide to secret Egg Thief area in Town Square</t>
  </si>
  <si>
    <t>1st Dec 2020 5:53:13 AM</t>
  </si>
  <si>
    <t>Barnstormer</t>
  </si>
  <si>
    <t>Do a loop around an arch</t>
  </si>
  <si>
    <t>30th Apr 2022 11:52:22 PM</t>
  </si>
  <si>
    <t>Burnt Toast</t>
  </si>
  <si>
    <t>Defeat Toasty without getting hit by him</t>
  </si>
  <si>
    <t>1st Dec 2020 6:33:43 AM</t>
  </si>
  <si>
    <t>Shoot the Moon</t>
  </si>
  <si>
    <t>Use a cannon to dispatch a taunting Gnorc</t>
  </si>
  <si>
    <t>1st Dec 2020 7:35:25 AM</t>
  </si>
  <si>
    <t>Bird Brained</t>
  </si>
  <si>
    <t>Charge a Vulture</t>
  </si>
  <si>
    <t>1st Dec 2020 6:55:04 AM</t>
  </si>
  <si>
    <t>Birds of a Feather</t>
  </si>
  <si>
    <t>Flame every Vulture in Cliff Town</t>
  </si>
  <si>
    <t>1st Dec 2020 7:25:38 AM</t>
  </si>
  <si>
    <t>Triathlon</t>
  </si>
  <si>
    <t>Defeat all three Ski Gnorcs</t>
  </si>
  <si>
    <t>2nd Dec 2020 1:34:16 AM</t>
  </si>
  <si>
    <t>Hot Wings 1</t>
  </si>
  <si>
    <t>Flame all Fairies in Night Flight</t>
  </si>
  <si>
    <t>30th Apr 2022 11:56:34 PM</t>
  </si>
  <si>
    <t>What's in the Box?</t>
  </si>
  <si>
    <t>Unlock the strong chest in Doctor Shemp</t>
  </si>
  <si>
    <t>1st Dec 2020 7:45:16 AM</t>
  </si>
  <si>
    <t>Comin' Through!</t>
  </si>
  <si>
    <t>Charge through 4 Armored Druids near the start of Magic Crafters</t>
  </si>
  <si>
    <t>30th Apr 2022 11:58:06 PM</t>
  </si>
  <si>
    <t>Pops of the Tops</t>
  </si>
  <si>
    <t>Detonate 3 explosive chests on the pillars in Alpine Ridge</t>
  </si>
  <si>
    <t>21st Dec 2020 2:53:16 AM</t>
  </si>
  <si>
    <t>Arachnophobe</t>
  </si>
  <si>
    <t>Defeat all Metalback Spiders</t>
  </si>
  <si>
    <t>21st Dec 2020 2:11:25 AM</t>
  </si>
  <si>
    <t>Egg Hunt</t>
  </si>
  <si>
    <t>Defeat hidden Egg Thief in Wizard Peak</t>
  </si>
  <si>
    <t>2nd Dec 2020 2:35:54 AM</t>
  </si>
  <si>
    <t>Hot Wings 2</t>
  </si>
  <si>
    <t>Flame all Fairies in Crystal Flight</t>
  </si>
  <si>
    <t>1st May 2022 12:00:03 AM</t>
  </si>
  <si>
    <t>Gatherer</t>
  </si>
  <si>
    <t>Collect 400 gems in Blowhard</t>
  </si>
  <si>
    <t>21st Dec 2020 3:03:38 AM</t>
  </si>
  <si>
    <t>Mushroom Hunter</t>
  </si>
  <si>
    <t>Flame 5 Glowing Mushrooms in Beast Makers</t>
  </si>
  <si>
    <t>1st May 2022 12:05:15 AM</t>
  </si>
  <si>
    <t>Rocketeer</t>
  </si>
  <si>
    <t>Light 3 fireworks within 15 seconds</t>
  </si>
  <si>
    <t>1st May 2022 12:19:20 AM</t>
  </si>
  <si>
    <t>Cage Free</t>
  </si>
  <si>
    <t>Free a trapped Chicken</t>
  </si>
  <si>
    <t>27th Jun 2021 8:50:32 PM</t>
  </si>
  <si>
    <t>Launch Date</t>
  </si>
  <si>
    <t>Jump off every Supercharge ramp in Tree Tops</t>
  </si>
  <si>
    <t>1st May 2022 1:21:38 AM</t>
  </si>
  <si>
    <t>I Believe it is Time for Me to Fly</t>
  </si>
  <si>
    <t>Complete Wild Flight without touching the ground</t>
  </si>
  <si>
    <t>1st May 2022 12:52:55 AM</t>
  </si>
  <si>
    <t>Gems in the Rough</t>
  </si>
  <si>
    <t>Collect 500 gems in Metalhead</t>
  </si>
  <si>
    <t>1st May 2022 11:32:10 PM</t>
  </si>
  <si>
    <t>Fool's Errand</t>
  </si>
  <si>
    <t>Charge through 3 Armored Fools in a row</t>
  </si>
  <si>
    <t>1st May 2022 11:37:13 PM</t>
  </si>
  <si>
    <t>Bad Doggies!</t>
  </si>
  <si>
    <t>Defeat 3 Demon Dogs in large form</t>
  </si>
  <si>
    <t>2nd May 2022 6:26:59 AM</t>
  </si>
  <si>
    <t>All Puffed Up</t>
  </si>
  <si>
    <t>Charge through 4 Puffer Birds in a row</t>
  </si>
  <si>
    <t>2nd May 2022 6:03:13 AM</t>
  </si>
  <si>
    <t>Scrap Metal</t>
  </si>
  <si>
    <t>Defeat all Tin Soldiers</t>
  </si>
  <si>
    <t>2nd May 2022 7:34:13 AM</t>
  </si>
  <si>
    <t>Fly Like an Eagle</t>
  </si>
  <si>
    <t>Complete Icy Flight without touching the ground</t>
  </si>
  <si>
    <t>2nd May 2022 5:58:19 AM</t>
  </si>
  <si>
    <t>Jacques-tacular</t>
  </si>
  <si>
    <t>Defeat 4 Nightmare Beasts in one glide</t>
  </si>
  <si>
    <t>2nd May 2022 7:38:13 AM</t>
  </si>
  <si>
    <t>I'm in the Money!</t>
  </si>
  <si>
    <t>Unlock Gnasty's Loot</t>
  </si>
  <si>
    <t>3rd May 2022 6:34:10 AM</t>
  </si>
  <si>
    <t>Ratastic!</t>
  </si>
  <si>
    <t>Complete Gnorc Cove without killing any Rats</t>
  </si>
  <si>
    <t>3rd May 2022 1:38:15 AM</t>
  </si>
  <si>
    <t>What Really Grinds My Gears</t>
  </si>
  <si>
    <t>Destroy 6 gears in Twilight Harbor</t>
  </si>
  <si>
    <t>3rd May 2022 5:56:22 AM</t>
  </si>
  <si>
    <t>Dragon and On and On</t>
  </si>
  <si>
    <t>Get Gnasty Gnorc to complete 5 laps</t>
  </si>
  <si>
    <t>3rd May 2022 6:11:39 AM</t>
  </si>
  <si>
    <t>Hoarder</t>
  </si>
  <si>
    <t>Collect all gems in Gnasty's Loot</t>
  </si>
  <si>
    <t>Elden Ring Printable Trophy list | PlayStationTrophies.org</t>
  </si>
  <si>
    <t>Obtained all trophies</t>
  </si>
  <si>
    <t>Elden Lord</t>
  </si>
  <si>
    <t>Achieved the "Elden Lord" ending</t>
  </si>
  <si>
    <t>Age of the Stars</t>
  </si>
  <si>
    <t>Achieved the "Age of the Stars" ending</t>
  </si>
  <si>
    <t>Lord of Frenzied Flame</t>
  </si>
  <si>
    <t>Achieved the "Lord of Frenzied Flame" ending</t>
  </si>
  <si>
    <t>Shardbearer Godrick</t>
  </si>
  <si>
    <t>Defeated Shardbearer Godrick</t>
  </si>
  <si>
    <t>Shardbearer Radahn</t>
  </si>
  <si>
    <t>Defeated Shardbearer Radahn</t>
  </si>
  <si>
    <t>Shardbearer Morgott</t>
  </si>
  <si>
    <t>Defeated Shardbearer Morgott</t>
  </si>
  <si>
    <t>Shardbearer Rykard</t>
  </si>
  <si>
    <t>Defeated Shardbearer Rykard</t>
  </si>
  <si>
    <t>Shardbearer Malenia</t>
  </si>
  <si>
    <t>Defeated Shardbearer Malenia</t>
  </si>
  <si>
    <t>Shardbearer Mohg</t>
  </si>
  <si>
    <t>Defeated Shardbearer Mohg</t>
  </si>
  <si>
    <t>Maliketh the Black Blade</t>
  </si>
  <si>
    <t>Defeated Maliketh the Black Blade</t>
  </si>
  <si>
    <t>Hoarah Loux, Warrior</t>
  </si>
  <si>
    <t>Defeated Hoarah Loux, Warrior</t>
  </si>
  <si>
    <t>Dragonlord Placidusax</t>
  </si>
  <si>
    <t>Defeated Dragonlord Placidusax</t>
  </si>
  <si>
    <t>God-Slaying Armament</t>
  </si>
  <si>
    <t>Upgraded any armament to its highest stage</t>
  </si>
  <si>
    <t>Legendary Armaments</t>
  </si>
  <si>
    <t>Acquired all legendary armaments</t>
  </si>
  <si>
    <t>Legendary Ashen Remains</t>
  </si>
  <si>
    <t>Acquired all legendary ashen remains</t>
  </si>
  <si>
    <t>Legendary Sorceries and Incantations</t>
  </si>
  <si>
    <t>Acquired all legendary sorceries and incantations</t>
  </si>
  <si>
    <t>Legendary Talismans</t>
  </si>
  <si>
    <t>Acquired all legendary talismans</t>
  </si>
  <si>
    <t>Rennala, Queen of the Full Moon</t>
  </si>
  <si>
    <t>Defeated Rennala, Queen of the Full Moon</t>
  </si>
  <si>
    <t>Lichdragon Fortissax</t>
  </si>
  <si>
    <t>Defeated Lichdragon Fortissax</t>
  </si>
  <si>
    <t>Godskin Duo</t>
  </si>
  <si>
    <t>Defeated Godskin Duo</t>
  </si>
  <si>
    <t>Fire Giant</t>
  </si>
  <si>
    <t>Defeated Fire Giant</t>
  </si>
  <si>
    <t>Dragonkin Soldier of Nokstella</t>
  </si>
  <si>
    <t>Defeated Dragonkin Soldier of Nokstella</t>
  </si>
  <si>
    <t>Regal Ancestor Spirit</t>
  </si>
  <si>
    <t>Defeated Regal Ancestor Spirit</t>
  </si>
  <si>
    <t>Valiant Gargoyles</t>
  </si>
  <si>
    <t>Defeated Valiant Gargoyles</t>
  </si>
  <si>
    <t>Margit, the Fell Omen</t>
  </si>
  <si>
    <t>Defeated Margit, the Fell Omen</t>
  </si>
  <si>
    <t>Red Wolf of Radagon</t>
  </si>
  <si>
    <t>Defeated the Red Wolf of Radagon</t>
  </si>
  <si>
    <t>Godskin Noble</t>
  </si>
  <si>
    <t>Defeated Godskin Noble</t>
  </si>
  <si>
    <t>Magma Wyrm Makar</t>
  </si>
  <si>
    <t>Defeated Magma Wyrm Makar</t>
  </si>
  <si>
    <t>Godfrey, First Elden Lord</t>
  </si>
  <si>
    <t>Defeated Godfrey, First Elden Lord</t>
  </si>
  <si>
    <t>Mohg, the Omen</t>
  </si>
  <si>
    <t>Defeated Mohg, the Omen</t>
  </si>
  <si>
    <t>Mimic Tear</t>
  </si>
  <si>
    <t>Defeated Mimic Tear</t>
  </si>
  <si>
    <t>Loretta, Knight of the Haligtree</t>
  </si>
  <si>
    <t>Defeated Loretta, Knight of the Haligtree</t>
  </si>
  <si>
    <t>Astel, Naturalborn of the Void</t>
  </si>
  <si>
    <t>Defeated Astel, Naturalborn of the Void</t>
  </si>
  <si>
    <t>Leonine Misbegotten</t>
  </si>
  <si>
    <t>Defeated the Leonine Misbegotten</t>
  </si>
  <si>
    <t>Royal Knight Loretta</t>
  </si>
  <si>
    <t>Defeated Royal Knight Loretta</t>
  </si>
  <si>
    <t>Elemer of the Briar</t>
  </si>
  <si>
    <t>Defeated Elemer of the Briar</t>
  </si>
  <si>
    <t>Ancestor Spirit</t>
  </si>
  <si>
    <t>Defeated Ancestor Spirit</t>
  </si>
  <si>
    <t>Commander Niall</t>
  </si>
  <si>
    <t>Defeated Commander Niall</t>
  </si>
  <si>
    <t>Roundtable Hold</t>
  </si>
  <si>
    <t>Arrived at Roundtable Hold</t>
  </si>
  <si>
    <t>Great Rune</t>
  </si>
  <si>
    <t>Restored the power of a Great Rune</t>
  </si>
  <si>
    <t>Erdtree Aflame</t>
  </si>
  <si>
    <t>Used kindling to set the Erdtree aflame</t>
  </si>
  <si>
    <t>https://www.playstationtrophies.org/game/jak-and-daxter-the-precursor-legacy/print-list/</t>
  </si>
  <si>
    <t>Top of the Heap</t>
  </si>
  <si>
    <t>You have mastered the game and collected all there is to collect!</t>
  </si>
  <si>
    <t>Open Sez Me</t>
  </si>
  <si>
    <t>Open the Precursor Door</t>
  </si>
  <si>
    <t>24th Dec 2018 2:34:21 AM</t>
  </si>
  <si>
    <t>Yee Haw!</t>
  </si>
  <si>
    <t>Herd the Yakows into their Pen</t>
  </si>
  <si>
    <t>24th Dec 2018 2:53:49 AM</t>
  </si>
  <si>
    <t>Black Thumb</t>
  </si>
  <si>
    <t>Defeat the Dark Eco Plant</t>
  </si>
  <si>
    <t>18th Apr 2023 4:36:55 AM</t>
  </si>
  <si>
    <t>Shiny Happy Steeples</t>
  </si>
  <si>
    <t>Connect the Eco Beams</t>
  </si>
  <si>
    <t>20th Apr 2023 5:59:37 AM</t>
  </si>
  <si>
    <t>Hand Over Fish</t>
  </si>
  <si>
    <t>Catch 200 Pounds of Fish</t>
  </si>
  <si>
    <t>18th Apr 2023 4:25:08 AM</t>
  </si>
  <si>
    <t>Gimmee That!</t>
  </si>
  <si>
    <t>Get the Power Cell from the Pelican</t>
  </si>
  <si>
    <t>18th Apr 2023 2:23:57 AM</t>
  </si>
  <si>
    <t>Eggs Over Hard</t>
  </si>
  <si>
    <t>Push the Flut Flut Egg Off the Cliff</t>
  </si>
  <si>
    <t>18th Apr 2023 3:26:49 AM</t>
  </si>
  <si>
    <t>Pop Goes the Lurker</t>
  </si>
  <si>
    <t>Destroy the Balloon Lurkers</t>
  </si>
  <si>
    <t>Tonight's Featured Event</t>
  </si>
  <si>
    <t>Defeat Lurker Ambush in Arena</t>
  </si>
  <si>
    <t>Zoom!</t>
  </si>
  <si>
    <t>Reach the End of Fire Canyon</t>
  </si>
  <si>
    <t>18th Apr 2023 5:01:09 AM</t>
  </si>
  <si>
    <t>Catch as Catch Can</t>
  </si>
  <si>
    <t>Catch the Flying Lurkers</t>
  </si>
  <si>
    <t>19th Apr 2023 1:18:48 AM</t>
  </si>
  <si>
    <t>Green Thumb</t>
  </si>
  <si>
    <t>Cure Dark Eco-Infected Plants</t>
  </si>
  <si>
    <t>19th Apr 2023 1:10:38 AM</t>
  </si>
  <si>
    <t>Purple Pain</t>
  </si>
  <si>
    <t>Navigate the Purple Precursor Rings</t>
  </si>
  <si>
    <t>19th Apr 2023 1:50:07 AM</t>
  </si>
  <si>
    <t>I Got The Blues</t>
  </si>
  <si>
    <t>Navigate the Blue Precursor Rings</t>
  </si>
  <si>
    <t>20th Apr 2023 5:46:47 AM</t>
  </si>
  <si>
    <t>Speedy Fast</t>
  </si>
  <si>
    <t>Beat the Record Time on the Gorge</t>
  </si>
  <si>
    <t>19th Apr 2023 2:05:06 AM</t>
  </si>
  <si>
    <t>Twist and Shout</t>
  </si>
  <si>
    <t>Defeat the Lurker Ambush</t>
  </si>
  <si>
    <t>Hungry?</t>
  </si>
  <si>
    <t>Protect Farthy’s Snacks</t>
  </si>
  <si>
    <t>The Lead Zeppelin</t>
  </si>
  <si>
    <t>Break all four tethers to the Zeppelin</t>
  </si>
  <si>
    <t>Zoom Zoom!</t>
  </si>
  <si>
    <t>Reach the End of the Mountain Pass</t>
  </si>
  <si>
    <t>19th Apr 2023 3:18:21 AM</t>
  </si>
  <si>
    <t>De-Klawwed</t>
  </si>
  <si>
    <t>Defeat Klaww</t>
  </si>
  <si>
    <t>19th Apr 2023 3:05:15 AM</t>
  </si>
  <si>
    <t>Kerblamm!</t>
  </si>
  <si>
    <t>Destroy the Dark Eco Crystals</t>
  </si>
  <si>
    <t>It’s Dark in Here</t>
  </si>
  <si>
    <t>Survive the Lurker-infested Cave</t>
  </si>
  <si>
    <t>It’s Cold Out Here</t>
  </si>
  <si>
    <t>Stop the 3 Lurker Glacier Troops</t>
  </si>
  <si>
    <t>Zoom, Zoom, Zoom!</t>
  </si>
  <si>
    <t>Reach the End of the Lava Tube</t>
  </si>
  <si>
    <t>Set Me Free!</t>
  </si>
  <si>
    <t>Free the Red Sage</t>
  </si>
  <si>
    <t>No, Set Me Free!</t>
  </si>
  <si>
    <t>Free the Blue Sage</t>
  </si>
  <si>
    <t>Hey, Set Me Free!</t>
  </si>
  <si>
    <t>Free the Yellow Sage</t>
  </si>
  <si>
    <t>Set Me Free Already!</t>
  </si>
  <si>
    <t>Free the Green Sage</t>
  </si>
  <si>
    <t>Battle Hardened</t>
  </si>
  <si>
    <t>The Final Battle Against Gol and Maia</t>
  </si>
  <si>
    <t>Power Lunch</t>
  </si>
  <si>
    <t>Collect 25 Power Cells</t>
  </si>
  <si>
    <t>Power Chords</t>
  </si>
  <si>
    <t>Collect 50 Power Cells</t>
  </si>
  <si>
    <t>20th Apr 2023 5:35:06 AM</t>
  </si>
  <si>
    <t>Maximum Power!</t>
  </si>
  <si>
    <t>Collect 101 Power Cells</t>
  </si>
  <si>
    <t>Buzzin’</t>
  </si>
  <si>
    <t>Collect 28 Scout Flies</t>
  </si>
  <si>
    <t>18th Apr 2023 4:46:05 AM</t>
  </si>
  <si>
    <t>Buzzed</t>
  </si>
  <si>
    <t>Collect 49 Scout Flies</t>
  </si>
  <si>
    <t>19th Apr 2023 1:07:40 AM</t>
  </si>
  <si>
    <t>Totally Buzzed Out!</t>
  </si>
  <si>
    <t>Collect 112 Scout Flies</t>
  </si>
  <si>
    <t>The Orbist</t>
  </si>
  <si>
    <t>Collect 100 Precursor Orbs</t>
  </si>
  <si>
    <t>18th Apr 2023 2:17:31 AM</t>
  </si>
  <si>
    <t>The Orberator</t>
  </si>
  <si>
    <t>Collect 1,000 Precursor Orbs</t>
  </si>
  <si>
    <t>The Super Orberator</t>
  </si>
  <si>
    <t>Collect 2,000 Precursor Orbs</t>
  </si>
  <si>
    <t>https://www.playstationtrophies.org/game/sly-minigames/print-list/</t>
  </si>
  <si>
    <t>category</t>
  </si>
  <si>
    <t>Treasure Hunter</t>
  </si>
  <si>
    <t>Play Treasure Snagging!</t>
  </si>
  <si>
    <t>Minigames</t>
  </si>
  <si>
    <t>Move it!</t>
  </si>
  <si>
    <t>Score 8,000 in Treasure Snagging</t>
  </si>
  <si>
    <t>Trained Student</t>
  </si>
  <si>
    <t>Play Guru Dart Shooter</t>
  </si>
  <si>
    <t>Pink Hippo Mash</t>
  </si>
  <si>
    <t>Score 6,000 in Guru Dart Shooter</t>
  </si>
  <si>
    <t>Where is Penelope?</t>
  </si>
  <si>
    <t>Play Bentley RC Race</t>
  </si>
  <si>
    <t>Remote Controlled Turtle</t>
  </si>
  <si>
    <t>Score 8,000 in Bentley RC Race</t>
  </si>
  <si>
    <t>Interpol Rookie</t>
  </si>
  <si>
    <t>Play Interpol Target Practice</t>
  </si>
  <si>
    <t>Carmelita Crime Crunch</t>
  </si>
  <si>
    <t>Score 7,000 in Interpol Target Practice</t>
  </si>
  <si>
    <t>|</t>
  </si>
  <si>
    <t>https://www.playstationtrophies.org/game/dragon-ball-z-kakarot/print-list/</t>
  </si>
  <si>
    <t>Dragon Ball Master</t>
  </si>
  <si>
    <t>Obtain all trophies.</t>
  </si>
  <si>
    <t>Former Foe</t>
  </si>
  <si>
    <t>Win the simulation battle against Piccolo.</t>
  </si>
  <si>
    <t>3rd Apr 2020 10:33:13 PM</t>
  </si>
  <si>
    <t>Worse For Wear</t>
  </si>
  <si>
    <t>Complete the Saiyan Saga.</t>
  </si>
  <si>
    <t>Emperor No More</t>
  </si>
  <si>
    <t>Complete the Frieza Saga.</t>
  </si>
  <si>
    <t>Earth's New Champion</t>
  </si>
  <si>
    <t>Complete the Cell Saga.</t>
  </si>
  <si>
    <t>Bye-Bye, Buu</t>
  </si>
  <si>
    <t>Complete the Majin Buu Saga.</t>
  </si>
  <si>
    <t>Helping Hand</t>
  </si>
  <si>
    <t>Complete a sub story.</t>
  </si>
  <si>
    <t>3rd Apr 2020 11:14:28 PM</t>
  </si>
  <si>
    <t>Do-Gooder</t>
  </si>
  <si>
    <t>Complete 10 sub stories.</t>
  </si>
  <si>
    <t>A Dark Omen</t>
  </si>
  <si>
    <t>Defeat your first Villainous party.</t>
  </si>
  <si>
    <t>Evil All Around</t>
  </si>
  <si>
    <t>Defeat 20 Villainous parties.</t>
  </si>
  <si>
    <t>Purging the Plague</t>
  </si>
  <si>
    <t>Defeat 30 Villainous parties.</t>
  </si>
  <si>
    <t>Down with the Demon Realm!</t>
  </si>
  <si>
    <t>Win the battle against Mira.</t>
  </si>
  <si>
    <t>The Voice in My Head</t>
  </si>
  <si>
    <t>Receive a telepathic message from King Kai.</t>
  </si>
  <si>
    <t>Who Needs a Phone?</t>
  </si>
  <si>
    <t>Receive 20 telepathic messages from King Kai.</t>
  </si>
  <si>
    <t>Wish Maker</t>
  </si>
  <si>
    <t>Summon Shenron from the Dragon Ball menu to make a wish.</t>
  </si>
  <si>
    <t>Getting Greedy</t>
  </si>
  <si>
    <t>Summon Shenron 5 times from the Dragon Ball menu to make a wish.</t>
  </si>
  <si>
    <t>Shenron's Favorite</t>
  </si>
  <si>
    <t>Summon Shenron 10 times from the Dragon Ball menu to make a wish.</t>
  </si>
  <si>
    <t>Push It to the Limit</t>
  </si>
  <si>
    <t>Complete 10 challenges at a Training Grounds location with any character.</t>
  </si>
  <si>
    <t>Tough Enough</t>
  </si>
  <si>
    <t>Complete a Level 10 challenge in the Training Room.</t>
  </si>
  <si>
    <t>Excavator</t>
  </si>
  <si>
    <t>Destroy a boulder blocking a cave.</t>
  </si>
  <si>
    <t>Demolition Artist</t>
  </si>
  <si>
    <t>Destroy 10 boulders blocking caves.</t>
  </si>
  <si>
    <t>There's Nothing Like a Home-Cooked Meal!</t>
  </si>
  <si>
    <t>Make a full-course meal.</t>
  </si>
  <si>
    <t>Only the Finest</t>
  </si>
  <si>
    <t>Make 5 full-course meals.</t>
  </si>
  <si>
    <t>Medal Madness</t>
  </si>
  <si>
    <t>Collect 10 D Medals.</t>
  </si>
  <si>
    <t>4th Apr 2020 1:27:16 AM</t>
  </si>
  <si>
    <t>Heavy Medal</t>
  </si>
  <si>
    <t>Collect 100 D Medals.</t>
  </si>
  <si>
    <t>Newfound Power</t>
  </si>
  <si>
    <t>Acquire a Super Attack or Mastery in the Super Attack Skill Tree.</t>
  </si>
  <si>
    <t>3rd Apr 2020 11:16:01 PM</t>
  </si>
  <si>
    <t>Highly Skilled</t>
  </si>
  <si>
    <t>Acquire 50 Super Attacks or Masteries in the Super Attack Skill Tree.</t>
  </si>
  <si>
    <t>A Super Warrior Is Born</t>
  </si>
  <si>
    <t>Acquire 100 Super Attacks or Masteries in the Super Attack Skill Tree.</t>
  </si>
  <si>
    <t>Not Worth My Time</t>
  </si>
  <si>
    <t>Get an instant victory on an enemy.</t>
  </si>
  <si>
    <t>Can't Touch This</t>
  </si>
  <si>
    <t>Get 50 instant victories on enemies.</t>
  </si>
  <si>
    <t>Let the Building Begin!</t>
  </si>
  <si>
    <t>Build a machine part.</t>
  </si>
  <si>
    <t>Get out of My Head and Turn into My Car</t>
  </si>
  <si>
    <t>Build a hovercar.</t>
  </si>
  <si>
    <t>Robot Rider</t>
  </si>
  <si>
    <t>Build a Bipedal Robo Walker.</t>
  </si>
  <si>
    <t>Tell Me More</t>
  </si>
  <si>
    <t>Unlock an entry in the Z Encyclopedia.</t>
  </si>
  <si>
    <t>3rd Apr 2020 11:01:01 PM</t>
  </si>
  <si>
    <t>Thirsty for Knowledge</t>
  </si>
  <si>
    <t>Unlock 200 entries in the Z Encyclopedia.</t>
  </si>
  <si>
    <t>Fountain of Knowledge</t>
  </si>
  <si>
    <t>Unlock 400 entries in the Z Encyclopedia.</t>
  </si>
  <si>
    <t>Turtle School Trainee</t>
  </si>
  <si>
    <t>Complete a Turtle School training challenge and report to Master Roshi.</t>
  </si>
  <si>
    <t>Turtle School Master</t>
  </si>
  <si>
    <t>Complete 20 Turtle School training challenges and report to Master Roshi.</t>
  </si>
  <si>
    <t>Turtle School Legend</t>
  </si>
  <si>
    <t>Complete 50 Turtle School training challenges and report to Master Roshi.</t>
  </si>
  <si>
    <t>The Power of Friendship</t>
  </si>
  <si>
    <t>Use 10 Super Attack Assists.</t>
  </si>
  <si>
    <t>Z Combo Zealot</t>
  </si>
  <si>
    <t>Perform 10 Z Combos.</t>
  </si>
  <si>
    <t>Flashy Finish</t>
  </si>
  <si>
    <t>Win a battle with a Super Finish.</t>
  </si>
  <si>
    <t>https://www.playstationtrophies.org/game/god-of-war/print-list/</t>
  </si>
  <si>
    <t>Father and Son</t>
  </si>
  <si>
    <t>Obtain all other trophies</t>
  </si>
  <si>
    <t>The Journey Begins</t>
  </si>
  <si>
    <t>Defend your home from The Stranger</t>
  </si>
  <si>
    <t>A New Friend</t>
  </si>
  <si>
    <t>Survive the Witch’s Woods</t>
  </si>
  <si>
    <t>Feels Like Home</t>
  </si>
  <si>
    <t>Allow the Light Elves to return home</t>
  </si>
  <si>
    <t>Dragon Slayer</t>
  </si>
  <si>
    <t>Defeat the Dragon of the Mountain</t>
  </si>
  <si>
    <t>Troubling Consequences</t>
  </si>
  <si>
    <t>Defeat Magni and Modi</t>
  </si>
  <si>
    <t>Hello, Old Friend</t>
  </si>
  <si>
    <t>Retrieve the Blades of Chaos</t>
  </si>
  <si>
    <t>Promise Fulfilled</t>
  </si>
  <si>
    <t>Heal Atreus</t>
  </si>
  <si>
    <t>Round 2</t>
  </si>
  <si>
    <t>Rescue Atreus</t>
  </si>
  <si>
    <t>Past Haunts</t>
  </si>
  <si>
    <t>Ride the ship out of Helheim</t>
  </si>
  <si>
    <t>Twilight Beckons</t>
  </si>
  <si>
    <t>Defeat Baldur</t>
  </si>
  <si>
    <t>Last Wish</t>
  </si>
  <si>
    <t>Spread the ashes</t>
  </si>
  <si>
    <t>Beneath the Surface</t>
  </si>
  <si>
    <t>Explore all the Lake of Nine has to offer</t>
  </si>
  <si>
    <t>Death Happened Here</t>
  </si>
  <si>
    <t>Fully explore Veithurgard</t>
  </si>
  <si>
    <t>Trilingual</t>
  </si>
  <si>
    <t>Learn the languages of Muspelheim and Niflheim</t>
  </si>
  <si>
    <t>Dwarven Ingenuity</t>
  </si>
  <si>
    <t>Upgrade a piece of armor</t>
  </si>
  <si>
    <t>Nice Moves</t>
  </si>
  <si>
    <t>Obtain a Runic Attack Gem</t>
  </si>
  <si>
    <t>Iðunn’s Orchard</t>
  </si>
  <si>
    <t>Fully upgrade your Health</t>
  </si>
  <si>
    <t>Quick Tempered</t>
  </si>
  <si>
    <t>Fully upgrade your rage</t>
  </si>
  <si>
    <t>Best Dressed</t>
  </si>
  <si>
    <t>Craft an outfit for Atreus</t>
  </si>
  <si>
    <t>Enchanted</t>
  </si>
  <si>
    <t>Slot an Enchantment into your armor</t>
  </si>
  <si>
    <t>All Will Fall</t>
  </si>
  <si>
    <t>Kill 1,000 Enemies</t>
  </si>
  <si>
    <t>Dangerous Skies</t>
  </si>
  <si>
    <t>Free all of the Dragons</t>
  </si>
  <si>
    <t>Like Oil and Water</t>
  </si>
  <si>
    <t>Complete all of Brok and Sindri’s Favors</t>
  </si>
  <si>
    <t>Curator</t>
  </si>
  <si>
    <t>Collect all of the Artifacts</t>
  </si>
  <si>
    <t>Allfather Blinded</t>
  </si>
  <si>
    <t>Kill all of Odin’s Ravens</t>
  </si>
  <si>
    <t>The Best Moves</t>
  </si>
  <si>
    <t>Fully upgrade a Runic Attack</t>
  </si>
  <si>
    <t>Worthy</t>
  </si>
  <si>
    <t>Fully upgrade the Leviathan Axe</t>
  </si>
  <si>
    <t>Why Fight It?</t>
  </si>
  <si>
    <t>Fully upgrade the Blades of Chaos</t>
  </si>
  <si>
    <t>Path of the Zealot</t>
  </si>
  <si>
    <t>Obtain Traveler armor set</t>
  </si>
  <si>
    <t>Primordial</t>
  </si>
  <si>
    <t>Obtain Ancient armor set</t>
  </si>
  <si>
    <t>Unfinished Business</t>
  </si>
  <si>
    <t>Assist all of the wayward spirits</t>
  </si>
  <si>
    <t>Use treasure maps to find all of the dig spots</t>
  </si>
  <si>
    <t>The Truth</t>
  </si>
  <si>
    <t>Read all of the Jötnar shrines</t>
  </si>
  <si>
    <t>Fire and Brimstone</t>
  </si>
  <si>
    <t>Complete all of the Trials of Muspelheim</t>
  </si>
  <si>
    <t>Darkness and Fog</t>
  </si>
  <si>
    <t>Retrieve all treasure from the Workshop’s center chamber</t>
  </si>
  <si>
    <t>Chooser of the Slain</t>
  </si>
  <si>
    <t>Defeat the nine Valkyries</t>
  </si>
  <si>
    <t>https://www.playstationtrophies.org/game/senran-kagura-shinovi-versus/print-list/</t>
  </si>
  <si>
    <t>Thank You for Playing!!</t>
  </si>
  <si>
    <t>Obtained all trophies.</t>
  </si>
  <si>
    <t>Certificate of Completion (Hanzo)</t>
  </si>
  <si>
    <t>Completed the story of the Hanzo National Academy.</t>
  </si>
  <si>
    <t>Certificate of Completion (Gessen)</t>
  </si>
  <si>
    <t>Completed the story of the Gessen Girls' Academy.</t>
  </si>
  <si>
    <t>Certificate of Completion (Hebijo)</t>
  </si>
  <si>
    <t>Completed the story of the Hebijo Clandestine Girls' Academy.</t>
  </si>
  <si>
    <t>Acceptance to Homura's Crimson Squad</t>
  </si>
  <si>
    <t>Completed the story of Homura's Crimson Squad.</t>
  </si>
  <si>
    <t>Presentation of Diploma</t>
  </si>
  <si>
    <t>Completed all stories.</t>
  </si>
  <si>
    <t>Asuka Arc Complete</t>
  </si>
  <si>
    <t>Completed all of Asuka's missions in Shinobi Girl's Heart.</t>
  </si>
  <si>
    <t>Ikaruga Arc Complete</t>
  </si>
  <si>
    <t>Completed all of Ikaruga's missions in Shinobi Girl's Heart.</t>
  </si>
  <si>
    <t>Katsuragi Arc Complete</t>
  </si>
  <si>
    <t>Completed all of Katsuragi's missions in Shinobi Girl's Heart.</t>
  </si>
  <si>
    <t>Yagyu Arc Complete</t>
  </si>
  <si>
    <t>Completed all of Yagyu's missions in Shinobi Girl's Heart.</t>
  </si>
  <si>
    <t>Hibari Arc Complete</t>
  </si>
  <si>
    <t>Completed all of Hibari's missions in Shinobi Girl's Heart.</t>
  </si>
  <si>
    <t>Yumi Arc Complete</t>
  </si>
  <si>
    <t>Completed all of Yumi's missions in Shinobi Girl's Heart.</t>
  </si>
  <si>
    <t>Murakumo Arc Complete</t>
  </si>
  <si>
    <t>Completed all of Murakumo's missions in Shinobi Girl's Heart.</t>
  </si>
  <si>
    <t>Yozakura Arc Complete</t>
  </si>
  <si>
    <t>Completed all of Yozakura's missions in Shinobi Girl's Heart.</t>
  </si>
  <si>
    <t>Shiki Arc Complete</t>
  </si>
  <si>
    <t>Completed all of Shiki's missions in Shinobi Girl's Heart.</t>
  </si>
  <si>
    <t>Minori Arc Complete</t>
  </si>
  <si>
    <t>Completed all of Minori's missions in Shinobi Girl's Heart.</t>
  </si>
  <si>
    <t>Miyabi Arc Complete</t>
  </si>
  <si>
    <t>Completed all of Miyabi's missions in Shinobi Girl's Heart.</t>
  </si>
  <si>
    <t>Murasaki Arc Complete</t>
  </si>
  <si>
    <t>Completed all of Murasaki's missions in Shinobi Girl's Heart.</t>
  </si>
  <si>
    <t>Imu Arc Complete</t>
  </si>
  <si>
    <t>Completed all of Imu's missions in Shinobi Girl's Heart.</t>
  </si>
  <si>
    <t>Ryobi Arc Complete</t>
  </si>
  <si>
    <t>Completed all of Ryobi's missions in Shinobi Girl's Heart.</t>
  </si>
  <si>
    <t>Ryona Arc Complete</t>
  </si>
  <si>
    <t>Completed all of Ryona's missions in Shinobi Girl's Heart.</t>
  </si>
  <si>
    <t>Homura Arc Complete</t>
  </si>
  <si>
    <t>Completed all of Homura's missions in Shinobi Girl's Heart.</t>
  </si>
  <si>
    <t>Yomi Arc Complete</t>
  </si>
  <si>
    <t>Completed all of Yomi's missions in Shinobi Girl's Heart.</t>
  </si>
  <si>
    <t>Hikage Arc Complete</t>
  </si>
  <si>
    <t>Completed all of Hikage's missions in Shinobi Girl's Heart.</t>
  </si>
  <si>
    <t>Mirai Arc Complete</t>
  </si>
  <si>
    <t>Completed all of Mirai's missions in Shinobi Girl's Heart.</t>
  </si>
  <si>
    <t>Haruka Arc Complete</t>
  </si>
  <si>
    <t>Completed all of Haruka's missions in Shinobi Girl's Heart.</t>
  </si>
  <si>
    <t>Master of All Girls' Secrets</t>
  </si>
  <si>
    <t>Completed all missions in Shinobi Girl's Heart.</t>
  </si>
  <si>
    <t>Completion of Training</t>
  </si>
  <si>
    <t>Completed all training tutorials.</t>
  </si>
  <si>
    <t>Girl Who Never Touched the Ground</t>
  </si>
  <si>
    <t>Performed 10 Aerial Raves consecutively.</t>
  </si>
  <si>
    <t>Mistress of Pressure</t>
  </si>
  <si>
    <t>Won a total of 5 Aerial Rave conflicts.</t>
  </si>
  <si>
    <t>Rock Hard Lady</t>
  </si>
  <si>
    <t>Performed a total of 100 parries.</t>
  </si>
  <si>
    <t>Combo Addict</t>
  </si>
  <si>
    <t>Reached 7,777 hits.</t>
  </si>
  <si>
    <t>Never Too Old for Experience</t>
  </si>
  <si>
    <t>Obtained a total of 10,000,000 experience.</t>
  </si>
  <si>
    <t>Girl Who Slays 10,000</t>
  </si>
  <si>
    <t>Defeated a total of 10,000 enemies.</t>
  </si>
  <si>
    <t>Making Sure to Finish</t>
  </si>
  <si>
    <t>Cleared a stage with a Secret Ninja Art or Super Secret Ninja Art.</t>
  </si>
  <si>
    <t>13th Aug 2023 11:18:01 PM</t>
  </si>
  <si>
    <t>Yang Master</t>
  </si>
  <si>
    <t>Completely awakened a character's Yang properties.</t>
  </si>
  <si>
    <t>Yin Master</t>
  </si>
  <si>
    <t>Completely awakened a character's Yin properties.</t>
  </si>
  <si>
    <t>Flash Master</t>
  </si>
  <si>
    <t>Completely awakened a character's Flash properties.</t>
  </si>
  <si>
    <t>Battle for Points</t>
  </si>
  <si>
    <t>Competed in a Point Battle (CPU battle is fine).</t>
  </si>
  <si>
    <t>Just a Little Bit</t>
  </si>
  <si>
    <t>Competed in a Strip Battle (CPU battle is fine).</t>
  </si>
  <si>
    <t>It's Raining Again!</t>
  </si>
  <si>
    <t>Competed in a Panty Battle (CPU battle is fine).</t>
  </si>
  <si>
    <t>My First Frantic</t>
  </si>
  <si>
    <t>Went into Frantic Mode.</t>
  </si>
  <si>
    <t>Don't Worry About It</t>
  </si>
  <si>
    <t>Completely stripped an enemy.</t>
  </si>
  <si>
    <t>Please No More!</t>
  </si>
  <si>
    <t>You were completely stripped.</t>
  </si>
  <si>
    <t>And You Were Never Heard From Again</t>
  </si>
  <si>
    <t>Did all the naughty things in the dressing room.</t>
  </si>
  <si>
    <t>A Professional Stripper</t>
  </si>
  <si>
    <t>Tore through 1,000 pieces of clothing.</t>
  </si>
  <si>
    <t>Dress to Impress</t>
  </si>
  <si>
    <t>Purchased all expansions from the store.</t>
  </si>
  <si>
    <t>My First Prize</t>
  </si>
  <si>
    <t>Played your first Lingerie Lottery.</t>
  </si>
  <si>
    <t>I'm All Sold Out!</t>
  </si>
  <si>
    <t>Purchased all possible items from the store.</t>
  </si>
  <si>
    <t>https://www.playstationtrophies.org/game/marvel-s-spider-man-remastered/print-list/</t>
  </si>
  <si>
    <t>Be Greater</t>
  </si>
  <si>
    <t>14th Apr 2023 12:19:14 AM</t>
  </si>
  <si>
    <t>Superior Spider-Man</t>
  </si>
  <si>
    <t>14th Apr 2023 12:19:12 AM</t>
  </si>
  <si>
    <t>I Heart Manhattan</t>
  </si>
  <si>
    <t>Master of Masters</t>
  </si>
  <si>
    <t>Defeat Taskmaster</t>
  </si>
  <si>
    <t>Backpacker</t>
  </si>
  <si>
    <t>Collect all Backpacks</t>
  </si>
  <si>
    <t>Cat Prints</t>
  </si>
  <si>
    <t>Track down Black Cat</t>
  </si>
  <si>
    <t>Inner Sanctuary</t>
  </si>
  <si>
    <t>Take down each Demon Warehouse</t>
  </si>
  <si>
    <t>All the King’s Men</t>
  </si>
  <si>
    <t>Take down each Fisk Hideout</t>
  </si>
  <si>
    <t>14th Apr 2023 12:19:13 AM</t>
  </si>
  <si>
    <t>Mercenary Tactics</t>
  </si>
  <si>
    <t>Take down each Sable Outpost</t>
  </si>
  <si>
    <t>Back in the Slammer</t>
  </si>
  <si>
    <t>Take down each Prisoner Camp</t>
  </si>
  <si>
    <t>Neighborhood Watch</t>
  </si>
  <si>
    <t>Complete all Faction Crimes in a district</t>
  </si>
  <si>
    <t>A Suit For All Seasons</t>
  </si>
  <si>
    <t>Purchase all Suits</t>
  </si>
  <si>
    <t>Schooled</t>
  </si>
  <si>
    <t>Complete all of the Corrupted Student missions</t>
  </si>
  <si>
    <t>Amazing Coverage</t>
  </si>
  <si>
    <t>All Surveillance Towers activated</t>
  </si>
  <si>
    <t>Short Fuse</t>
  </si>
  <si>
    <t>Get Spectacular or better in a Taskmaster Bomb Challenge</t>
  </si>
  <si>
    <t>Fists of Fury</t>
  </si>
  <si>
    <t>Get Spectacular or better in a Taskmaster Combat Challenge</t>
  </si>
  <si>
    <t>Ninja</t>
  </si>
  <si>
    <t>Get Spectacular or better in a Taskmaster Stealth Challenge</t>
  </si>
  <si>
    <t>Spy Hunter</t>
  </si>
  <si>
    <t>Get Spectacular or better in a Taskmaster Drone Challenge</t>
  </si>
  <si>
    <t>Challenge Finder</t>
  </si>
  <si>
    <t>Complete every Taskmaster Challenge in the city once</t>
  </si>
  <si>
    <t>R&amp;D</t>
  </si>
  <si>
    <t>Complete all Research Stations</t>
  </si>
  <si>
    <t>Demons Emerge</t>
  </si>
  <si>
    <t>Complete Act 1</t>
  </si>
  <si>
    <t>The Six Assemble</t>
  </si>
  <si>
    <t>Complete Act 2</t>
  </si>
  <si>
    <t>End Game</t>
  </si>
  <si>
    <t>Complete Act 3</t>
  </si>
  <si>
    <t>Science FTW!</t>
  </si>
  <si>
    <t>Craft 15 Upgrades</t>
  </si>
  <si>
    <t>Knocking Down Kingpin</t>
  </si>
  <si>
    <t>Defeat Fisk</t>
  </si>
  <si>
    <t>24th Nov 2020 4:53:50 AM</t>
  </si>
  <si>
    <t>Staying Positive</t>
  </si>
  <si>
    <t>Defeat Li</t>
  </si>
  <si>
    <t>Grounded</t>
  </si>
  <si>
    <t>Defeat Electro and Vulture</t>
  </si>
  <si>
    <t>Sting and Smash</t>
  </si>
  <si>
    <t>Defeat Scorpion and Rhino</t>
  </si>
  <si>
    <t>Tombstone Takedown</t>
  </si>
  <si>
    <t>Defeat Tombstone</t>
  </si>
  <si>
    <t>Shock and Awe</t>
  </si>
  <si>
    <t>Defeat Shocker</t>
  </si>
  <si>
    <t>Wing It</t>
  </si>
  <si>
    <t>Traverse across the city rooftops</t>
  </si>
  <si>
    <t>King of Swing</t>
  </si>
  <si>
    <t>Complete a level 1 Traversal Benchmark</t>
  </si>
  <si>
    <t>And Stay Down!</t>
  </si>
  <si>
    <t>Complete a level 1 Combat Benchmark</t>
  </si>
  <si>
    <t>Pigeon Hunter</t>
  </si>
  <si>
    <t>Catch all of Howard’s Pigeons</t>
  </si>
  <si>
    <t>Hug It Out</t>
  </si>
  <si>
    <t>Knock together 10 pairs of enemies with Trip Mines</t>
  </si>
  <si>
    <t>Friendly Neighborhood Spider-Man</t>
  </si>
  <si>
    <t>Complete all Side Missions</t>
  </si>
  <si>
    <t>The Scientific Method</t>
  </si>
  <si>
    <t>Craft your first Upgrade</t>
  </si>
  <si>
    <t>Spider-Sensible</t>
  </si>
  <si>
    <t>Perfect Dodge 10 attacks</t>
  </si>
  <si>
    <t>Overdrive</t>
  </si>
  <si>
    <t>Complete 10 Vehicle Takedowns</t>
  </si>
  <si>
    <t>With Great Power…</t>
  </si>
  <si>
    <t>Pay respects at Ben Parker’s grave</t>
  </si>
  <si>
    <t>Hero for Higher</t>
  </si>
  <si>
    <t>Perch atop Avengers Tower</t>
  </si>
  <si>
    <t>Sightseeing</t>
  </si>
  <si>
    <t>Photograph all Landmarks on the Map</t>
  </si>
  <si>
    <t>Born to Ride</t>
  </si>
  <si>
    <t>Ride the Subway 5 times</t>
  </si>
  <si>
    <t>Sticky and Tricky</t>
  </si>
  <si>
    <t>Chain 4 unique tricks before landing</t>
  </si>
  <si>
    <t>Snappy Dresser</t>
  </si>
  <si>
    <t>Wear 5 new Spider-Suits</t>
  </si>
  <si>
    <t>Arachnophobia</t>
  </si>
  <si>
    <t>Perform 75 Stealth Takedowns</t>
  </si>
  <si>
    <t>Lost and Found</t>
  </si>
  <si>
    <t>Collect 5 Backpacks</t>
  </si>
  <si>
    <t>Spider-Man About Town</t>
  </si>
  <si>
    <t>Greet 10 citizens</t>
  </si>
  <si>
    <t>Cat’s Out of the Bag</t>
  </si>
  <si>
    <t>Collect a Black Cat collectible</t>
  </si>
  <si>
    <t>A Bit of a Fixer-Upper</t>
  </si>
  <si>
    <t>Complete all optional projects in the lab</t>
  </si>
  <si>
    <t>Ace the Base</t>
  </si>
  <si>
    <t>Complete all objectives in a base</t>
  </si>
  <si>
    <t>One More Time</t>
  </si>
  <si>
    <t>Complete a New Game+ playthrough</t>
  </si>
  <si>
    <t>Power and Responsibility</t>
  </si>
  <si>
    <t>Complete a playthrough on Ultimate difficulty</t>
  </si>
  <si>
    <t>Seduced by the City</t>
  </si>
  <si>
    <t>100% Complete CTNS: The Heist</t>
  </si>
  <si>
    <t>Screwy</t>
  </si>
  <si>
    <t>Get Spectacular or better in all Screwball Challenges</t>
  </si>
  <si>
    <t>The Cat Came Back</t>
  </si>
  <si>
    <t>Complete “The Maria” mission</t>
  </si>
  <si>
    <t>Here Kitty-Kitty</t>
  </si>
  <si>
    <t>Complete the Black Cat chase</t>
  </si>
  <si>
    <t>Bye Felicia</t>
  </si>
  <si>
    <t>Complete the “Follow the Money” mission</t>
  </si>
  <si>
    <t>The Long Con</t>
  </si>
  <si>
    <t>Complete the “Like a Fiddle” mission</t>
  </si>
  <si>
    <t>Disorganized Crime</t>
  </si>
  <si>
    <t>Complete all Crimes in a district</t>
  </si>
  <si>
    <t>The City is My Family</t>
  </si>
  <si>
    <t>100% complete CTNS: Turf Wars</t>
  </si>
  <si>
    <t>Turning the Screw</t>
  </si>
  <si>
    <t>Pulling the Trigger</t>
  </si>
  <si>
    <t>Complete the “Blindsided” mission</t>
  </si>
  <si>
    <t>Crossing the Thin Blue Line</t>
  </si>
  <si>
    <t>Complete the “Lockup” mission</t>
  </si>
  <si>
    <t>Steel Skull, Glass Jaw</t>
  </si>
  <si>
    <t>Complete the “Bring the Hammer Down” mission</t>
  </si>
  <si>
    <t>Prohibition</t>
  </si>
  <si>
    <t>Take down each Hammerhead Front</t>
  </si>
  <si>
    <t>The Gang War</t>
  </si>
  <si>
    <t>The City Sleeps</t>
  </si>
  <si>
    <t>100% Complete CTNS: Silver Lining</t>
  </si>
  <si>
    <t>Screwballed</t>
  </si>
  <si>
    <t>Frenemies</t>
  </si>
  <si>
    <t>Complete the “Old Friends” mission</t>
  </si>
  <si>
    <t>Unplugged</t>
  </si>
  <si>
    <t>Complete the Screwball chase</t>
  </si>
  <si>
    <t>Terminated</t>
  </si>
  <si>
    <t>Complete the “One Plus One Equals Win” mission</t>
  </si>
  <si>
    <t>The Wages of War</t>
  </si>
  <si>
    <t>Complete the “Aiding a Human” mission</t>
  </si>
  <si>
    <t>Unacceptable</t>
  </si>
  <si>
    <t>Complete the “Scales of Justice” mission</t>
  </si>
  <si>
    <t>14th Apr 2023 12:19:15 AM</t>
  </si>
  <si>
    <t>Grinding All the Way</t>
  </si>
  <si>
    <t>Max out one Benchmark type</t>
  </si>
  <si>
    <t>Full Arsenal</t>
  </si>
  <si>
    <t>Max out all Gadgets</t>
  </si>
  <si>
    <t>Master’s Education</t>
  </si>
  <si>
    <t>Achieve Ultimate on a Taskmaster Challenge</t>
  </si>
  <si>
    <t>So Many Hits…</t>
  </si>
  <si>
    <t>Achieve a combo of 100</t>
  </si>
  <si>
    <t>14th Apr 2023 12:34:44 AM</t>
  </si>
  <si>
    <t>The Untouchable Spider-Man</t>
  </si>
  <si>
    <t>Complete any Enemy Base without taking damage</t>
  </si>
  <si>
    <t>14th Apr 2023 1:11:43 AM</t>
  </si>
  <si>
    <t>https://www.playstationtrophies.org/game/bloodborne/print-list/</t>
  </si>
  <si>
    <t>All trophies acquired. Hats off!</t>
  </si>
  <si>
    <t>Yharnam Sunrise</t>
  </si>
  <si>
    <t>You lived through the hunt, and saw another day.</t>
  </si>
  <si>
    <t>Honoring Wishes</t>
  </si>
  <si>
    <t>Captivated by the Moon Presence, you pledge to watch over the Hunter's Dream.</t>
  </si>
  <si>
    <t>Childhood's Beginning</t>
  </si>
  <si>
    <t>You became an infant Great One, lifting humanity into its next childhood.</t>
  </si>
  <si>
    <t>Yharnam, Pthumerian Queen</t>
  </si>
  <si>
    <t>Defeat Yharnam, Blood Queen of the Old Labyrinth.</t>
  </si>
  <si>
    <t>Hunter's Essence</t>
  </si>
  <si>
    <t>Acquire all hunter weapons.</t>
  </si>
  <si>
    <t>Hunter's Craft</t>
  </si>
  <si>
    <t>Acquire all special hunter tools.</t>
  </si>
  <si>
    <t>Weapon Master</t>
  </si>
  <si>
    <t>Acquire a weapon of the highest level.</t>
  </si>
  <si>
    <t>Blood Gem Master</t>
  </si>
  <si>
    <t>Acquire an extremely precious blood gem.</t>
  </si>
  <si>
    <t>Rune Master</t>
  </si>
  <si>
    <t>Acquire an extremely precious Caryll Rune.</t>
  </si>
  <si>
    <t>Cainhurst</t>
  </si>
  <si>
    <t>Gain entry to Cainhurst, the lost and ruined castle.</t>
  </si>
  <si>
    <t>The Choir</t>
  </si>
  <si>
    <t>Gain entry to the realm of the Choir, the high stratum of the Healing Church.</t>
  </si>
  <si>
    <t>The Source of the Dream</t>
  </si>
  <si>
    <t>Discover the abandoned old workshop, the source of the Hunter's Dream.</t>
  </si>
  <si>
    <t>Nightmare Lecture Building</t>
  </si>
  <si>
    <t>Gain entry into the Byrgenwerth lecture building, that drifts within the realm of nightmare.</t>
  </si>
  <si>
    <t>Father Gascoigne</t>
  </si>
  <si>
    <t>Defeat the beast that once was Father Gascoigne.</t>
  </si>
  <si>
    <t>11th Jul 2017 6:03:35 AM</t>
  </si>
  <si>
    <t>Vicar Amelia</t>
  </si>
  <si>
    <t>Defeat the beast that once was Vicar Amelia.</t>
  </si>
  <si>
    <t>24th Nov 2018 12:41:35 AM</t>
  </si>
  <si>
    <t>Shadow of Yharnam</t>
  </si>
  <si>
    <t>Defeat the Shadow of Yharnam.</t>
  </si>
  <si>
    <t>Rom, the Vacuous Spider</t>
  </si>
  <si>
    <t>Defeat Great One: Rom, the Vacuous Spider.</t>
  </si>
  <si>
    <t>The One Reborn</t>
  </si>
  <si>
    <t>Defeat the One Reborn.</t>
  </si>
  <si>
    <t>Micolash, Host of the Nightmare</t>
  </si>
  <si>
    <t>Defeat Micolash, Host of the Nightmare.</t>
  </si>
  <si>
    <t>Mergo's Wet Nurse</t>
  </si>
  <si>
    <t>Defeat Great One: Mergo's Wet Nurse.</t>
  </si>
  <si>
    <t>Cleric Beast</t>
  </si>
  <si>
    <t>Defeat Cleric Beast.</t>
  </si>
  <si>
    <t>Blood-starved Beast</t>
  </si>
  <si>
    <t>Defeat Blood-starved Beast.</t>
  </si>
  <si>
    <t>18th Nov 2018 2:45:38 AM</t>
  </si>
  <si>
    <t>The Witch of Hemwick</t>
  </si>
  <si>
    <t>Defeat the Witch of Hemwick.</t>
  </si>
  <si>
    <t>24th Nov 2018 2:09:32 AM</t>
  </si>
  <si>
    <t>Darkbeast Paarl</t>
  </si>
  <si>
    <t>Defeat Darkbeast Paarl.</t>
  </si>
  <si>
    <t>24th Nov 2018 1:01:38 AM</t>
  </si>
  <si>
    <t>Amygdala</t>
  </si>
  <si>
    <t>Defeat Great One: Amygdala.</t>
  </si>
  <si>
    <t>Martyr Logarius</t>
  </si>
  <si>
    <t>Defeat Martyr Logarius.</t>
  </si>
  <si>
    <t>Celestial Emissary</t>
  </si>
  <si>
    <t>Defeat Great One: Celestial Emissary.</t>
  </si>
  <si>
    <t>Ebrietas, Daughter of the Cosmos</t>
  </si>
  <si>
    <t>Defeat Great One: Ebrietas, Daughter of the Cosmos.</t>
  </si>
  <si>
    <t>Blood Gem Contact</t>
  </si>
  <si>
    <t>Acquire a blood gem that imbues hunter weapons with special strength.</t>
  </si>
  <si>
    <t>9th Jul 2017 6:23:03 PM</t>
  </si>
  <si>
    <t>Rune Contact</t>
  </si>
  <si>
    <t>Acquire a Caryll Rune that endows hunters with special strength.</t>
  </si>
  <si>
    <t>18th Nov 2018 3:08:08 AM</t>
  </si>
  <si>
    <t>Chalice of Pthumeru</t>
  </si>
  <si>
    <t>Acquire the Chalice of Pthumeru that seals the catacombs that form a web deep below Yharnam.</t>
  </si>
  <si>
    <t>18th Nov 2018 2:45:39 AM</t>
  </si>
  <si>
    <t>Chalice of Ailing Loran</t>
  </si>
  <si>
    <t>Acquire the Chalice of Ailing Loran that seals the tragic land lost to the sands.</t>
  </si>
  <si>
    <t>Chalice of Isz</t>
  </si>
  <si>
    <t>Acquire the Great Chalice of Isz that seals the home of the cosmic kin.</t>
  </si>
  <si>
    <t>Old Hunter's Essence</t>
  </si>
  <si>
    <t>Acquire all old hunter weapons.</t>
  </si>
  <si>
    <t>The Old Hunters</t>
  </si>
  <si>
    <t>Orphan of Kos</t>
  </si>
  <si>
    <t>Defeat Great One: Orphan of Kos.</t>
  </si>
  <si>
    <t>Ludwig, the Holy Blade</t>
  </si>
  <si>
    <t>Defeat the beast that was once Ludwig, the Holy Blade.</t>
  </si>
  <si>
    <t>Lady Maria of the Astral Clocktower</t>
  </si>
  <si>
    <t>Defeat Lady Maria of the Astral Clocktower.</t>
  </si>
  <si>
    <t>Living Failures</t>
  </si>
  <si>
    <t>Defeat the failed attempts to become Great Ones.</t>
  </si>
  <si>
    <t>Laurence, the First Vicar</t>
  </si>
  <si>
    <t>Defeat the beast that was once Laurence, the First Vicar.</t>
  </si>
  <si>
    <t>https://www.playstationtrophies.org/game/destiny-2/print-list/</t>
  </si>
  <si>
    <t>Traveler's Chosen</t>
  </si>
  <si>
    <t>Obtain all trophies in Destiny 2.</t>
  </si>
  <si>
    <t>Long and Winding Road</t>
  </si>
  <si>
    <t>Reach level 20.</t>
  </si>
  <si>
    <t>27th May 2023 4:34:47 AM</t>
  </si>
  <si>
    <t>Zavala's Lieutenant</t>
  </si>
  <si>
    <t>Acquire each Titan subclass.</t>
  </si>
  <si>
    <t>Cayde's Pathfinder</t>
  </si>
  <si>
    <t>Acquire each Hunter subclass.</t>
  </si>
  <si>
    <t>Ikora's Protégé</t>
  </si>
  <si>
    <t>Acquire each Warlock subclass.</t>
  </si>
  <si>
    <t>27th May 2023 9:15:26 AM</t>
  </si>
  <si>
    <t>Show Me What You Got</t>
  </si>
  <si>
    <t>Complete the "Light Reforged" quest.</t>
  </si>
  <si>
    <t>In A Flash</t>
  </si>
  <si>
    <t>Complete 5 Heroic Public Events.</t>
  </si>
  <si>
    <t>27th May 2023 9:09:09 AM</t>
  </si>
  <si>
    <t>The People's Hero</t>
  </si>
  <si>
    <t>Complete a Heroic public event.</t>
  </si>
  <si>
    <t>27th May 2023 5:53:38 AM</t>
  </si>
  <si>
    <t>Heart of Darkness</t>
  </si>
  <si>
    <t>Complete a Nightfall strike.</t>
  </si>
  <si>
    <t>The Life Exotic</t>
  </si>
  <si>
    <t>Collect 15 Red War exotic weapons or armor.</t>
  </si>
  <si>
    <t>Challenge Accepted</t>
  </si>
  <si>
    <t>Complete 30 challenges.</t>
  </si>
  <si>
    <t>Belly Of The Beast</t>
  </si>
  <si>
    <t>Complete a Nightfall strike on Master difficulty.</t>
  </si>
  <si>
    <t>The Prestige</t>
  </si>
  <si>
    <t>Complete a Nightfall strike on Grandmaster difficulty.</t>
  </si>
  <si>
    <t>Lest Ye Be Judged</t>
  </si>
  <si>
    <t>Encounter an Agent of the Nine somewhere in the system.</t>
  </si>
  <si>
    <t>11th Jun 2023 7:27:52 AM</t>
  </si>
  <si>
    <t>Legends Grow</t>
  </si>
  <si>
    <t>Earn 5,000 Triumph points.</t>
  </si>
  <si>
    <t>Exotique</t>
  </si>
  <si>
    <t>Collect 10 Forsaken Exotic weapons or armor.</t>
  </si>
  <si>
    <t>Seal the Deal</t>
  </si>
  <si>
    <t>Complete a Triumph Seal.</t>
  </si>
  <si>
    <t>Fashion Statement</t>
  </si>
  <si>
    <t>Complete a Collections Badge.</t>
  </si>
  <si>
    <t>Heart of the Awoken</t>
  </si>
  <si>
    <t>Enter the Dreaming City.</t>
  </si>
  <si>
    <t>An Exotic Journey</t>
  </si>
  <si>
    <t>Collect 15 Forsaken Exotic weapons or pieces of armor.</t>
  </si>
  <si>
    <t>High-Stakes Play</t>
  </si>
  <si>
    <t>Win a Gambit match.</t>
  </si>
  <si>
    <t>Darkness Falls</t>
  </si>
  <si>
    <t>Defeat a Forsaken Nightfall Boss.</t>
  </si>
  <si>
    <t>Nothing Left to Say</t>
  </si>
  <si>
    <t>Complete the "Shattered Throne" dungeon.</t>
  </si>
  <si>
    <t>Wishing for the Best</t>
  </si>
  <si>
    <t>Complete the "Last Wish" Raid.</t>
  </si>
  <si>
    <t>https://www.playstationtrophies.org/game/welcome-park/print-list/</t>
  </si>
  <si>
    <t>Welcome Park Master!</t>
  </si>
  <si>
    <t>Collect all trophies in Welcome Park.</t>
  </si>
  <si>
    <t>10th Jan 2023 8:43:02 PM</t>
  </si>
  <si>
    <t>Welcome Park Prize</t>
  </si>
  <si>
    <t>Play through all the tutorials in Welcome Park.</t>
  </si>
  <si>
    <t>10th Jan 2023 8:27:07 PM</t>
  </si>
  <si>
    <t>Digit Chase Prize</t>
  </si>
  <si>
    <t>Complete Digit Chase in 1 minute or under.</t>
  </si>
  <si>
    <t>10th Jan 2023 6:32:41 PM</t>
  </si>
  <si>
    <t>Digit Chase Tap Prize</t>
  </si>
  <si>
    <t>Complete Digit Chase Tap Stage in 30 seconds or under.</t>
  </si>
  <si>
    <t>10th Jan 2023 4:24:38 PM</t>
  </si>
  <si>
    <t>Digit Chase Flick and Drag Prize</t>
  </si>
  <si>
    <t>Complete Digit Chase Flick and Drag Stage 20 seconds or under.</t>
  </si>
  <si>
    <t>10th Jan 2023 4:25:57 PM</t>
  </si>
  <si>
    <t>Digit Chase Rear Touch Panel Prize</t>
  </si>
  <si>
    <t>Complete Digit Chase Rear Touch Panel Stage in 20 seconds or under.</t>
  </si>
  <si>
    <t>10th Jan 2023 4:35:42 PM</t>
  </si>
  <si>
    <t>Snap + Slide 15 Piece Prize</t>
  </si>
  <si>
    <t>Complete a Snap + Slide puzzle with 15 pieces in 50 seconds or under.</t>
  </si>
  <si>
    <t>10th Jan 2023 8:43:01 PM</t>
  </si>
  <si>
    <t>Snap + Slide 14 Piece Prize</t>
  </si>
  <si>
    <t>Complete a Snap + Slide puzzle with 14 pieces in 40 seconds or under.</t>
  </si>
  <si>
    <t>10th Jan 2023 8:35:29 PM</t>
  </si>
  <si>
    <t>Snap + Slide 8 Piece Prize</t>
  </si>
  <si>
    <t>Complete a Snap + Slide puzzle with 8 pieces in 30 seconds or under.</t>
  </si>
  <si>
    <t>10th Jan 2023 4:42:37 PM</t>
  </si>
  <si>
    <t>Snap + Slide 7 Piece Prize</t>
  </si>
  <si>
    <t>Complete a Snap + Slide puzzle with 7 pieces in 20 seconds or under.</t>
  </si>
  <si>
    <t>10th Jan 2023 4:37:50 PM</t>
  </si>
  <si>
    <t>Skate Axis Prize</t>
  </si>
  <si>
    <t>Get 500 points in Skate Axis.</t>
  </si>
  <si>
    <t>10th Jan 2023 5:29:57 PM</t>
  </si>
  <si>
    <t>Sound Loop Prize</t>
  </si>
  <si>
    <t>Create 20 Sound</t>
  </si>
  <si>
    <t>https://www.playstationtrophies.org/game/darksiders/print-list/</t>
  </si>
  <si>
    <t>BFA</t>
  </si>
  <si>
    <t>Unlocked EVERYTHING!</t>
  </si>
  <si>
    <t>Prison Break</t>
  </si>
  <si>
    <t>Free Samael from his prison</t>
  </si>
  <si>
    <t>26th Dec 2011 3:56:05 AM</t>
  </si>
  <si>
    <t>Death Dealer</t>
  </si>
  <si>
    <t>Meet Vulgrim</t>
  </si>
  <si>
    <t>26th Dec 2011 3:12:37 AM</t>
  </si>
  <si>
    <t>Like A Bat Outta Hell</t>
  </si>
  <si>
    <t>Defeat Tiamat</t>
  </si>
  <si>
    <t>One Tough Cookie</t>
  </si>
  <si>
    <t>Meet Ulthane</t>
  </si>
  <si>
    <t>Rocked Your Face Off</t>
  </si>
  <si>
    <t>Defeat The Griever</t>
  </si>
  <si>
    <t>Ashes to Ashes</t>
  </si>
  <si>
    <t>Defeat The Stygian</t>
  </si>
  <si>
    <t>One Mean Mother</t>
  </si>
  <si>
    <t>Defeat Silitha</t>
  </si>
  <si>
    <t>Payback's A B****</t>
  </si>
  <si>
    <t>Defeat Straga</t>
  </si>
  <si>
    <t>The Final Challenger?</t>
  </si>
  <si>
    <t>Defeat The Destroyer</t>
  </si>
  <si>
    <t>Balance Restored</t>
  </si>
  <si>
    <t>COMPLETE the game on NORMAL difficulty</t>
  </si>
  <si>
    <t>The True Horseman</t>
  </si>
  <si>
    <t>COMPLETE the game on APOCALYPTIC difficulty</t>
  </si>
  <si>
    <t>To Move A Mountain</t>
  </si>
  <si>
    <t>Collect the Earthcaller</t>
  </si>
  <si>
    <t>26th Dec 2011 3:28:57 AM</t>
  </si>
  <si>
    <t>Who's Counting?</t>
  </si>
  <si>
    <t>Defeat more angels than Ulthane</t>
  </si>
  <si>
    <t>Reach Out And Touch Somebody</t>
  </si>
  <si>
    <t>Collect the Abyssal Chain</t>
  </si>
  <si>
    <t>Into the Void</t>
  </si>
  <si>
    <t>Collect the Voidwalker</t>
  </si>
  <si>
    <t>Elemental Thief</t>
  </si>
  <si>
    <t>Collect the Crossblade</t>
  </si>
  <si>
    <t>28th Dec 2011 1:16:37 AM</t>
  </si>
  <si>
    <t>Sight Beyond Sight</t>
  </si>
  <si>
    <t>Collect the Mask of Shadows</t>
  </si>
  <si>
    <t>Devastator</t>
  </si>
  <si>
    <t>Kill 10 enemies with one Blade Geyser wrath attack</t>
  </si>
  <si>
    <t>Search 150 caskets</t>
  </si>
  <si>
    <t>Tremor Bringer</t>
  </si>
  <si>
    <t>Collect the Tremor Gauntlet</t>
  </si>
  <si>
    <t>An Old Friend</t>
  </si>
  <si>
    <t>Collect Mercy</t>
  </si>
  <si>
    <t>Reaper</t>
  </si>
  <si>
    <t>Collect the Scythe</t>
  </si>
  <si>
    <t>26th Dec 2011 3:29:48 AM</t>
  </si>
  <si>
    <t>Aerial Predator</t>
  </si>
  <si>
    <t>Kill 160 enemies while on the angelic beast</t>
  </si>
  <si>
    <t>Full Power</t>
  </si>
  <si>
    <t>Collect the maximum amount of lifestones</t>
  </si>
  <si>
    <t>Wrath of War</t>
  </si>
  <si>
    <t>Collect the maximum amount of wrath cores</t>
  </si>
  <si>
    <t>Ultimate Blade</t>
  </si>
  <si>
    <t>Forge the Armageddon Blade</t>
  </si>
  <si>
    <t>Wrath Machine</t>
  </si>
  <si>
    <t>Collect all the Wrath Powers</t>
  </si>
  <si>
    <t>Reunited</t>
  </si>
  <si>
    <t>Obtain Ruin</t>
  </si>
  <si>
    <t>Slayer</t>
  </si>
  <si>
    <t>Kill 666 Demons</t>
  </si>
  <si>
    <t>28th Dec 2011 2:25:54 AM</t>
  </si>
  <si>
    <t>Don't Make Me Angry</t>
  </si>
  <si>
    <t>Collect the Chaos Form Ability</t>
  </si>
  <si>
    <t>Chasm Jumper</t>
  </si>
  <si>
    <t>Gain the Shadowflight Ability</t>
  </si>
  <si>
    <t>26th Dec 2011 3:56:19 AM</t>
  </si>
  <si>
    <t>World Raider</t>
  </si>
  <si>
    <t>Collect all 27 Artifacts</t>
  </si>
  <si>
    <t>Legendary Form</t>
  </si>
  <si>
    <t>Collect the Abyssal Armor Set</t>
  </si>
  <si>
    <t>River of Blood</t>
  </si>
  <si>
    <t>Shed 3000 gallons of demon blood</t>
  </si>
  <si>
    <t>Dark Rider</t>
  </si>
  <si>
    <t>Ride for 100 miles</t>
  </si>
  <si>
    <t>Horseman</t>
  </si>
  <si>
    <t>Kill 150 demons from horseback</t>
  </si>
  <si>
    <t>Time Lapse</t>
  </si>
  <si>
    <t>Gain the Chronomancer Ability</t>
  </si>
  <si>
    <t>Max out all weapons and unlock all combat moves</t>
  </si>
  <si>
    <t>High Flier</t>
  </si>
  <si>
    <t>Kill 5 duskbats without touching the ground</t>
  </si>
  <si>
    <t>26th Dec 2011 5:36:18 AM</t>
  </si>
  <si>
    <t>Improvised Kills</t>
  </si>
  <si>
    <t>Kill 150 enemies with items from the environment</t>
  </si>
  <si>
    <t>You Call This Easy?</t>
  </si>
  <si>
    <t>COMPLETE the game on EASY difficulty</t>
  </si>
  <si>
    <t>Open Air Parking</t>
  </si>
  <si>
    <t>Destroy a helicopter during the apocalypse with a vehicle</t>
  </si>
  <si>
    <t>The Evil Within 2 Trophies</t>
  </si>
  <si>
    <t>Learn to Survive</t>
  </si>
  <si>
    <t>Survived the nightmare, and everything in between.</t>
  </si>
  <si>
    <t>Ultra Rare</t>
  </si>
  <si>
    <t>Rookie</t>
  </si>
  <si>
    <t>Completed the game on Casual difficulty or higher.</t>
  </si>
  <si>
    <t>Survivor</t>
  </si>
  <si>
    <t>Completed the game on Survival difficulty or higher.</t>
  </si>
  <si>
    <t>Against All Odds</t>
  </si>
  <si>
    <t>Completed the game on Nightmare difficulty or higher.</t>
  </si>
  <si>
    <t>You Asked For It... Again</t>
  </si>
  <si>
    <t>Completed the game in Classic Mode.</t>
  </si>
  <si>
    <t>Welcome to Union</t>
  </si>
  <si>
    <t>Took the plunge back into STEM.</t>
  </si>
  <si>
    <t>18th Nov 2017 2:16:17 PM</t>
  </si>
  <si>
    <t>Taken</t>
  </si>
  <si>
    <t>Saw a chilling vision.</t>
  </si>
  <si>
    <t>1st Oct 2023 2:47:16 AM</t>
  </si>
  <si>
    <t>Not Running This Time</t>
  </si>
  <si>
    <t>Defeated the Guardian outside City Hall.</t>
  </si>
  <si>
    <t>1st Oct 2023 4:24:19 AM</t>
  </si>
  <si>
    <t>The Team Psychologist</t>
  </si>
  <si>
    <t>Found a potential ally in The Marrow.</t>
  </si>
  <si>
    <t>1st Oct 2023 3:58:50 PM</t>
  </si>
  <si>
    <t>Premature Finale</t>
  </si>
  <si>
    <t>Shut down a bloody performance.</t>
  </si>
  <si>
    <t>Another Ally</t>
  </si>
  <si>
    <t>Survived an ordeal with the help of a new friend.</t>
  </si>
  <si>
    <t>Crossing to the Other Side</t>
  </si>
  <si>
    <t>Provided a Harbinger sweet release.</t>
  </si>
  <si>
    <t>Spiritual Awakening</t>
  </si>
  <si>
    <t>Came to terms with your past and present.</t>
  </si>
  <si>
    <t>Fire Walk With Me</t>
  </si>
  <si>
    <t>Made it inside the enemy's stronghold.</t>
  </si>
  <si>
    <t>Overcome the Past</t>
  </si>
  <si>
    <t>Your trauma is no more.</t>
  </si>
  <si>
    <t>Everything Comes Crumbling Down</t>
  </si>
  <si>
    <t>Reached the very end of the world.</t>
  </si>
  <si>
    <t>Unfortunate Consequence</t>
  </si>
  <si>
    <t>Did what needed to be done to save your daughter.</t>
  </si>
  <si>
    <t>Backup Ain't Coming</t>
  </si>
  <si>
    <t>Completed the "Rogue Signal" side mission.</t>
  </si>
  <si>
    <t>1st Oct 2023 1:49:50 AM</t>
  </si>
  <si>
    <t>Sykes Out</t>
  </si>
  <si>
    <t>Completed the "The Last Step" side mission.</t>
  </si>
  <si>
    <t>Finally Free</t>
  </si>
  <si>
    <t>Experienced every traumatic encounter and made peace with your inner demons.</t>
  </si>
  <si>
    <t>You Got Red in You</t>
  </si>
  <si>
    <t>Used your first Red Gel.</t>
  </si>
  <si>
    <t>1st Oct 2023 2:55:38 AM</t>
  </si>
  <si>
    <t>Stick it in My Veins</t>
  </si>
  <si>
    <t>Completely upgraded all abilities.</t>
  </si>
  <si>
    <t>Making Things a Little Easier</t>
  </si>
  <si>
    <t>Used your first High-Grade Weapon Parts.</t>
  </si>
  <si>
    <t>1st Oct 2023 4:14:27 AM</t>
  </si>
  <si>
    <t>Now You're Playing with Power</t>
  </si>
  <si>
    <t>Upgraded a weapon to Level 3.</t>
  </si>
  <si>
    <t>1st Oct 2023 4:30:11 AM</t>
  </si>
  <si>
    <t>A Little Extra Kick to it</t>
  </si>
  <si>
    <t>Upgraded one of your Warden Crossbow bolts to max level.</t>
  </si>
  <si>
    <t>They Never Even Stood A Chance</t>
  </si>
  <si>
    <t>Completely upgraded all weapons.</t>
  </si>
  <si>
    <t>DIY</t>
  </si>
  <si>
    <t>Crafted something for the first time.</t>
  </si>
  <si>
    <t>18th Nov 2017 2:50:34 PM</t>
  </si>
  <si>
    <t>Handyman</t>
  </si>
  <si>
    <t>Crafted every type of item at least once.</t>
  </si>
  <si>
    <t>Echoes Within STEM</t>
  </si>
  <si>
    <t>Observed all Residual Memories.</t>
  </si>
  <si>
    <t>Doing Some Detecting</t>
  </si>
  <si>
    <t>Collected 20 files.</t>
  </si>
  <si>
    <t>1st Oct 2023 4:53:49 AM</t>
  </si>
  <si>
    <t>Diligent Reader</t>
  </si>
  <si>
    <t>Collected all files.</t>
  </si>
  <si>
    <t>Half the Stash</t>
  </si>
  <si>
    <t>Opened 16 lockers.</t>
  </si>
  <si>
    <t>Locksmith</t>
  </si>
  <si>
    <t>Opened all lockers.</t>
  </si>
  <si>
    <t>Good to See You Again</t>
  </si>
  <si>
    <t>Acquired the Warden Crossbow.</t>
  </si>
  <si>
    <t>1st Oct 2023 12:04:04 AM</t>
  </si>
  <si>
    <t>Chatting With Kidman</t>
  </si>
  <si>
    <t>Talked to Kidman about all of the photographic slides.</t>
  </si>
  <si>
    <t>Powerhouse</t>
  </si>
  <si>
    <t>Acquired all standard weapons.</t>
  </si>
  <si>
    <t>All in the Family</t>
  </si>
  <si>
    <t>Collected all of the Mysterious Objects.</t>
  </si>
  <si>
    <t>Caffeine Addict</t>
  </si>
  <si>
    <t>Used every Coffee Maker at least once.</t>
  </si>
  <si>
    <t>Thinning Them Out</t>
  </si>
  <si>
    <t>Killed 30 enemies.</t>
  </si>
  <si>
    <t>1st Oct 2023 12:33:11 AM</t>
  </si>
  <si>
    <t>Clearing a Path</t>
  </si>
  <si>
    <t>Killed 60 enemies.</t>
  </si>
  <si>
    <t>1st Oct 2023 2:22:53 AM</t>
  </si>
  <si>
    <t>Smoke Assassin</t>
  </si>
  <si>
    <t>Killed 3 enemies using upgraded Smoke Bolts.</t>
  </si>
  <si>
    <t>Shock Therapy</t>
  </si>
  <si>
    <t>Stunned an enemy standing in water using a Shock Bolt.</t>
  </si>
  <si>
    <t>1st Oct 2023 12:04:55 AM</t>
  </si>
  <si>
    <t>Wait For It...</t>
  </si>
  <si>
    <t>Killed an enemy using an Ambush.</t>
  </si>
  <si>
    <t>Kick, Shoot, Burn</t>
  </si>
  <si>
    <t>Killed 2 or more enemies at once using oil on the ground.</t>
  </si>
  <si>
    <t>Bootable Offense</t>
  </si>
  <si>
    <t>Stomped and killed 15 fallen enemies.</t>
  </si>
  <si>
    <t>I Am The Night</t>
  </si>
  <si>
    <t>Killed 10 enemies using Sneak Kills.</t>
  </si>
  <si>
    <t>1st Oct 2023 1:36:41 AM</t>
  </si>
  <si>
    <t>Sometimes Fighting Isn't the Answer</t>
  </si>
  <si>
    <t>Avoided unnecessary bloodshed outside City Hall. (Ch. 5)</t>
  </si>
  <si>
    <t>Death From Above</t>
  </si>
  <si>
    <t>Killed 2 or more enemies at once using a hanging lamp. (Ch. 9)</t>
  </si>
  <si>
    <t>No More Playing With Fire</t>
  </si>
  <si>
    <t>Stopped a true believer from playing with his favorite toy. (Ch. 11)</t>
  </si>
  <si>
    <t>Melancholy Memories</t>
  </si>
  <si>
    <t>Reminisced about every moment from your past. (Ch. 12)</t>
  </si>
  <si>
    <t>I'll Take You Down Myself</t>
  </si>
  <si>
    <t>Brought your own equipment to the barbecue this time. (Ch. 14)</t>
  </si>
  <si>
    <t>That Cinematic Feel...</t>
  </si>
  <si>
    <t>Opted for a cinematic experience.</t>
  </si>
  <si>
    <t>https://www.playstationtrophies.org/game/sly-cooper-thieves-in-time/print-list/</t>
  </si>
  <si>
    <t>Mask and Stripes Forever</t>
  </si>
  <si>
    <t>Collect every bronze, silver, and gold trophy.</t>
  </si>
  <si>
    <t>15th Feb 2023 12:10:09 PM</t>
  </si>
  <si>
    <t>Family Matters</t>
  </si>
  <si>
    <t>Rescue Sly’s long lost Cooper relative in Episode 1.</t>
  </si>
  <si>
    <t>20th Jan 2023 1:51:22 AM</t>
  </si>
  <si>
    <t>Low Calorie Sushi</t>
  </si>
  <si>
    <t>Complete all the jobs and beat the boss in Episode 1.</t>
  </si>
  <si>
    <t>21st Jan 2023 3:26:19 PM</t>
  </si>
  <si>
    <t>Play It Safe</t>
  </si>
  <si>
    <t>Unlock the Cooper Safe in Episode 1.</t>
  </si>
  <si>
    <t>30th Jan 2023 7:54:04 AM</t>
  </si>
  <si>
    <t>Gunslinger</t>
  </si>
  <si>
    <t>Reunite with Sly’s long lost Cooper relative in Episode 2.</t>
  </si>
  <si>
    <t>21st Jan 2023 4:22:26 PM</t>
  </si>
  <si>
    <t>Dust Bunnies</t>
  </si>
  <si>
    <t>Complete all the jobs and beat the boss in Episode 2.</t>
  </si>
  <si>
    <t>21st Jan 2023 7:04:32 PM</t>
  </si>
  <si>
    <t>Put It In Your Pension Fund</t>
  </si>
  <si>
    <t>Unlock the Cooper Safe in Episode 2.</t>
  </si>
  <si>
    <t>30th Jan 2023 8:12:12 AM</t>
  </si>
  <si>
    <t>Bigfoot For Real</t>
  </si>
  <si>
    <t>Track down Sly’s long lost Cooper relative in Episode 3.</t>
  </si>
  <si>
    <t>22nd Jan 2023 5:36:32 AM</t>
  </si>
  <si>
    <t>Bearcicle</t>
  </si>
  <si>
    <t>Complete all the jobs and beat the boss in Episode 3.</t>
  </si>
  <si>
    <t>23rd Jan 2023 2:16:15 AM</t>
  </si>
  <si>
    <t>Savings Account</t>
  </si>
  <si>
    <t>Unlock the Cooper Safe in Episode 3.</t>
  </si>
  <si>
    <t>22nd Jan 2023 12:38:13 PM</t>
  </si>
  <si>
    <t>Boom Stick</t>
  </si>
  <si>
    <t>Introduce Sly to his long lost Cooper relative in Episode 4.</t>
  </si>
  <si>
    <t>25th Jan 2023 3:40:23 PM</t>
  </si>
  <si>
    <t>I Believe the Time Is Now</t>
  </si>
  <si>
    <t>Complete all the jobs and beat the boss in Episode 4.</t>
  </si>
  <si>
    <t>26th Jan 2023 9:15:28 PM</t>
  </si>
  <si>
    <t>Zenny, Gil, or Just Loot</t>
  </si>
  <si>
    <t>Unlock the Cooper Safe in Episode 4.</t>
  </si>
  <si>
    <t>25th Jan 2023 4:27:54 PM</t>
  </si>
  <si>
    <t>I Need A Mouse Trap</t>
  </si>
  <si>
    <t>Meet up with an old adversary.</t>
  </si>
  <si>
    <t>26th Jan 2023 5:49:16 PM</t>
  </si>
  <si>
    <t>Keep Your Turban On</t>
  </si>
  <si>
    <t>Make friends with Sly’s long lost Cooper relative in Episode 5.</t>
  </si>
  <si>
    <t>27th Jan 2023 5:13:01 PM</t>
  </si>
  <si>
    <t>Home Sick</t>
  </si>
  <si>
    <t>Complete all the jobs and beat the boss in Episode 5.</t>
  </si>
  <si>
    <t>15th Feb 2023 10:16:33 AM</t>
  </si>
  <si>
    <t>Bill Please</t>
  </si>
  <si>
    <t>Unlock the Cooper Safe in Episode 5.</t>
  </si>
  <si>
    <t>27th Jan 2023 6:09:18 PM</t>
  </si>
  <si>
    <t>Online Shopping</t>
  </si>
  <si>
    <t>Make your first purchase on ThiefNet.</t>
  </si>
  <si>
    <t>20th Jan 2023 1:01:14 AM</t>
  </si>
  <si>
    <t>Sparrow Approves</t>
  </si>
  <si>
    <t>Use the compass many times to navigate.</t>
  </si>
  <si>
    <t>22nd Jan 2023 3:40:57 AM</t>
  </si>
  <si>
    <t>Wardrobe Malfunction</t>
  </si>
  <si>
    <t>Unlock your first change of clothing.</t>
  </si>
  <si>
    <t>20th Jan 2023 1:33:02 AM</t>
  </si>
  <si>
    <t>Costume Party</t>
  </si>
  <si>
    <t>Obtain every costume in the game.</t>
  </si>
  <si>
    <t>27th Jan 2023 5:24:38 PM</t>
  </si>
  <si>
    <t>Cooper Calling Card</t>
  </si>
  <si>
    <t>Collect your first hidden Sly mask.</t>
  </si>
  <si>
    <t>19th Jan 2023 10:59:05 PM</t>
  </si>
  <si>
    <t>Oh Look It’s Shiny</t>
  </si>
  <si>
    <t>Pickpocket 10 unique items.</t>
  </si>
  <si>
    <t>22nd Jan 2023 3:32:43 AM</t>
  </si>
  <si>
    <t>Child Of the 80s</t>
  </si>
  <si>
    <t>Beat the top high score of one hideout arcade.</t>
  </si>
  <si>
    <t>30th Jan 2023 4:02:54 PM</t>
  </si>
  <si>
    <t>What’s Behind Door Number One?</t>
  </si>
  <si>
    <t>Unlock a costume gate in any episode.</t>
  </si>
  <si>
    <t>20th Jan 2023 5:06:12 AM</t>
  </si>
  <si>
    <t>Arcade Operator</t>
  </si>
  <si>
    <t>Repair any arcade machine.</t>
  </si>
  <si>
    <t>30th Jan 2023 2:59:50 PM</t>
  </si>
  <si>
    <t>Clockwerk Collector</t>
  </si>
  <si>
    <t>Collect over 20 treasures.</t>
  </si>
  <si>
    <t>23rd Jan 2023 9:52:32 PM</t>
  </si>
  <si>
    <t>Apollo Wins</t>
  </si>
  <si>
    <t>Have the perfect workout during the Training Montage.</t>
  </si>
  <si>
    <t>22nd Jan 2023 6:19:00 AM</t>
  </si>
  <si>
    <t>Get To the Chopper</t>
  </si>
  <si>
    <t>Don't take any damage during Up In Smoke.</t>
  </si>
  <si>
    <t>30th Jan 2023 3:42:23 AM</t>
  </si>
  <si>
    <t>The Cooper Open</t>
  </si>
  <si>
    <t>Have a 20 hit rally with Bentley in each hideout.</t>
  </si>
  <si>
    <t>15th Feb 2023 10:45:34 AM</t>
  </si>
  <si>
    <t>Cheers</t>
  </si>
  <si>
    <t>Don't miss a single glass of sarsaparilla in Saloon Bug.</t>
  </si>
  <si>
    <t>21st Jan 2023 5:25:11 PM</t>
  </si>
  <si>
    <t>Navigate Like Drake</t>
  </si>
  <si>
    <t>Take a look at every map in every episode.</t>
  </si>
  <si>
    <t>15th Feb 2023 11:43:39 AM</t>
  </si>
  <si>
    <t>Hubba Hubba</t>
  </si>
  <si>
    <t>Don't miss a beat in the Carmelita dance game.</t>
  </si>
  <si>
    <t>15th Feb 2023 9:50:45 AM</t>
  </si>
  <si>
    <t>Lunch Money</t>
  </si>
  <si>
    <t>Slam 100 enemies with Murray.</t>
  </si>
  <si>
    <t>20th Jan 2023 7:34:13 AM</t>
  </si>
  <si>
    <t>https://www.playstationtrophies.org/game/astro-s-playroom/print-list/</t>
  </si>
  <si>
    <t>You've Only Done Everything</t>
  </si>
  <si>
    <t>Found all trophies in ASTRO's PLAYROOM. See you in our next adventure!</t>
  </si>
  <si>
    <t>Do it!</t>
  </si>
  <si>
    <t>Cleared Memory Meadow.</t>
  </si>
  <si>
    <t>Emotion Engine!</t>
  </si>
  <si>
    <t>Cleared SSD Speedway.</t>
  </si>
  <si>
    <t>HD graphics!</t>
  </si>
  <si>
    <t>Cleared Cooling Springs.</t>
  </si>
  <si>
    <t>Greatness awaits!</t>
  </si>
  <si>
    <t>Cleared GPU Jungle.</t>
  </si>
  <si>
    <t>In mint condition</t>
  </si>
  <si>
    <t>Got your first artifact!</t>
  </si>
  <si>
    <t>Such A Big Fan!</t>
  </si>
  <si>
    <t>Got all artifacts in Cooling Springs.</t>
  </si>
  <si>
    <t>Charted!</t>
  </si>
  <si>
    <t>Got all artifacts in GPU Jungle.</t>
  </si>
  <si>
    <t>Welcome To The Third Place</t>
  </si>
  <si>
    <t>Got all artifacts in SSD Speedway.</t>
  </si>
  <si>
    <t>... And Conquered Worlds</t>
  </si>
  <si>
    <t>Got all artifacts in Memory Meadow.</t>
  </si>
  <si>
    <t>Dude Raider!</t>
  </si>
  <si>
    <t>Collected all artifacts in the 4 main stages and the PS Labo. Wow!</t>
  </si>
  <si>
    <t>1 down, lots more to go!</t>
  </si>
  <si>
    <t>Got your first puzzle piece.</t>
  </si>
  <si>
    <t>Cool Hoarder</t>
  </si>
  <si>
    <t>Got all puzzle pieces in Cooling Springs.</t>
  </si>
  <si>
    <t>The Found Legacy</t>
  </si>
  <si>
    <t>Got all puzzle pieces in GPU Jungle.</t>
  </si>
  <si>
    <t>Omega Booster!</t>
  </si>
  <si>
    <t>Got all puzzle pieces in SSD Speedway.</t>
  </si>
  <si>
    <t>Ico-nic</t>
  </si>
  <si>
    <t>Got all puzzle pieces in Memory Meadow.</t>
  </si>
  <si>
    <t>A Grand Tour!</t>
  </si>
  <si>
    <t>Got all puzzle pieces in the game. Way to go!</t>
  </si>
  <si>
    <t>Gatcha Beginner</t>
  </si>
  <si>
    <t>Got your first Gatcha prize.</t>
  </si>
  <si>
    <t>For the Players!</t>
  </si>
  <si>
    <t>Got a secret gatcha.</t>
  </si>
  <si>
    <t>Gatcha maniac</t>
  </si>
  <si>
    <t>Got half the gatcha prizes.</t>
  </si>
  <si>
    <t>Saru Gatcha!</t>
  </si>
  <si>
    <t>Got all gatcha prizes.</t>
  </si>
  <si>
    <t>Project Neo</t>
  </si>
  <si>
    <t>Sent 10 bots flying with a single spin attack.</t>
  </si>
  <si>
    <t>The last Guy</t>
  </si>
  <si>
    <t>Walked around with at least 20 bots following you in CPU Plaza.</t>
  </si>
  <si>
    <t>This Way Up</t>
  </si>
  <si>
    <t>Punched the PS Logo on the PS2 in PlayStation Labo.</t>
  </si>
  <si>
    <t>You Got a Trophy!</t>
  </si>
  <si>
    <t>Picked up a trophy in PlayStation Labo.</t>
  </si>
  <si>
    <t>I Recognize You…</t>
  </si>
  <si>
    <t>Punched and looked into the lens of PS VR in PlayStation Labo.</t>
  </si>
  <si>
    <t>The very far point...</t>
  </si>
  <si>
    <t>Stood on the tip of the Aim Controller in PlayStation Labo.</t>
  </si>
  <si>
    <t>Honey, I'm Home!</t>
  </si>
  <si>
    <t>Walked under the PlayStation Home icon in PlayStation Labo.</t>
  </si>
  <si>
    <t>Disc swap!</t>
  </si>
  <si>
    <t>Opened the lid of the PlayStation console in PlayStation Labo.</t>
  </si>
  <si>
    <t>Keepy Uppies</t>
  </si>
  <si>
    <t>Juggled a ball 5 times with the Frog Suit.</t>
  </si>
  <si>
    <t>Hell Diver</t>
  </si>
  <si>
    <t>Dived into the water from the diving board.</t>
  </si>
  <si>
    <t>Jumping Splash!</t>
  </si>
  <si>
    <t>Jumped in the fountain near the final goal in Cooling Springs.</t>
  </si>
  <si>
    <t>Twisting Metal</t>
  </si>
  <si>
    <t>Jumped 3 times during a spin attack on ice.</t>
  </si>
  <si>
    <t>Jason!</t>
  </si>
  <si>
    <t>Sheltered from the heavy rain in Memory Meadow.</t>
  </si>
  <si>
    <t>Pain!</t>
  </si>
  <si>
    <t>Got hit by flying garbage in Memory Meadow.</t>
  </si>
  <si>
    <t>Wipeout!</t>
  </si>
  <si>
    <t>Got a strike in Memory Meadow.</t>
  </si>
  <si>
    <t>Ready for the Proving</t>
  </si>
  <si>
    <t>Deflected a Spitter’s attack with an arrow.</t>
  </si>
  <si>
    <t>Little Rolling star…</t>
  </si>
  <si>
    <t>Made a huge snowball.</t>
  </si>
  <si>
    <t>No no no noooooo!</t>
  </si>
  <si>
    <t>Fell 99 feet and caught yourself in the monkey suit in GPU Jungle.</t>
  </si>
  <si>
    <t>Adequate, boy…</t>
  </si>
  <si>
    <t>Hit all rabbits with arrows at the mountain peak of GPU Jungle.</t>
  </si>
  <si>
    <t>Wild Arms</t>
  </si>
  <si>
    <t>Performed a spin while shooting the machine gun.</t>
  </si>
  <si>
    <t>It's All In The Mind</t>
  </si>
  <si>
    <t>Beat 3 enemies quickly by punching them.</t>
  </si>
  <si>
    <t>Super Computer</t>
  </si>
  <si>
    <t>Revealed the former logo in PlayStation Labo.</t>
  </si>
  <si>
    <t>Play Has No Limits!</t>
  </si>
  <si>
    <t>Cleared the game and got the New Generation artifacts.</t>
  </si>
  <si>
    <t>Run Astro Run!</t>
  </si>
  <si>
    <t>Got a total Speed Run time of 7 minutes or under.</t>
  </si>
  <si>
    <t>Gravity Daze!</t>
  </si>
  <si>
    <t>Made the CPU Chip punch the glass sphere, sending at least 10 Bots flying.</t>
  </si>
  <si>
    <t>Four The Players</t>
  </si>
  <si>
    <t>Rescued Special Bot trapped in Memory Meadow.</t>
  </si>
  <si>
    <t>Hunted Down</t>
  </si>
  <si>
    <t>Rescued Special Bot trapped in SSD Speedway.</t>
  </si>
  <si>
    <t>No Escape</t>
  </si>
  <si>
    <t>Rescued Special Bot trapped in GPU Jungle.</t>
  </si>
  <si>
    <t>Déjà Phew!</t>
  </si>
  <si>
    <t>Rescued Special Bot trapped in Cooling Springs.</t>
  </si>
  <si>
    <t>Grand Tourist</t>
  </si>
  <si>
    <t>Rescued all Special Bots across all environments.</t>
  </si>
  <si>
    <t>The Quarry Trophies - View all 41 Trophies | PlayStationTrophies.org</t>
  </si>
  <si>
    <t>What Doesn't Kill You…</t>
  </si>
  <si>
    <t>Achieved all Trophies!</t>
  </si>
  <si>
    <t>Completed the Prologue</t>
  </si>
  <si>
    <t>Chapter 1</t>
  </si>
  <si>
    <t>Completed Chapter 1</t>
  </si>
  <si>
    <t>Chapter 2</t>
  </si>
  <si>
    <t>Completed Chapter 2</t>
  </si>
  <si>
    <t>Chapter 3</t>
  </si>
  <si>
    <t>Completed Chapter 3</t>
  </si>
  <si>
    <t>Chapter 4</t>
  </si>
  <si>
    <t>Completed Chapter 4</t>
  </si>
  <si>
    <t>Chapter 5</t>
  </si>
  <si>
    <t>Completed Chapter 5</t>
  </si>
  <si>
    <t>Chapter 6</t>
  </si>
  <si>
    <t>Completed Chapter 6</t>
  </si>
  <si>
    <t>Chapter 7</t>
  </si>
  <si>
    <t>Completed Chapter 7</t>
  </si>
  <si>
    <t>Chapter 8</t>
  </si>
  <si>
    <t>Completed Chapter 8</t>
  </si>
  <si>
    <t>Chapter 9</t>
  </si>
  <si>
    <t>Completed Chapter 9</t>
  </si>
  <si>
    <t>Chapter 10</t>
  </si>
  <si>
    <t>Completed Chapter 10</t>
  </si>
  <si>
    <t>Epilogue</t>
  </si>
  <si>
    <t>Witnessed the Epilogue</t>
  </si>
  <si>
    <t>Rough Night</t>
  </si>
  <si>
    <t>Kept everyone alive</t>
  </si>
  <si>
    <t>Hackett's Quarry Massacre</t>
  </si>
  <si>
    <t>Killed everyone</t>
  </si>
  <si>
    <t>Should've Gone to the Motel</t>
  </si>
  <si>
    <t>Reunited Laura and Max</t>
  </si>
  <si>
    <t>Above the Law</t>
  </si>
  <si>
    <t>Travis and Laura agreed to work together</t>
  </si>
  <si>
    <t>Reactionist</t>
  </si>
  <si>
    <t>Activated 15 Interrupts</t>
  </si>
  <si>
    <t>You're Breathetaking!</t>
  </si>
  <si>
    <t>Passed 5 Don't Breath events</t>
  </si>
  <si>
    <t>Peanut Butter Butterpops!</t>
  </si>
  <si>
    <t>Never missed in a combat encounter</t>
  </si>
  <si>
    <t>Decked Out</t>
  </si>
  <si>
    <t>Found all Tarot cards</t>
  </si>
  <si>
    <t>Forewarned is Forearmed</t>
  </si>
  <si>
    <t>Got a Tarot reading</t>
  </si>
  <si>
    <t>Meddling Kids!</t>
  </si>
  <si>
    <t>Collected all clues</t>
  </si>
  <si>
    <t>It's All Coming Together</t>
  </si>
  <si>
    <t>Found a matching clue</t>
  </si>
  <si>
    <t>What's This?</t>
  </si>
  <si>
    <t>Collected first clue</t>
  </si>
  <si>
    <t>Conspiracy Theorist</t>
  </si>
  <si>
    <t>Collected all evidence</t>
  </si>
  <si>
    <t>The Truth Is Out There</t>
  </si>
  <si>
    <t>Collected first piece of evidence</t>
  </si>
  <si>
    <t>Creature Feature</t>
  </si>
  <si>
    <t>Started a movie mode playthrough</t>
  </si>
  <si>
    <t>Good Start</t>
  </si>
  <si>
    <t>Own your first property</t>
  </si>
  <si>
    <t>Investor</t>
  </si>
  <si>
    <t>Build your first house</t>
  </si>
  <si>
    <t>VIP</t>
  </si>
  <si>
    <t>Build your first hotel</t>
  </si>
  <si>
    <t>Pole Position</t>
  </si>
  <si>
    <t>Be the first player to start</t>
  </si>
  <si>
    <t>Bargain Master</t>
  </si>
  <si>
    <t>Get a property for at least 10% less than its original price (Auction)</t>
  </si>
  <si>
    <t>Precocious</t>
  </si>
  <si>
    <t>Collect a rent during your first turn</t>
  </si>
  <si>
    <t>Business Master</t>
  </si>
  <si>
    <t>Complete two color sets in one trade</t>
  </si>
  <si>
    <t>Lucky Draw</t>
  </si>
  <si>
    <t>Get more than M100 thanks to a card</t>
  </si>
  <si>
    <t>Out of Stock</t>
  </si>
  <si>
    <t>See the bank run out of houses</t>
  </si>
  <si>
    <t>Collector</t>
  </si>
  <si>
    <t>Get one property of each color</t>
  </si>
  <si>
    <t>Great Income</t>
  </si>
  <si>
    <t>Collect a rent payment of more than M700</t>
  </si>
  <si>
    <t>Now We Can Play</t>
  </si>
  <si>
    <t>Build an hotel on each property of at least 2 color sets during the same game</t>
  </si>
  <si>
    <t>Your Way</t>
  </si>
  <si>
    <t>Win a game using one “House Rule”</t>
  </si>
  <si>
    <t>Champion</t>
  </si>
  <si>
    <t>Win a 6-player game (in local multiplayer)</t>
  </si>
  <si>
    <t>The Master</t>
  </si>
  <si>
    <t>Win a game</t>
  </si>
  <si>
    <t>https://www.playstationtrophies.org/game/five-nights-at-freddy-s-security-breach/print-list/</t>
  </si>
  <si>
    <t>TROPHY TIME</t>
  </si>
  <si>
    <t>Get all other trophies in the game.</t>
  </si>
  <si>
    <t>SHATTERED DREAMS</t>
  </si>
  <si>
    <t>Shatter all the animatronics.</t>
  </si>
  <si>
    <t>UNDER PAR</t>
  </si>
  <si>
    <t>Get a low score on golf.</t>
  </si>
  <si>
    <t>VERY IMPORTANT PERSON</t>
  </si>
  <si>
    <t>VIP - Find all prize boxes in the game.</t>
  </si>
  <si>
    <t>SURPRISE</t>
  </si>
  <si>
    <t>Get jump scared.</t>
  </si>
  <si>
    <t>6th Aug 2023 12:15:05 AM</t>
  </si>
  <si>
    <t>SUPERSTAR</t>
  </si>
  <si>
    <t>Survive until 6:00 am.</t>
  </si>
  <si>
    <t>SECURITY BREACHED</t>
  </si>
  <si>
    <t>Get the highest security access possible.</t>
  </si>
  <si>
    <t>PARTY TIME</t>
  </si>
  <si>
    <t>Find a party pass.</t>
  </si>
  <si>
    <t>8th Aug 2023 3:51:08 AM</t>
  </si>
  <si>
    <t>DODGE AND WEAVE</t>
  </si>
  <si>
    <t>Successfully evade a bot in pursuit.</t>
  </si>
  <si>
    <t>6th Aug 2023 12:23:06 AM</t>
  </si>
  <si>
    <t>UP UP AND AWAY</t>
  </si>
  <si>
    <t>Maintenance log: Balloon World - Out of Order.</t>
  </si>
  <si>
    <t>NO ROOM FOR DESSERT</t>
  </si>
  <si>
    <t>Enter the bakery for the first time.</t>
  </si>
  <si>
    <t>20th Aug 2023 10:16:02 PM</t>
  </si>
  <si>
    <t>A DOUBLE EDGED SWORD</t>
  </si>
  <si>
    <t>Maintenance log: Princess Quest 2 – Out of Order.</t>
  </si>
  <si>
    <t>SAY CHEESE</t>
  </si>
  <si>
    <t>Stun 4 bots with a single camera flash.</t>
  </si>
  <si>
    <t>SUGAR HIGH</t>
  </si>
  <si>
    <t>Complete the Fizzy Faz Challenge.</t>
  </si>
  <si>
    <t>HECKLER</t>
  </si>
  <si>
    <t>Zap a performer in the theater.</t>
  </si>
  <si>
    <t>ARE YOU HAVING FUN YET?</t>
  </si>
  <si>
    <t>Get the GOOD ending.</t>
  </si>
  <si>
    <t>OPA!</t>
  </si>
  <si>
    <t>Break at least 10 dishes.</t>
  </si>
  <si>
    <t>HAZARD PAY</t>
  </si>
  <si>
    <t>Find the source of Roxy Raceway's problems.</t>
  </si>
  <si>
    <t>SPEAK NO EVIL</t>
  </si>
  <si>
    <t>Shatter Chica.</t>
  </si>
  <si>
    <t>22nd Aug 2023 3:08:07 AM</t>
  </si>
  <si>
    <t>SEE NO EVIL</t>
  </si>
  <si>
    <t>Shatter Roxy.</t>
  </si>
  <si>
    <t>CLAW NO EVIL</t>
  </si>
  <si>
    <t>Shatter Monty.</t>
  </si>
  <si>
    <t>I AM NOT ME</t>
  </si>
  <si>
    <t>Freddy is shattered.</t>
  </si>
  <si>
    <t>FALSE ALARM</t>
  </si>
  <si>
    <t>Escape the Prize Counter office.</t>
  </si>
  <si>
    <t>6th Aug 2023 1:38:21 AM</t>
  </si>
  <si>
    <t>WUB WUB WUB</t>
  </si>
  <si>
    <t>Escape the West Arcade.</t>
  </si>
  <si>
    <t>SLEEPOVER</t>
  </si>
  <si>
    <t>Escape the Daycare.</t>
  </si>
  <si>
    <t>6th Aug 2023 1:11:37 AM</t>
  </si>
  <si>
    <t>PIZZA PARTY</t>
  </si>
  <si>
    <t>Make a pizza!</t>
  </si>
  <si>
    <t>22nd Aug 2023 2:45:06 AM</t>
  </si>
  <si>
    <t>LAZER ACE</t>
  </si>
  <si>
    <t>Beat Fazer Blast.</t>
  </si>
  <si>
    <t>9th Aug 2023 3:35:42 AM</t>
  </si>
  <si>
    <t>LOST AND FOUND</t>
  </si>
  <si>
    <t>Find all collectible messages.</t>
  </si>
  <si>
    <t>HIDE AND SEEK MASTER</t>
  </si>
  <si>
    <t>Never use a hiding spot.</t>
  </si>
  <si>
    <t>Overcooked! Printable Trophy list | PlayStationTrophies.org</t>
  </si>
  <si>
    <t>Lettuce Begin</t>
  </si>
  <si>
    <t>Deliver a recipe to the Great and Terrifying Ever Peckish</t>
  </si>
  <si>
    <t>7th Jan 2024 7:02:09 AM</t>
  </si>
  <si>
    <t>Hero of Thyme</t>
  </si>
  <si>
    <t>Complete Overcooked and save the Onion Kingdom!</t>
  </si>
  <si>
    <t>14th Jan 2024 8:59:48 AM</t>
  </si>
  <si>
    <t>Kitchen Nightmares</t>
  </si>
  <si>
    <t>Complete a Kitchen in the Haunted Forest</t>
  </si>
  <si>
    <t>7th Jan 2024 9:03:02 AM</t>
  </si>
  <si>
    <t>The Pieces I Ate (sorry)</t>
  </si>
  <si>
    <t>Complete a kitchen on a pirate ship</t>
  </si>
  <si>
    <t>7th Jan 2024 7:17:28 AM</t>
  </si>
  <si>
    <t>All the Trimmings</t>
  </si>
  <si>
    <t>Be awarded three stars in every kitchen</t>
  </si>
  <si>
    <t>14th Jan 2024 8:59:49 AM</t>
  </si>
  <si>
    <t>Out of this world</t>
  </si>
  <si>
    <t>Complete a kitchen in low earth orbit</t>
  </si>
  <si>
    <t>7th Jan 2024 9:56:14 AM</t>
  </si>
  <si>
    <t>Chef Flambe</t>
  </si>
  <si>
    <t>Complete a kitchen of the underworld</t>
  </si>
  <si>
    <t>14th Jan 2024 6:08:22 AM</t>
  </si>
  <si>
    <t>Best Served Cold</t>
  </si>
  <si>
    <t>Complete a kitchen in the Arctic</t>
  </si>
  <si>
    <t>7th Jan 2024 8:15:31 AM</t>
  </si>
  <si>
    <t>Meals on Wheels</t>
  </si>
  <si>
    <t>Complete a kitchen on the road</t>
  </si>
  <si>
    <t>7th Jan 2024 7:44:01 AM</t>
  </si>
  <si>
    <t>Does not play well with others</t>
  </si>
  <si>
    <t>Complete a kitchen in versus mode</t>
  </si>
  <si>
    <t>14th Jan 2024 9:07:36 AM</t>
  </si>
  <si>
    <t>Extinguish a burning kitchen</t>
  </si>
  <si>
    <t>7th Jan 2024 7:48:01 AM</t>
  </si>
  <si>
    <t>https://www.playstationtrophies.org/game/my-hero-one-s-justice/print-list/</t>
  </si>
  <si>
    <t>#1 Hero</t>
  </si>
  <si>
    <t>Obtain every trophy.</t>
  </si>
  <si>
    <t>Quirkless No More</t>
  </si>
  <si>
    <t>Use Quirk Specials 100 times.</t>
  </si>
  <si>
    <t>Sidekicking Your Way to Victory</t>
  </si>
  <si>
    <t>Use sidekicks 10 times.</t>
  </si>
  <si>
    <t>11th Jul 2021 5:18:36 AM</t>
  </si>
  <si>
    <t>Team Player</t>
  </si>
  <si>
    <t>Use sidekicks 50 times.</t>
  </si>
  <si>
    <t>Behind Every Great Hero</t>
  </si>
  <si>
    <t>Use sidekicks 100 times.</t>
  </si>
  <si>
    <t>SMASH!</t>
  </si>
  <si>
    <t>Trigger 50 wall rushes.</t>
  </si>
  <si>
    <t>Combo Fiend</t>
  </si>
  <si>
    <t>Perform 1,000 combos against opponents.</t>
  </si>
  <si>
    <t>Plus Ultra!</t>
  </si>
  <si>
    <t>Get an Ultra Finish.</t>
  </si>
  <si>
    <t>Go Above and Beyond!</t>
  </si>
  <si>
    <t>Perform 50 Plus Ultras using heroes.</t>
  </si>
  <si>
    <t>Ruiner of the Present</t>
  </si>
  <si>
    <t>Perform 50 Plus Ultras using villains.</t>
  </si>
  <si>
    <t>Starting Line</t>
  </si>
  <si>
    <t>Fight 10 local matches.</t>
  </si>
  <si>
    <t>Rage, You Damned Nerd</t>
  </si>
  <si>
    <t>Fight 30 local matches.</t>
  </si>
  <si>
    <t>All I Can Do for Now</t>
  </si>
  <si>
    <t>Fight 100 local matches.</t>
  </si>
  <si>
    <t>You Can Become a Hero</t>
  </si>
  <si>
    <t>Win 20 battles using heroes.</t>
  </si>
  <si>
    <t>Hero of Justice</t>
  </si>
  <si>
    <t>Win 50 battles using heroes.</t>
  </si>
  <si>
    <t>Villain in the Making</t>
  </si>
  <si>
    <t>Win 20 battles using villains.</t>
  </si>
  <si>
    <t>Ruler of Shadows</t>
  </si>
  <si>
    <t>Win 50 battles using villains.</t>
  </si>
  <si>
    <t>A Real Hero</t>
  </si>
  <si>
    <t>Get a perfect and win 10 times in online or local matches.</t>
  </si>
  <si>
    <t>In Their Own Quirky Ways</t>
  </si>
  <si>
    <t>View 20 characters' battle entrances.</t>
  </si>
  <si>
    <t>Stagetrotter</t>
  </si>
  <si>
    <t>Fight on 5 stages in local matches.</t>
  </si>
  <si>
    <t>I'm Gonna Be a Hero</t>
  </si>
  <si>
    <t>Fight 5 online battles.</t>
  </si>
  <si>
    <t>Remember My Name Well!</t>
  </si>
  <si>
    <t>Fight 20 online battles.</t>
  </si>
  <si>
    <t>Pros Always Risk Their Lives</t>
  </si>
  <si>
    <t>Fight 50 online battles.</t>
  </si>
  <si>
    <t>My Profile, My Way</t>
  </si>
  <si>
    <t>Obtain 100 player customization items.</t>
  </si>
  <si>
    <t>Unlocking Your Potential</t>
  </si>
  <si>
    <t>Obtain 200 player customization items.</t>
  </si>
  <si>
    <t>No Such Thing As Too Many Options</t>
  </si>
  <si>
    <t>Obtain 300 player customization items.</t>
  </si>
  <si>
    <t>Earned Through Your Own Effort</t>
  </si>
  <si>
    <t>Obtain 400 player customization items.</t>
  </si>
  <si>
    <t>Obtain 150 character customization items.</t>
  </si>
  <si>
    <t>Dressed to Impress</t>
  </si>
  <si>
    <t>Obtain 250 character customization items.</t>
  </si>
  <si>
    <t>An Outfit for Every Occasion</t>
  </si>
  <si>
    <t>Obtain 350 character customization items.</t>
  </si>
  <si>
    <t>Clothes Make the Hero</t>
  </si>
  <si>
    <t>Obtain 450 character customization items.</t>
  </si>
  <si>
    <t>A Hero by Any Other Name</t>
  </si>
  <si>
    <t>Acquire 20 titles.</t>
  </si>
  <si>
    <t>Pseudonyms Aplenty</t>
  </si>
  <si>
    <t>Acquire 100 titles.</t>
  </si>
  <si>
    <t>Bankroller</t>
  </si>
  <si>
    <t>Collect 50,000 hero coins.</t>
  </si>
  <si>
    <t>Top Taxpayer</t>
  </si>
  <si>
    <t>Collect 100,000 hero coins.</t>
  </si>
  <si>
    <t>Bizzare</t>
  </si>
  <si>
    <t>Complete "Bizarre! Gran Torino Appears."</t>
  </si>
  <si>
    <t>Hero Killer</t>
  </si>
  <si>
    <t>Complete "Re-Ingenium."</t>
  </si>
  <si>
    <t>Rising</t>
  </si>
  <si>
    <t>Complete "Up and Over."</t>
  </si>
  <si>
    <t>The Curtain Falls</t>
  </si>
  <si>
    <t>Complete "Climax."</t>
  </si>
  <si>
    <t>So Long, All For One!</t>
  </si>
  <si>
    <t>Complete "One For All."</t>
  </si>
  <si>
    <t>Fakes and Posers</t>
  </si>
  <si>
    <t>Complete "A Real Hero."</t>
  </si>
  <si>
    <t>Convictions</t>
  </si>
  <si>
    <t>Complete "Encounter."</t>
  </si>
  <si>
    <t>League of Villains</t>
  </si>
  <si>
    <t>Complete "Complete Victory."</t>
  </si>
  <si>
    <t>Hero Breaker</t>
  </si>
  <si>
    <t>Complete "All For One."</t>
  </si>
  <si>
    <t>Natural Born Hero</t>
  </si>
  <si>
    <t>Complete every story chapter.</t>
  </si>
  <si>
    <t>My Hero Academia</t>
  </si>
  <si>
    <t>Complete every story chapter with an A-Rank or above.</t>
  </si>
  <si>
    <t>Fledgling Fighter</t>
  </si>
  <si>
    <t>Reach a combined character level of 50.</t>
  </si>
  <si>
    <t>Experienced Combatant</t>
  </si>
  <si>
    <t>Reach a combined character level of 100.</t>
  </si>
  <si>
    <t>Living Legend</t>
  </si>
  <si>
    <t>Reach a combined character level of 500.</t>
  </si>
  <si>
    <t>Complete Map 1.</t>
  </si>
  <si>
    <t>Origins</t>
  </si>
  <si>
    <t>Complete Map 2.</t>
  </si>
  <si>
    <t>Heroes</t>
  </si>
  <si>
    <t>Complete Map 3.</t>
  </si>
  <si>
    <t>Villains</t>
  </si>
  <si>
    <t>Complete Map 4.</t>
  </si>
  <si>
    <t>Stain</t>
  </si>
  <si>
    <t>Complete Map 5.</t>
  </si>
  <si>
    <t>Encounter</t>
  </si>
  <si>
    <t>Complete Map 6.</t>
  </si>
  <si>
    <t>Score Attack</t>
  </si>
  <si>
    <t>Complete Score Attack Mission.</t>
  </si>
  <si>
    <t>The Greatest Hero</t>
  </si>
  <si>
    <t>Complete Maps 1 to 6.</t>
  </si>
  <si>
    <t>I'm Going to Go for It</t>
  </si>
  <si>
    <t>Complete Maps 1 to 6 with an A-Rank or above.</t>
  </si>
  <si>
    <t>https://www.playstationtrophies.org/game/marvel-s-spider-man/print-list/</t>
  </si>
  <si>
    <t>12th Mar 2023 6:16:11 PM</t>
  </si>
  <si>
    <t>11th Mar 2023 10:33:29 PM</t>
  </si>
  <si>
    <t>12th Mar 2023 2:04:25 AM</t>
  </si>
  <si>
    <t>4th Mar 2023 7:46:52 PM</t>
  </si>
  <si>
    <t>21st Feb 2023 10:38:09 AM</t>
  </si>
  <si>
    <t>25th Feb 2023 9:59:51 AM</t>
  </si>
  <si>
    <t>1st Mar 2023 1:02:40 PM</t>
  </si>
  <si>
    <t>All the King's Men</t>
  </si>
  <si>
    <t>23rd Feb 2023 11:40:37 AM</t>
  </si>
  <si>
    <t>12th Mar 2023 2:03:25 AM</t>
  </si>
  <si>
    <t>11th Mar 2023 10:18:08 PM</t>
  </si>
  <si>
    <t>Neighbourhood Watch</t>
  </si>
  <si>
    <t>4th Mar 2023 7:08:12 PM</t>
  </si>
  <si>
    <t>8th Mar 2023 2:17:44 AM</t>
  </si>
  <si>
    <t>4th Mar 2023 8:38:28 PM</t>
  </si>
  <si>
    <t>21st Feb 2023 10:16:38 AM</t>
  </si>
  <si>
    <t>4th Mar 2023 4:26:27 PM</t>
  </si>
  <si>
    <t>4th Mar 2023 4:43:21 PM</t>
  </si>
  <si>
    <t>4th Mar 2023 4:46:09 PM</t>
  </si>
  <si>
    <t>4th Mar 2023 4:36:59 PM</t>
  </si>
  <si>
    <t>4th Mar 2023 7:42:31 PM</t>
  </si>
  <si>
    <t>23rd Feb 2023 4:42:24 PM</t>
  </si>
  <si>
    <t>25th Feb 2023 10:37:58 AM</t>
  </si>
  <si>
    <t>5th Mar 2023 3:06:29 PM</t>
  </si>
  <si>
    <t>25th Feb 2023 10:05:24 AM</t>
  </si>
  <si>
    <t>15th Jun 2019 4:51:41 AM</t>
  </si>
  <si>
    <t>12th Mar 2023 5:27:10 PM</t>
  </si>
  <si>
    <t>12th Mar 2023 3:28:50 AM</t>
  </si>
  <si>
    <t>12th Mar 2023 4:41:59 PM</t>
  </si>
  <si>
    <t>4th Mar 2023 3:38:36 PM</t>
  </si>
  <si>
    <t>23rd Feb 2023 1:02:05 PM</t>
  </si>
  <si>
    <t>24th Jun 2019 5:43:30 AM</t>
  </si>
  <si>
    <t>4th Jul 2019 3:40:06 PM</t>
  </si>
  <si>
    <t>22nd Feb 2023 10:04:56 AM</t>
  </si>
  <si>
    <t>Catch all of Howard's Pigeons</t>
  </si>
  <si>
    <t>25th Feb 2023 9:24:42 AM</t>
  </si>
  <si>
    <t>1st Mar 2023 12:09:48 PM</t>
  </si>
  <si>
    <t>Friendly Neighbourhood Spider-Man</t>
  </si>
  <si>
    <t>5th Mar 2023 2:35:15 PM</t>
  </si>
  <si>
    <t>25th Jun 2019 3:07:52 AM</t>
  </si>
  <si>
    <t>21st Jun 2019 11:28:33 PM</t>
  </si>
  <si>
    <t>25th Feb 2023 9:54:50 AM</t>
  </si>
  <si>
    <t>With Great Power...</t>
  </si>
  <si>
    <t>Pay respects at Ben Parker's grave</t>
  </si>
  <si>
    <t>21st Feb 2023 10:32:11 AM</t>
  </si>
  <si>
    <t>21st Feb 2023 10:18:32 AM</t>
  </si>
  <si>
    <t>23rd Feb 2023 9:58:58 AM</t>
  </si>
  <si>
    <t>23rd Feb 2023 4:44:30 PM</t>
  </si>
  <si>
    <t>21st Feb 2023 10:20:54 AM</t>
  </si>
  <si>
    <t>23rd Feb 2023 10:44:40 AM</t>
  </si>
  <si>
    <t>22nd Feb 2023 10:24:04 AM</t>
  </si>
  <si>
    <t>21st Jun 2019 11:26:26 PM</t>
  </si>
  <si>
    <t>21st Feb 2023 10:43:42 AM</t>
  </si>
  <si>
    <t>Cat's Out of the Bag</t>
  </si>
  <si>
    <t>25th Feb 2023 8:43:20 AM</t>
  </si>
  <si>
    <t>4th Mar 2023 8:59:06 PM</t>
  </si>
  <si>
    <t>21st Feb 2023 11:22:43 AM</t>
  </si>
  <si>
    <t>9th Apr 2023 11:24:44 PM</t>
  </si>
  <si>
    <t>15th Mar 2023 6:14:08 AM</t>
  </si>
  <si>
    <t>15th Mar 2023 4:59:26 AM</t>
  </si>
  <si>
    <t>Complete "The Maria" mission</t>
  </si>
  <si>
    <t>15th Mar 2023 3:13:27 AM</t>
  </si>
  <si>
    <t>15th Mar 2023 5:21:53 AM</t>
  </si>
  <si>
    <t>Complete the "Follow the Money" mission</t>
  </si>
  <si>
    <t>15th Mar 2023 6:13:50 AM</t>
  </si>
  <si>
    <t>Complete the "Like a Fiddle" mission</t>
  </si>
  <si>
    <t>15th Mar 2023 4:39:07 AM</t>
  </si>
  <si>
    <t>Disorganised Crime</t>
  </si>
  <si>
    <t>15th Mar 2023 3:29:21 AM</t>
  </si>
  <si>
    <t>2nd Apr 2023 11:08:46 PM</t>
  </si>
  <si>
    <t>2nd Apr 2023 10:01:18 PM</t>
  </si>
  <si>
    <t>Complete the "Blindsided" mission</t>
  </si>
  <si>
    <t>16th Mar 2023 10:59:07 PM</t>
  </si>
  <si>
    <t>Complete the "Lockup" mission</t>
  </si>
  <si>
    <t>2nd Apr 2023 10:25:08 PM</t>
  </si>
  <si>
    <t>Complete the "Bring the Hammer Down" mission</t>
  </si>
  <si>
    <t>2nd Apr 2023 11:08:28 PM</t>
  </si>
  <si>
    <t>17th Mar 2023 1:41:38 AM</t>
  </si>
  <si>
    <t>16th Mar 2023 11:26:00 PM</t>
  </si>
  <si>
    <t>4th Apr 2023 3:47:38 AM</t>
  </si>
  <si>
    <t>3rd Apr 2023 12:33:45 AM</t>
  </si>
  <si>
    <t>Complete the "Old Friends" mission</t>
  </si>
  <si>
    <t>2nd Apr 2023 11:33:59 PM</t>
  </si>
  <si>
    <t>3rd Apr 2023 1:23:39 AM</t>
  </si>
  <si>
    <t>Complete the "One Plus One Equals Win" mission</t>
  </si>
  <si>
    <t>4th Apr 2023 3:47:17 AM</t>
  </si>
  <si>
    <t>Complete the "Aiding a Human" mission</t>
  </si>
  <si>
    <t>4th Apr 2023 2:38:25 AM</t>
  </si>
  <si>
    <t>Complete the "Scales of Justice" mission</t>
  </si>
  <si>
    <t>4th Apr 2023 3:18:45 AM</t>
  </si>
  <si>
    <t>https://www.playstationtrophies.org/game/my-hero-one-s-justice-2/print-list/</t>
  </si>
  <si>
    <t>5th Sep 2021 3:38:13 AM</t>
  </si>
  <si>
    <t>Emphasize your specialty.</t>
  </si>
  <si>
    <t>Complete Harmony</t>
  </si>
  <si>
    <t>5th Sep 2021 3:31:04 AM</t>
  </si>
  <si>
    <t>My time has come.</t>
  </si>
  <si>
    <t>5th Sep 2021 3:57:01 AM</t>
  </si>
  <si>
    <t>Puts in minimal effort</t>
  </si>
  <si>
    <t>Used Sidekick Plus Ultra 10 times.</t>
  </si>
  <si>
    <t>Let me spill your blood!</t>
  </si>
  <si>
    <t>5th Sep 2021 4:28:17 AM</t>
  </si>
  <si>
    <t>Speedy Veteran</t>
  </si>
  <si>
    <t>Perform a Plus Ultra Finish.</t>
  </si>
  <si>
    <t>5th Sep 2021 4:26:50 AM</t>
  </si>
  <si>
    <t>Go above and beyond!</t>
  </si>
  <si>
    <t>Even more chaos</t>
  </si>
  <si>
    <t>Perform a Plus Ultra 50 times using a Villain.</t>
  </si>
  <si>
    <t>Strong Bonds</t>
  </si>
  <si>
    <t>Connected with Plus Ultra All with a certain team.</t>
  </si>
  <si>
    <t>Can’t stop blinking</t>
  </si>
  <si>
    <t>View 30 characters' battle entrances.</t>
  </si>
  <si>
    <t>Battlefield Overlord</t>
  </si>
  <si>
    <t>Fought on 10 stages in local matches.</t>
  </si>
  <si>
    <t>You’re next</t>
  </si>
  <si>
    <t>Won against 30 Heroes.</t>
  </si>
  <si>
    <t>I came to settle this!</t>
  </si>
  <si>
    <t>Won against 30 Villains.</t>
  </si>
  <si>
    <t>A Battle with Life on the Line</t>
  </si>
  <si>
    <t>Fought 1 online battle.</t>
  </si>
  <si>
    <t>The world is so huge.</t>
  </si>
  <si>
    <t>Fought 10 online battles.</t>
  </si>
  <si>
    <t>You’ll become recognized as a man among men.</t>
  </si>
  <si>
    <t>Fought 30 online battles.</t>
  </si>
  <si>
    <t>Plain Old Tsuyu</t>
  </si>
  <si>
    <t>Frank Talker</t>
  </si>
  <si>
    <t>Item Maniac</t>
  </si>
  <si>
    <t>Item Collector</t>
  </si>
  <si>
    <t>Check out my customization!</t>
  </si>
  <si>
    <t>Fashion Monster</t>
  </si>
  <si>
    <t>Fashion Master</t>
  </si>
  <si>
    <t>All charged up!</t>
  </si>
  <si>
    <t>Famous Hero</t>
  </si>
  <si>
    <t>Acquired 25 titles.</t>
  </si>
  <si>
    <t>Look inward to think of who you want to be!</t>
  </si>
  <si>
    <t>Acquired 50 titles.</t>
  </si>
  <si>
    <t>Desire to Move Up</t>
  </si>
  <si>
    <t>Acquired 75 titles.</t>
  </si>
  <si>
    <t>Meat Lover</t>
  </si>
  <si>
    <t>Party People</t>
  </si>
  <si>
    <t>Collected 25,000 hero coins.</t>
  </si>
  <si>
    <t>More, more! More excitement!</t>
  </si>
  <si>
    <t>Business Course</t>
  </si>
  <si>
    <t>Collected 75,000 hero coins.</t>
  </si>
  <si>
    <t>Pure Celebrity</t>
  </si>
  <si>
    <t>Crucial Event</t>
  </si>
  <si>
    <t>Completed ‘Beginning of the end, end of the beginning’ story.</t>
  </si>
  <si>
    <t>5th Sep 2021 3:19:23 AM</t>
  </si>
  <si>
    <t>If my arms are no good, my legs will do!</t>
  </si>
  <si>
    <t>Completed ‘Shoot Style’ story.</t>
  </si>
  <si>
    <t>5th Sep 2021 5:13:28 AM</t>
  </si>
  <si>
    <t>Save and win, win and save.</t>
  </si>
  <si>
    <t>Completed ‘Same Dream’ story.</t>
  </si>
  <si>
    <t>Protective</t>
  </si>
  <si>
    <t>Completed ‘End of the First Day’ story.</t>
  </si>
  <si>
    <t>After you crack, harden up!</t>
  </si>
  <si>
    <t>Completed ‘Red Riot’ story.</t>
  </si>
  <si>
    <t>The strong version.</t>
  </si>
  <si>
    <t>Completed ‘Bright Future’ story.</t>
  </si>
  <si>
    <t>I might be able to see that person again!</t>
  </si>
  <si>
    <t>Completed ‘Fleeting Feeling’ story.</t>
  </si>
  <si>
    <t>...and for your sake, you'll do this.</t>
  </si>
  <si>
    <t>Completed ‘For Someone’ story.</t>
  </si>
  <si>
    <t>Breaking the Laws of Nature</t>
  </si>
  <si>
    <t>Completed ‘Rewinding Quirk’ story.</t>
  </si>
  <si>
    <t>The Desired Future</t>
  </si>
  <si>
    <t>Cleared all Hero chapters in Story Mode.</t>
  </si>
  <si>
    <t>One's Justice</t>
  </si>
  <si>
    <t>Vanguard Action Squad</t>
  </si>
  <si>
    <t>Achieved a total character level of 50 or higher in Mission Mode.</t>
  </si>
  <si>
    <t>I just do things how I want</t>
  </si>
  <si>
    <t>Achieved a total character level of 100 or higher in Mission Mode.</t>
  </si>
  <si>
    <t>Later seems to be okay...</t>
  </si>
  <si>
    <t>Achieved a total character level of 500 or higher in Mission Mode.</t>
  </si>
  <si>
    <t>Rescuer</t>
  </si>
  <si>
    <t>Won 10 battles using heroes.</t>
  </si>
  <si>
    <t>5th Sep 2021 4:54:54 AM</t>
  </si>
  <si>
    <t>I'll Win</t>
  </si>
  <si>
    <t>Won 30 battles using heroes.</t>
  </si>
  <si>
    <t>Malice... That’s completely unexpected.</t>
  </si>
  <si>
    <t>Won 10 battles using villains.</t>
  </si>
  <si>
    <t>Won 30 battles using villains.</t>
  </si>
  <si>
    <t>Elusive Hero Killer</t>
  </si>
  <si>
    <t>Cleared Mission ‘Practice Run’.</t>
  </si>
  <si>
    <t>Passionate Hero</t>
  </si>
  <si>
    <t>Cleared Mission ‘Hero Show’.</t>
  </si>
  <si>
    <t>Gang Hero</t>
  </si>
  <si>
    <t>Cleared Mission ‘Survival’.</t>
  </si>
  <si>
    <t>Lemillion is making me feel disgusted.</t>
  </si>
  <si>
    <t>Cleared Mission ‘Mirio’s Challenge’.</t>
  </si>
  <si>
    <t>I want to get to know you better.</t>
  </si>
  <si>
    <t>Cleared Mission ‘Capture the Criminal’.</t>
  </si>
  <si>
    <t>Don’t make me get my hands dirty!</t>
  </si>
  <si>
    <t>Cleared 10 routes in Arcade Mode.</t>
  </si>
  <si>
    <t>Every last one of them!</t>
  </si>
  <si>
    <t>Cleared 50 routes in Arcade Mode.</t>
  </si>
  <si>
    <t>https://www.playstationtrophies.org/game/resident-evil-2/print-list/</t>
  </si>
  <si>
    <t>Raccoon City Native</t>
  </si>
  <si>
    <t>12th Dec 2022 3:33:38 AM</t>
  </si>
  <si>
    <t>Welcome to the City of the Dead</t>
  </si>
  <si>
    <t>Make it to the police station.</t>
  </si>
  <si>
    <t>Path to the Goddess</t>
  </si>
  <si>
    <t>Solve the Goddess Statue puzzle.</t>
  </si>
  <si>
    <t>12th Dec 2022 5:28:55 AM</t>
  </si>
  <si>
    <t>Never-Ending Rain</t>
  </si>
  <si>
    <t>Escape the police station.</t>
  </si>
  <si>
    <t>13th Dec 2022 3:33:51 AM</t>
  </si>
  <si>
    <t>Hack Complete</t>
  </si>
  <si>
    <t>Complete Ada's segment.</t>
  </si>
  <si>
    <t>Hide and Seek</t>
  </si>
  <si>
    <t>Complete Sherry's segment.</t>
  </si>
  <si>
    <t>13th Dec 2022 2:48:32 AM</t>
  </si>
  <si>
    <t>A Great Need for a Shower</t>
  </si>
  <si>
    <t>Escape from the sewers.</t>
  </si>
  <si>
    <t>14th Dec 2022 1:15:49 AM</t>
  </si>
  <si>
    <t>A Hero Emerges</t>
  </si>
  <si>
    <t>Complete Leon's story.</t>
  </si>
  <si>
    <t>A Heroine Emerges</t>
  </si>
  <si>
    <t>Complete Claire's story.</t>
  </si>
  <si>
    <t>15th Dec 2022 1:34:08 AM</t>
  </si>
  <si>
    <t>Broken Umbrella</t>
  </si>
  <si>
    <t>Witness the true ending.</t>
  </si>
  <si>
    <t>The Basics of Survival</t>
  </si>
  <si>
    <t>Combine two items together.</t>
  </si>
  <si>
    <t>12th Dec 2022 4:03:19 AM</t>
  </si>
  <si>
    <t>Hip to Add Squares</t>
  </si>
  <si>
    <t>Increase your inventory slots.</t>
  </si>
  <si>
    <t>12th Dec 2022 4:20:28 AM</t>
  </si>
  <si>
    <t>Customizer</t>
  </si>
  <si>
    <t>Customize a weapon.</t>
  </si>
  <si>
    <t>Don't Need No Stinkin' Gun</t>
  </si>
  <si>
    <t>Defeat an enemy with a knife.</t>
  </si>
  <si>
    <t>13th Dec 2022 1:39:07 AM</t>
  </si>
  <si>
    <t>Eat This!</t>
  </si>
  <si>
    <t>Counterattack with a sub-weapon.</t>
  </si>
  <si>
    <t>12th Dec 2022 4:10:10 AM</t>
  </si>
  <si>
    <t>That'll Hold 'Em</t>
  </si>
  <si>
    <t>Use Wooden Boards to board up a window.</t>
  </si>
  <si>
    <t>12th Dec 2022 4:08:15 AM</t>
  </si>
  <si>
    <t>Vermin Extermination</t>
  </si>
  <si>
    <t>Destroy a Mr. Raccoon.</t>
  </si>
  <si>
    <t>13th Dec 2022 1:29:59 AM</t>
  </si>
  <si>
    <t>A Vault-like Mind</t>
  </si>
  <si>
    <t>Open a portable safe.</t>
  </si>
  <si>
    <t>12th Dec 2022 4:15:06 AM</t>
  </si>
  <si>
    <t>First Break-In</t>
  </si>
  <si>
    <t>Open a dial safe.</t>
  </si>
  <si>
    <t>12th Dec 2022 4:02:02 AM</t>
  </si>
  <si>
    <t>Bon Appétit</t>
  </si>
  <si>
    <t>Shoot the grenade you fed to an enemy.</t>
  </si>
  <si>
    <t>12th Dec 2022 4:43:34 AM</t>
  </si>
  <si>
    <t>Zombie Roundup</t>
  </si>
  <si>
    <t>Kill 3 enemies at once with a sub-weapon.</t>
  </si>
  <si>
    <t>15th Dec 2022 1:44:02 AM</t>
  </si>
  <si>
    <t>Like Skeet Shooting</t>
  </si>
  <si>
    <t>Shoot a zombie dog or a licker out of the air.</t>
  </si>
  <si>
    <t>Keep Their Heads Ringin'</t>
  </si>
  <si>
    <t>Paralyze a licker's sense of hearing.</t>
  </si>
  <si>
    <t>12th Dec 2022 5:16:55 AM</t>
  </si>
  <si>
    <t>Hats Off!</t>
  </si>
  <si>
    <t>Shoot Tyrant's hat off his head.</t>
  </si>
  <si>
    <t>13th Dec 2022 1:27:40 AM</t>
  </si>
  <si>
    <t>Gotcha!</t>
  </si>
  <si>
    <t>Defeat Stage 2 G using the crane only once.</t>
  </si>
  <si>
    <t>Using the photo hints, find 2 hidden items.</t>
  </si>
  <si>
    <t>A Waist of Space</t>
  </si>
  <si>
    <t>Expand inventory slots to max.</t>
  </si>
  <si>
    <t>14th Dec 2022 1:54:10 AM</t>
  </si>
  <si>
    <t>One Slick Super-spy</t>
  </si>
  <si>
    <t>Use only the EMF Visualizer to complete Ada's gameplay segment.</t>
  </si>
  <si>
    <t>Young Escapee</t>
  </si>
  <si>
    <t>Escape the bedroom within 60 seconds during Sherry's segment.</t>
  </si>
  <si>
    <t>With Time to Spare</t>
  </si>
  <si>
    <t>Defeat Stage 4 G with 4+ minutes left until detonation.</t>
  </si>
  <si>
    <t>In the Blink of an Eye</t>
  </si>
  <si>
    <t>Defeat Super Tyrant with 5+ minutes left until detonation.</t>
  </si>
  <si>
    <t>Lore Explorer</t>
  </si>
  <si>
    <t>Read all of the files.</t>
  </si>
  <si>
    <t>Complete Vermin Extermination</t>
  </si>
  <si>
    <t>Destroy all Mr. Raccoons.</t>
  </si>
  <si>
    <t>Master of Unlocking</t>
  </si>
  <si>
    <t>Open all of the safes and locks in the game.</t>
  </si>
  <si>
    <t>Leon "S." Kennedy</t>
  </si>
  <si>
    <t>Complete Leon's story on "Standard" or "Hardcore" with an S rank.</t>
  </si>
  <si>
    <t>Sizzling Scarlet Hero</t>
  </si>
  <si>
    <t>Complete Claire's story on "Standard" or "Hardcore" with an S rank.</t>
  </si>
  <si>
    <t>Hardcore Rookie</t>
  </si>
  <si>
    <t>Complete Leon's story on "Hardcore" game mode.</t>
  </si>
  <si>
    <t>Hardcore College Student</t>
  </si>
  <si>
    <t>Complete Claire's story on "Hardcore" game mode.</t>
  </si>
  <si>
    <t>Frugalist</t>
  </si>
  <si>
    <t>Complete the game without using a recovery item.</t>
  </si>
  <si>
    <t>Minimalist</t>
  </si>
  <si>
    <t>Clear the game without opening the item box.</t>
  </si>
  <si>
    <t>https://www.playstationtrophies.org/game/horizon-zero-dawn/print-list/</t>
  </si>
  <si>
    <t>All trophies obtained</t>
  </si>
  <si>
    <t>Obtained all Horizon Zero Dawn trophies</t>
  </si>
  <si>
    <t>13th Aug 2020 6:41:32 PM</t>
  </si>
  <si>
    <t>Stealth killed 10 machines</t>
  </si>
  <si>
    <t>Performed a stealth kill on 10 machines</t>
  </si>
  <si>
    <t>3 Strikes From Above</t>
  </si>
  <si>
    <t>Killed 3 enemies using the Strike from Above skill</t>
  </si>
  <si>
    <t>Tore off 10 components</t>
  </si>
  <si>
    <t>Detached 10 components from machines during combat</t>
  </si>
  <si>
    <t>3rd Dec 2017 9:53:34 PM</t>
  </si>
  <si>
    <t>10 Vulnerable machine kills</t>
  </si>
  <si>
    <t>Killed 10 machines weak to Fire while burning, or weak to Freeze while frozen</t>
  </si>
  <si>
    <t>Tore off 5 heavy weapons</t>
  </si>
  <si>
    <t>Detached 5 heavy weapons from machines during combat</t>
  </si>
  <si>
    <t>7 types of machine overridden</t>
  </si>
  <si>
    <t>Unlocked and used the overrides for 7 different types of machine</t>
  </si>
  <si>
    <t>Headshot 30 human enemies</t>
  </si>
  <si>
    <t>Killed 30 human enemies by landing headshots on them</t>
  </si>
  <si>
    <t>Downed 23 Grazer dummies</t>
  </si>
  <si>
    <t>Found and knocked over all of the Grazer training dummies in the Nora region</t>
  </si>
  <si>
    <t>First Modification</t>
  </si>
  <si>
    <t>Used a Weapon Coil or Outfit Weave on a modifiable weapon or outfit</t>
  </si>
  <si>
    <t>3rd Dec 2017 8:55:04 PM</t>
  </si>
  <si>
    <t>All Acquisition machines killed</t>
  </si>
  <si>
    <t>Killed at least one of every type of Acquisition machine</t>
  </si>
  <si>
    <t>All Recon machines killed</t>
  </si>
  <si>
    <t>Killed at least one of every type of Reconnaissance machine</t>
  </si>
  <si>
    <t>All Combat machines killed</t>
  </si>
  <si>
    <t>Killed at least one of every type of Combat machine</t>
  </si>
  <si>
    <t>All Transport machines killed</t>
  </si>
  <si>
    <t>Killed at least one of every type of Transport machine</t>
  </si>
  <si>
    <t>Reached level 10</t>
  </si>
  <si>
    <t>Reached player level 10</t>
  </si>
  <si>
    <t>Reached level 25</t>
  </si>
  <si>
    <t>Reached player level 25</t>
  </si>
  <si>
    <t>Reached level 40</t>
  </si>
  <si>
    <t>Reached player level 40</t>
  </si>
  <si>
    <t>Reached level 50</t>
  </si>
  <si>
    <t>Reached player level 50</t>
  </si>
  <si>
    <t>All Skills learned</t>
  </si>
  <si>
    <t>Learned all available skills</t>
  </si>
  <si>
    <t>First Tallneck Overridden</t>
  </si>
  <si>
    <t>Scaled a Tallneck and accessed its information</t>
  </si>
  <si>
    <t>First Bandit Camp cleared</t>
  </si>
  <si>
    <t>Took back a settlement from a bandit clan</t>
  </si>
  <si>
    <t>First Core Overridden</t>
  </si>
  <si>
    <t>Reached the Core of a Cauldron and accessed its information</t>
  </si>
  <si>
    <t>All Suns at one Ground</t>
  </si>
  <si>
    <t>Earned at least a Half Sun mark in all three trials at one Hunting Ground</t>
  </si>
  <si>
    <t>Blazing Suns at one Ground</t>
  </si>
  <si>
    <t>Earned a Blazing Sun mark in all three trials at one Hunting Ground</t>
  </si>
  <si>
    <t>First Corrupted Zone cleared</t>
  </si>
  <si>
    <t>Killed all the corrupted machines in a Corrupted Zone</t>
  </si>
  <si>
    <t>All Tallnecks Overridden</t>
  </si>
  <si>
    <t>Scaled all of the Tallnecks and accessed their information</t>
  </si>
  <si>
    <t>Cleared all the Bandit Camps</t>
  </si>
  <si>
    <t>Took back all settlements from the bandit clans</t>
  </si>
  <si>
    <t>All Cores Overridden</t>
  </si>
  <si>
    <t>Reached the Core of every Cauldron and accessed the information within</t>
  </si>
  <si>
    <t>All Suns at all Grounds</t>
  </si>
  <si>
    <t>Earned at least a Half Sun mark in all trials at all of the Hunting Grounds</t>
  </si>
  <si>
    <t>Blazing Suns at all Grounds</t>
  </si>
  <si>
    <t>Earned a Blazing Sun mark in all trials at all of the Hunting Grounds</t>
  </si>
  <si>
    <t>All Corrupted Zones cleared</t>
  </si>
  <si>
    <t>Killed all the corrupted machines in every Corrupted Zone</t>
  </si>
  <si>
    <t>All machines catalogued</t>
  </si>
  <si>
    <t>Encountered and Focus scanned every type of machine</t>
  </si>
  <si>
    <t>First Vantage found</t>
  </si>
  <si>
    <t>Found and accessed a Vantage datapoint</t>
  </si>
  <si>
    <t>First Metal Flower found</t>
  </si>
  <si>
    <t>Discovered a strange metal flower</t>
  </si>
  <si>
    <t>First Banuk Figure found</t>
  </si>
  <si>
    <t>Found a wooden effigy left by a Banuk traveler</t>
  </si>
  <si>
    <t>First Ancient Vessel found</t>
  </si>
  <si>
    <t>Found an ancient vessel once used by the Old Ones</t>
  </si>
  <si>
    <t>All Vantages found</t>
  </si>
  <si>
    <t>Found and accessed all of the Vantage datapoints</t>
  </si>
  <si>
    <t>All Metal Flowers found</t>
  </si>
  <si>
    <t>Found all of the Metal Flowers</t>
  </si>
  <si>
    <t>All Banuk Figures found</t>
  </si>
  <si>
    <t>Found all of Arnak's figures</t>
  </si>
  <si>
    <t>All Ancient Vessels found</t>
  </si>
  <si>
    <t>Found all the Ancient Vessels</t>
  </si>
  <si>
    <t>Got the Shield-Weaver outfit</t>
  </si>
  <si>
    <t>Recovered an ancient technology and put it to use</t>
  </si>
  <si>
    <t>Followed Rost's teachings</t>
  </si>
  <si>
    <t>Learned to hunt and fight alongside Rost</t>
  </si>
  <si>
    <t>3rd Dec 2017 8:31:48 PM</t>
  </si>
  <si>
    <t>Defeated the Sawtooth</t>
  </si>
  <si>
    <t>Defeated the Sawtooth that threatened the Nora</t>
  </si>
  <si>
    <t>3rd Dec 2017 10:45:59 PM</t>
  </si>
  <si>
    <t>Triumphed in the Proving</t>
  </si>
  <si>
    <t>Overcame adversity and placed first in the Proving</t>
  </si>
  <si>
    <t>13th Aug 2020 7:51:47 PM</t>
  </si>
  <si>
    <t>Fought back the corruption</t>
  </si>
  <si>
    <t>Destroyed the corruption inside the Nora valley</t>
  </si>
  <si>
    <t>Learned of the ancient past</t>
  </si>
  <si>
    <t>Learned of the ancient past at Maker's End</t>
  </si>
  <si>
    <t>Crashed the Eclipse network</t>
  </si>
  <si>
    <t>Infiltrated the Eclipse battle camp and crashed their network</t>
  </si>
  <si>
    <t>Discovered the truth</t>
  </si>
  <si>
    <t>Discovered the truth of Zero Dawn</t>
  </si>
  <si>
    <t>Broke the siege of All-Mother</t>
  </si>
  <si>
    <t>Defeated the invaders and went inside the sacred mountain</t>
  </si>
  <si>
    <t>Recovered a powerful weapon</t>
  </si>
  <si>
    <t>Explored the Mountain That Fell and recovered a powerful weapon</t>
  </si>
  <si>
    <t>All allies joined</t>
  </si>
  <si>
    <t>Given Aloy's actions, all possible optional allies joined the defense</t>
  </si>
  <si>
    <t>Ended the war machine threat</t>
  </si>
  <si>
    <t>Ended the threat of the ancient war machines</t>
  </si>
  <si>
    <t>Victorious with the War-Chief</t>
  </si>
  <si>
    <t>Found the Nora War-Chief and defeated the killers in the Ring of Metal</t>
  </si>
  <si>
    <t>Saved Meridian from its foe</t>
  </si>
  <si>
    <t>Helped Erend investigate Ersa's fate, and foiled a plot against Meridian</t>
  </si>
  <si>
    <t>Aided the defectors</t>
  </si>
  <si>
    <t>Aided the escapes of Uthid and the child king Itamen from the Shadow Carja</t>
  </si>
  <si>
    <t>Hunted Redmaw with Talanah</t>
  </si>
  <si>
    <t>Rose through the ranks of the Hunters Lodge and helped Talanah defeat Redmaw</t>
  </si>
  <si>
    <t>New Game+ Completed</t>
  </si>
  <si>
    <t>Completed a New Game+ playthrough on any difficulty</t>
  </si>
  <si>
    <t>Ultra Hard Completed</t>
  </si>
  <si>
    <t>Completed a New Game+ playthrough on Ultra Hard difficulty</t>
  </si>
  <si>
    <t>Took the Shaman's Path</t>
  </si>
  <si>
    <t>Survived the Shaman's Path and found Ourea's retreat</t>
  </si>
  <si>
    <t>The Frozen Wilds</t>
  </si>
  <si>
    <t>Won the Werak Challenge</t>
  </si>
  <si>
    <t>Challenged Aratak at the Frostfigures and won</t>
  </si>
  <si>
    <t>Completed the Second Expedition</t>
  </si>
  <si>
    <t>Successfully assaulted Thunder's Drum</t>
  </si>
  <si>
    <t>Conquered the Mountain</t>
  </si>
  <si>
    <t>Drove out the threat within the mountain</t>
  </si>
  <si>
    <t>Drained the Flood</t>
  </si>
  <si>
    <t>Completely drained the floodwater from inside the Greycatch</t>
  </si>
  <si>
    <t>Won Ikrie's Challenge</t>
  </si>
  <si>
    <t>Met Ikrie again at the Snowchants Hunting Ground and took first place in her challenge</t>
  </si>
  <si>
    <t>Fully Improved Weapons</t>
  </si>
  <si>
    <t>Acquired the improved versions of three weapons from Varga</t>
  </si>
  <si>
    <t>All Quests completed</t>
  </si>
  <si>
    <t>Completed all side quests and errands in the Frozen Wilds</t>
  </si>
  <si>
    <t>All Activities completed</t>
  </si>
  <si>
    <t>Completed the Tallneck, Bandit Camp and Hunting Ground in the Cut</t>
  </si>
  <si>
    <t>First Spear Modification</t>
  </si>
  <si>
    <t>Applied a modification to your spear</t>
  </si>
  <si>
    <t>5 Dismount Strikes</t>
  </si>
  <si>
    <t>Killed 5 enemies using the Dismount Strike skill</t>
  </si>
  <si>
    <t>5 Machine Types Repaired</t>
  </si>
  <si>
    <t>Used the Machine Repair or Mount Repair</t>
  </si>
  <si>
    <t>https://www.playstationtrophies.org/game/attack-on-titan/print-list/</t>
  </si>
  <si>
    <t>I'm gonna destroy them! Every last one that's on this earth!</t>
  </si>
  <si>
    <t>Acquired all trophies.</t>
  </si>
  <si>
    <t>You'll never have to take care of me again!</t>
  </si>
  <si>
    <t>Selected as a top-performing cadet.</t>
  </si>
  <si>
    <t>Today, for the first time...humanity has won against the Titans.</t>
  </si>
  <si>
    <t>Completed Chapter 1 of Attack Mode.</t>
  </si>
  <si>
    <t>Hey, brats... What's the situation here?</t>
  </si>
  <si>
    <t>Completed Chapter 2 of Attack Mode.</t>
  </si>
  <si>
    <t>What else can we do? The world is a cruel place.</t>
  </si>
  <si>
    <t>Completed Chapter 3 of Attack Mode.</t>
  </si>
  <si>
    <t>Humanity will feast upon the Titans!</t>
  </si>
  <si>
    <t>Completed the Final Chapter of Attack Mode.</t>
  </si>
  <si>
    <t>If you're gonna cry here, you might as well quit.</t>
  </si>
  <si>
    <t>Reached 25% Survey Mission completion.</t>
  </si>
  <si>
    <t>What do we do now?</t>
  </si>
  <si>
    <t>Reached 50% Survey Mission completion.</t>
  </si>
  <si>
    <t>I swear to you... I will eradicate the Titans!!</t>
  </si>
  <si>
    <t>Reached 100% Survey Mission completion.</t>
  </si>
  <si>
    <t>Huh?! Are you God?</t>
  </si>
  <si>
    <t>Completed 10 requests.</t>
  </si>
  <si>
    <t>Don't be stupid. I've always been talkative.</t>
  </si>
  <si>
    <t>Completed all requests.</t>
  </si>
  <si>
    <t>We've got a talented one here.</t>
  </si>
  <si>
    <t>Achieved a Battle Rating of S in an episode.</t>
  </si>
  <si>
    <t>Hmm... Not bad...</t>
  </si>
  <si>
    <t>Performed 10 Complete Subjugations in a row during one battle.</t>
  </si>
  <si>
    <t>Well, you see... It's just seething with rage!</t>
  </si>
  <si>
    <t>Performed 50 Complete Subjugations during one battle.</t>
  </si>
  <si>
    <t>It may be a small thing, but it will mean we've finally managed an attack on the Titans!</t>
  </si>
  <si>
    <t>Achieved a Battle Rating of S in all Attack Mode episodes.</t>
  </si>
  <si>
    <t>It's nothing like the other Titans.</t>
  </si>
  <si>
    <t>Subjugated your first Dire Subjugation Target.</t>
  </si>
  <si>
    <t>If you don't fight, you can't win.</t>
  </si>
  <si>
    <t>Subjugated all Dire Subjugation Targets in all Attack Mode episodes.</t>
  </si>
  <si>
    <t>I still don't know anything about our world.</t>
  </si>
  <si>
    <t>Reached 10% Gallery completion.</t>
  </si>
  <si>
    <t>We're always at an information disadvantage against the Titans.</t>
  </si>
  <si>
    <t>Reached 25% Gallery completion.</t>
  </si>
  <si>
    <t>If you don't know about something, you just have to learn it.</t>
  </si>
  <si>
    <t>Reached 50% Gallery completion.</t>
  </si>
  <si>
    <t>The outside world must be ten times bigger than inside the Wall!</t>
  </si>
  <si>
    <t>Reached 100% Gallery completion.</t>
  </si>
  <si>
    <t>Sorry, buddy, but I'm just a natural.</t>
  </si>
  <si>
    <t>Reached maximum Soldier Skill with a character.</t>
  </si>
  <si>
    <t>You're all brave soldiers. You have my heartfelt respect.</t>
  </si>
  <si>
    <t>Reached maximum Corps Skill.</t>
  </si>
  <si>
    <t>It's humanity's turn now.</t>
  </si>
  <si>
    <t>Developed a weapon.</t>
  </si>
  <si>
    <t>Just shut your mouths and invest everything in me!</t>
  </si>
  <si>
    <t>Used more than 100,000 Corps Funds in total.</t>
  </si>
  <si>
    <t>Devote your heart!</t>
  </si>
  <si>
    <t>Unlocked all characters.</t>
  </si>
  <si>
    <t>Humankind is striking back!</t>
  </si>
  <si>
    <t>Subjugated a Titan with Eren.</t>
  </si>
  <si>
    <t>More... Kill more...</t>
  </si>
  <si>
    <t>Subjugated a Titan with Titan Eren.</t>
  </si>
  <si>
    <t>Got it all dirty. Damn it.</t>
  </si>
  <si>
    <t>Subjugated a Titan with Levi.</t>
  </si>
  <si>
    <t>Don't worry... Just keep training.</t>
  </si>
  <si>
    <t>Engaged in omni-directional movement for 1 minute without landing.</t>
  </si>
  <si>
    <t>Huh? Help what?</t>
  </si>
  <si>
    <t>Subjugated 10 Titans within 1 minute.</t>
  </si>
  <si>
    <t>Finally... I can be useful.</t>
  </si>
  <si>
    <t>Had an ally join.</t>
  </si>
  <si>
    <t>I'm just glad it didn't turn out any worse...</t>
  </si>
  <si>
    <t>Saved a friend.</t>
  </si>
  <si>
    <t>This is our chance! Don't let it get away!</t>
  </si>
  <si>
    <t>Activated a Decisive Battle Signal.</t>
  </si>
  <si>
    <t>I was able to control myself perfectly.</t>
  </si>
  <si>
    <t>Fought to victory in 10 battles without taking any damage.</t>
  </si>
  <si>
    <t>This is where my gamble begins.</t>
  </si>
  <si>
    <t>Avoided 30 Titan attacks in Focus Time.</t>
  </si>
  <si>
    <t>It's great you have something you could put your</t>
  </si>
  <si>
    <t>https://www.playstationtrophies.org/game/middle-earth-shadow-of-mordor-game-of-the-year-edition/print-list/</t>
  </si>
  <si>
    <t>Master of Mordor</t>
  </si>
  <si>
    <t>One has walked in Mordor.</t>
  </si>
  <si>
    <t>1st Apr 2022 7:07:01 AM</t>
  </si>
  <si>
    <t>You Will Obey</t>
  </si>
  <si>
    <t>Make an uruk yours.</t>
  </si>
  <si>
    <t>22nd Feb 2022 10:45:41 PM</t>
  </si>
  <si>
    <t>Ratbag the Great and Powerful</t>
  </si>
  <si>
    <t>Get Ratbag promoted to Warchief.</t>
  </si>
  <si>
    <t>14th Mar 2022 12:50:01 AM</t>
  </si>
  <si>
    <t>The Bright Master</t>
  </si>
  <si>
    <t>Discover some of the Wraith's past.</t>
  </si>
  <si>
    <t>25th Feb 2022 2:18:12 AM</t>
  </si>
  <si>
    <t>Gorthaur the Cruel</t>
  </si>
  <si>
    <t>Destroy the Monument Gate and topple the statue of Sauron.</t>
  </si>
  <si>
    <t>21st Mar 2022 2:39:41 AM</t>
  </si>
  <si>
    <t>The Hammer Falls</t>
  </si>
  <si>
    <t>Kill The Hammer.</t>
  </si>
  <si>
    <t>21st Mar 2022 3:36:07 AM</t>
  </si>
  <si>
    <t>Beyond Hope</t>
  </si>
  <si>
    <t>Save Lithariel's life.</t>
  </si>
  <si>
    <t>27th Mar 2022 11:23:47 PM</t>
  </si>
  <si>
    <t>The White Wizard</t>
  </si>
  <si>
    <t>Lift Lady Marwen's curse.</t>
  </si>
  <si>
    <t>24th Mar 2022 1:25:09 AM</t>
  </si>
  <si>
    <t>For My Brother</t>
  </si>
  <si>
    <t>Kill the Great White Graug.</t>
  </si>
  <si>
    <t>28th Mar 2022 4:18:00 AM</t>
  </si>
  <si>
    <t>The Tower Crumbles</t>
  </si>
  <si>
    <t>Kill The Tower.</t>
  </si>
  <si>
    <t>1st Apr 2022 5:05:50 AM</t>
  </si>
  <si>
    <t>The Hand is Severed</t>
  </si>
  <si>
    <t>Kill The Black Hand.</t>
  </si>
  <si>
    <t>To Rule them All</t>
  </si>
  <si>
    <t>Witness the creation of The Rings of Power.</t>
  </si>
  <si>
    <t>13th Mar 2022 11:28:41 PM</t>
  </si>
  <si>
    <t>Height of Despair</t>
  </si>
  <si>
    <t>Use Strike From Above while at least 60 feet above your target.</t>
  </si>
  <si>
    <t>13th Mar 2022 9:44:35 PM</t>
  </si>
  <si>
    <t>Burning Vengeance</t>
  </si>
  <si>
    <t>Perform an Execution on a flaming Berserker.</t>
  </si>
  <si>
    <t>30th Mar 2022 8:18:15 PM</t>
  </si>
  <si>
    <t>And it Burns, Burns, Burns</t>
  </si>
  <si>
    <t>Use the Detonate ability to burn 50 uruks.</t>
  </si>
  <si>
    <t>25th Feb 2022 3:10:31 AM</t>
  </si>
  <si>
    <t>Iron of Death</t>
  </si>
  <si>
    <t>Issue a Death Threat, and then successfully kill the target.</t>
  </si>
  <si>
    <t>14th Mar 2022 2:04:51 AM</t>
  </si>
  <si>
    <t>A New Master</t>
  </si>
  <si>
    <t>Brand a Captain while in combat.</t>
  </si>
  <si>
    <t>24th Mar 2022 12:41:38 AM</t>
  </si>
  <si>
    <t>No Power in Numbers</t>
  </si>
  <si>
    <t>Help a Captain survive a Recruitment Power Struggle, and then kill him and all his new recruits.</t>
  </si>
  <si>
    <t>22nd Mar 2022 10:54:42 PM</t>
  </si>
  <si>
    <t>Black Celebration</t>
  </si>
  <si>
    <t>Poison a Captain at his own Feast.</t>
  </si>
  <si>
    <t>14th Mar 2022 1:55:12 AM</t>
  </si>
  <si>
    <t>Stinking Rebels</t>
  </si>
  <si>
    <t>Brand 5 Bodyguards of a Warchief, turning them against him in combat.</t>
  </si>
  <si>
    <t>1st Apr 2022 1:01:16 AM</t>
  </si>
  <si>
    <t>A Graug's Heel</t>
  </si>
  <si>
    <t>Capitalize on a Warchief's Fear.</t>
  </si>
  <si>
    <t>1st Apr 2022 4:35:08 AM</t>
  </si>
  <si>
    <t>Divide and Conquer</t>
  </si>
  <si>
    <t>Eliminate the bodyguards of two Warchiefs, then draw them out and kill them.</t>
  </si>
  <si>
    <t>21st Mar 2022 12:44:59 AM</t>
  </si>
  <si>
    <t>Lord and Master</t>
  </si>
  <si>
    <t>Brand all 5 Warchiefs.</t>
  </si>
  <si>
    <t>28th Mar 2022 3:50:39 AM</t>
  </si>
  <si>
    <t>Power Vacuum</t>
  </si>
  <si>
    <t>Kill all 5 Warchiefs before any uruk take their place.</t>
  </si>
  <si>
    <t>21st Mar 2022 3:31:41 AM</t>
  </si>
  <si>
    <t>Rise and Fall</t>
  </si>
  <si>
    <t>Help an uruk become Warchief, then kill him.</t>
  </si>
  <si>
    <t>1st Apr 2022 3:54:03 AM</t>
  </si>
  <si>
    <t>The Spirit of Mordor</t>
  </si>
  <si>
    <t>Command a Warchief to attack another Warchief.</t>
  </si>
  <si>
    <t>30th Mar 2022 8:55:33 PM</t>
  </si>
  <si>
    <t>The White Rider</t>
  </si>
  <si>
    <t>Liberate 30 slaves in 180 seconds while riding a caragor.</t>
  </si>
  <si>
    <t>30th Mar 2022 8:29:41 PM</t>
  </si>
  <si>
    <t>Unleashed</t>
  </si>
  <si>
    <t>Free 5 caragors from cages.</t>
  </si>
  <si>
    <t>25th Feb 2022 3:06:25 AM</t>
  </si>
  <si>
    <t>Jaws of Death</t>
  </si>
  <si>
    <t>Attract caragors with bait 5 times.</t>
  </si>
  <si>
    <t>11th Mar 2022 11:00:43 PM</t>
  </si>
  <si>
    <t>Fly you fools!</t>
  </si>
  <si>
    <t>Make 20 uruks flee by dropping Morgai Fly nests.</t>
  </si>
  <si>
    <t>11th Mar 2022 11:10:59 PM</t>
  </si>
  <si>
    <t>Repaid in Blood</t>
  </si>
  <si>
    <t>Complete a Vendetta Mission.</t>
  </si>
  <si>
    <t>25th Feb 2022 2:57:59 AM</t>
  </si>
  <si>
    <t>Legend of Vengeance</t>
  </si>
  <si>
    <t>Complete a Sword Mission.</t>
  </si>
  <si>
    <t>23rd Feb 2022 12:33:39 AM</t>
  </si>
  <si>
    <t>Fire of Justice</t>
  </si>
  <si>
    <t>Complete all Urfael Legend Missions.</t>
  </si>
  <si>
    <t>24th Mar 2022 1:00:14 AM</t>
  </si>
  <si>
    <t>Legend of Shadow</t>
  </si>
  <si>
    <t>Complete a Dagger Mission.</t>
  </si>
  <si>
    <t>23rd Feb 2022 12:53:38 AM</t>
  </si>
  <si>
    <t>The Last Shadow</t>
  </si>
  <si>
    <t>Complete all Acharn Legend Missions.</t>
  </si>
  <si>
    <t>24th Mar 2022 12:47:58 AM</t>
  </si>
  <si>
    <t>Legend of the Maker</t>
  </si>
  <si>
    <t>Complete a Bow Mission.</t>
  </si>
  <si>
    <t>23rd Feb 2022 12:21:08 AM</t>
  </si>
  <si>
    <t>The Maker's Bow</t>
  </si>
  <si>
    <t>Complete all Azkâr Legend Missions.</t>
  </si>
  <si>
    <t>24th Mar 2022 12:55:17 AM</t>
  </si>
  <si>
    <t>The Cold Light</t>
  </si>
  <si>
    <t>Unlock 3 Sword Rune slots.</t>
  </si>
  <si>
    <t>23rd Feb 2022 12:24:31 AM</t>
  </si>
  <si>
    <t>Paid in Blood</t>
  </si>
  <si>
    <t>Unlock 4 Dagger Rune slots.</t>
  </si>
  <si>
    <t>9th Mar 2022 2:02:08 AM</t>
  </si>
  <si>
    <t>Strike True</t>
  </si>
  <si>
    <t>Unlock 2 Bow Rune slots.</t>
  </si>
  <si>
    <t>23rd Feb 2022 12:14:04 AM</t>
  </si>
  <si>
    <t>A Mighty Doom</t>
  </si>
  <si>
    <t>Acquire a level 25 Rune.</t>
  </si>
  <si>
    <t>1st Apr 2022 6:51:32 AM</t>
  </si>
  <si>
    <t>Crowned with Living Light</t>
  </si>
  <si>
    <t>Collect 50% of the Ithildin.</t>
  </si>
  <si>
    <t>12th Mar 2022 1:20:37 AM</t>
  </si>
  <si>
    <t>Bearer of the Shining Lamp</t>
  </si>
  <si>
    <t>Collect 100% of the Ithildin.</t>
  </si>
  <si>
    <t>22nd Mar 2022 10:43:11 PM</t>
  </si>
  <si>
    <t>Paths of the Dead</t>
  </si>
  <si>
    <t>Collect 25% of the Artifacts.</t>
  </si>
  <si>
    <t>11th Mar 2022 11:46:44 PM</t>
  </si>
  <si>
    <t>Shadows of the Ancient Past</t>
  </si>
  <si>
    <t>Collect 100% of the Artifacts.</t>
  </si>
  <si>
    <t>22nd Mar 2022 10:39:48 PM</t>
  </si>
  <si>
    <t>Scout of the Morannon</t>
  </si>
  <si>
    <t>Complete a Survivalist Challenge.</t>
  </si>
  <si>
    <t>13th Mar 2022 8:48:40 PM</t>
  </si>
  <si>
    <t>Ranger of Ithilien</t>
  </si>
  <si>
    <t>Complete all Survivalist Challenges.</t>
  </si>
  <si>
    <t>1st Apr 2022 12:40:09 AM</t>
  </si>
  <si>
    <t>The Free Folk</t>
  </si>
  <si>
    <t>Complete an Outcast Rescue Mission.</t>
  </si>
  <si>
    <t>9th Mar 2022 1:27:25 AM</t>
  </si>
  <si>
    <t>Liberator</t>
  </si>
  <si>
    <t>Complete all Outcast Rescue Missions.</t>
  </si>
  <si>
    <t>28th Mar 2022 3:23:43 AM</t>
  </si>
  <si>
    <t>Thrill of the Hunt</t>
  </si>
  <si>
    <t>Complete 4 Hunting Challenges.</t>
  </si>
  <si>
    <t>11th Mar 2022 11:31:23 PM</t>
  </si>
  <si>
    <t>Master of the Wilds</t>
  </si>
  <si>
    <t>Complete all Hunting Challenges.</t>
  </si>
  <si>
    <t>1st Apr 2022 4:12:41 AM</t>
  </si>
  <si>
    <t>Memories of Eregion</t>
  </si>
  <si>
    <t>Activate all Forge Towers.</t>
  </si>
  <si>
    <t>22nd Mar 2022 12:46:11 AM</t>
  </si>
  <si>
    <t>A Short Introduction</t>
  </si>
  <si>
    <t>Begin a new</t>
  </si>
  <si>
    <t>https://www.playstationtrophies.org/game/dragon-ball-fighterz/print-list/</t>
  </si>
  <si>
    <t>Trophy Triumphant</t>
  </si>
  <si>
    <t>Acquire all trophies.</t>
  </si>
  <si>
    <t>Snake Way Sensei</t>
  </si>
  <si>
    <t>Arcade - Complete the Snake Way Course.</t>
  </si>
  <si>
    <t>Extreme Gravity Guru</t>
  </si>
  <si>
    <t>Arcade - Complete the Extreme Gravity Spaceship Course.</t>
  </si>
  <si>
    <t>Hyperbolic Heavyweight</t>
  </si>
  <si>
    <t>Arcade - Complete the Hyperbolic Time Chamber Course.</t>
  </si>
  <si>
    <t>Care to Become the next God of Destruction?</t>
  </si>
  <si>
    <t>Arcade - Complete a course with an S Rank.</t>
  </si>
  <si>
    <t>I am Goku, the Legendary Super Saiyan!</t>
  </si>
  <si>
    <t>Story - Complete the Super Warrior Arc.</t>
  </si>
  <si>
    <t>31st Jan 2018 4:56 AM</t>
  </si>
  <si>
    <t>Ho ho ho... What an Unexpected Thrill</t>
  </si>
  <si>
    <t>Story - Complete the Enemy Warrior Arc.</t>
  </si>
  <si>
    <t>7th Feb 2018 6:21 AM</t>
  </si>
  <si>
    <t>My Appetite...Is Insatiable...!</t>
  </si>
  <si>
    <t>Story - Complete the Android 21 Arc.</t>
  </si>
  <si>
    <t>Link Level 20</t>
  </si>
  <si>
    <t>Story - Raise Link Level to 20.</t>
  </si>
  <si>
    <t>31st Jan 2018 4:16 AM</t>
  </si>
  <si>
    <t>Link Level 40</t>
  </si>
  <si>
    <t>Story - Raise Link Level to 40.</t>
  </si>
  <si>
    <t>Bye-Bye Buu</t>
  </si>
  <si>
    <t>Story - Defeat Clone Kid Buu.</t>
  </si>
  <si>
    <t>28th Jan 2018 1:11 AM</t>
  </si>
  <si>
    <t>Conversationalist</t>
  </si>
  <si>
    <t>Story - Trigger a special conversation sequence.</t>
  </si>
  <si>
    <t>27th Jan 2018 11:32 PM</t>
  </si>
  <si>
    <t>To Test Myself, I Too Will Fight</t>
  </si>
  <si>
    <t>Local Battle - Play a match.</t>
  </si>
  <si>
    <t>Ladies and Gents, We Have a Winner!</t>
  </si>
  <si>
    <t>Tournament - Emerge as champion.</t>
  </si>
  <si>
    <t>Battle-Ready</t>
  </si>
  <si>
    <t>Practice - Complete all battle tutorials.</t>
  </si>
  <si>
    <t>Practice Makes Perfect</t>
  </si>
  <si>
    <t>Practice - Perform a combo that deals 5000 or more damage in Training Mode.</t>
  </si>
  <si>
    <t>Don't Underestimate Earth!</t>
  </si>
  <si>
    <t>Practice - Complete 30 Different Combo Challenges.</t>
  </si>
  <si>
    <t>The Power to Go Beyond the Super Saiyan!</t>
  </si>
  <si>
    <t>Practice - Complete 100 Different Combo Challenges.</t>
  </si>
  <si>
    <t>Before Creation Comes Destruction...</t>
  </si>
  <si>
    <t>Practice - Complete 200 Different Combo Challenges.</t>
  </si>
  <si>
    <t>Goku Isn't the Only Super Saiyan...</t>
  </si>
  <si>
    <t>World Match - Play a Ranked Match.</t>
  </si>
  <si>
    <t>You Can't Win This...</t>
  </si>
  <si>
    <t>World Match - Play 10 Ranked Matches.</t>
  </si>
  <si>
    <t>This Pain Will Make Me Stronger!</t>
  </si>
  <si>
    <t>World Match - Play 20 Ranked Matches.</t>
  </si>
  <si>
    <t>My Power Level is 530,000</t>
  </si>
  <si>
    <t>World Match - Acquire 530,000 BP.</t>
  </si>
  <si>
    <t>Casual Combatant</t>
  </si>
  <si>
    <t>World Match - Play 10 Casual Matches.</t>
  </si>
  <si>
    <t>27th Jan 2018 11:26 PM</t>
  </si>
  <si>
    <t>Arena Enthusiast</t>
  </si>
  <si>
    <t>Arena Match - Play a match.</t>
  </si>
  <si>
    <t>Arena Expert</t>
  </si>
  <si>
    <t>Arena Match - Play 10 matches.</t>
  </si>
  <si>
    <t>Just Looking</t>
  </si>
  <si>
    <t>Arena Match - Observe a match.</t>
  </si>
  <si>
    <t>It's Play Time!</t>
  </si>
  <si>
    <t>World Match - Play a Casual Match.</t>
  </si>
  <si>
    <t>27th Jan 2018 6:41 PM</t>
  </si>
  <si>
    <t>Lemme Play Too!</t>
  </si>
  <si>
    <t>World Match - Play 20 Casual Matches.</t>
  </si>
  <si>
    <t>Stamp of Approval</t>
  </si>
  <si>
    <t>Replay - Use a Z Stamp while watching a Replay Channel.</t>
  </si>
  <si>
    <t>Deep Pockets</t>
  </si>
  <si>
    <t>Acquire 5,000,000 Zeni throughout the course of playing.</t>
  </si>
  <si>
    <t>Arena Aficionado</t>
  </si>
  <si>
    <t>Arena Match - Play 20 matches.</t>
  </si>
  <si>
    <t>Set for Life</t>
  </si>
  <si>
    <t>Acquire 20,000,000 Zeni throughout the course of playing.</t>
  </si>
  <si>
    <t>Millionaire</t>
  </si>
  <si>
    <t>Acquire 1,000,000 Zeni throughout the course of playing.</t>
  </si>
  <si>
    <t>Yo, I'm Goku!</t>
  </si>
  <si>
    <t>Complete a quest tutorial.</t>
  </si>
  <si>
    <t>27th Jan 2018 6:16 PM</t>
  </si>
  <si>
    <t>Farewell, Tien...</t>
  </si>
  <si>
    <t>Complete seven or more quest tutorials.</t>
  </si>
  <si>
    <t>27th Jan 2018 10:53 PM</t>
  </si>
  <si>
    <t>https://www.playstationtrophies.org/game/overcooked-2/print-list/</t>
  </si>
  <si>
    <t>Master Chef</t>
  </si>
  <si>
    <t>Unlock all of the Trophies</t>
  </si>
  <si>
    <t>All Runs</t>
  </si>
  <si>
    <t>Unlocks automatically after earning all other trophies</t>
  </si>
  <si>
    <t>The Unbread</t>
  </si>
  <si>
    <t>Complete the main story campaign</t>
  </si>
  <si>
    <t>Complete the tutorial to meet the Unbread</t>
  </si>
  <si>
    <t>The Secret Ingredient</t>
  </si>
  <si>
    <t>Get 3 stars on all hidden levels</t>
  </si>
  <si>
    <t>Complete level 1-6 to unlock the secret Kevin levels</t>
  </si>
  <si>
    <t>A Grand Dining Experience</t>
  </si>
  <si>
    <t>Deliver 1000 Meals</t>
  </si>
  <si>
    <t>Earn 3 stars on all levels in the main story</t>
  </si>
  <si>
    <t>Sous Chef</t>
  </si>
  <si>
    <t>Get 3 stars on every level in World 4</t>
  </si>
  <si>
    <t>Progression</t>
  </si>
  <si>
    <t>Earn 1 star on any story level</t>
  </si>
  <si>
    <t>Head Chef</t>
  </si>
  <si>
    <t>Get 3 stars on every level in World 5</t>
  </si>
  <si>
    <t>Earn 2 stars on any story level</t>
  </si>
  <si>
    <t>Executive Chef</t>
  </si>
  <si>
    <t>Get 3 stars on every level in World 6</t>
  </si>
  <si>
    <t>Earn 3 stars on any story level</t>
  </si>
  <si>
    <t>The Spice of Life</t>
  </si>
  <si>
    <t>Deliver every type of meal in the game</t>
  </si>
  <si>
    <t>Cumulative</t>
  </si>
  <si>
    <t>Cleanup</t>
  </si>
  <si>
    <t>Deliver every recipe type once; varies by stage</t>
  </si>
  <si>
    <t>Clockwork Kitchen</t>
  </si>
  <si>
    <t>Complete a level by doing all the recipes in order</t>
  </si>
  <si>
    <t>Complete level 4-3 using the portals to deliver a meal</t>
  </si>
  <si>
    <t>Hot Pot Shot</t>
  </si>
  <si>
    <t>Throw 100 ingredients into a cooking pot</t>
  </si>
  <si>
    <t>Throw something into a cooking pot — easiest on 1-2</t>
  </si>
  <si>
    <t>Battered!</t>
  </si>
  <si>
    <t>Win 10 games in versus mode</t>
  </si>
  <si>
    <t>Get knocked out by a hurling/hazard in a kitchen</t>
  </si>
  <si>
    <t>Kitchen Porter</t>
  </si>
  <si>
    <t>Get 3 stars on every level in World 1</t>
  </si>
  <si>
    <t>Deliver 1 food item; should unlock in first level</t>
  </si>
  <si>
    <t>Commis Chef</t>
  </si>
  <si>
    <t>Get 3 stars on every level in World 2</t>
  </si>
  <si>
    <t>Deliver 100 meals across all levels</t>
  </si>
  <si>
    <t>Chef de Partie</t>
  </si>
  <si>
    <t>Get 3 stars on every level in World 3</t>
  </si>
  <si>
    <t>Deliver 300 meals across all playthroughs</t>
  </si>
  <si>
    <t>Too Many Cooks</t>
  </si>
  <si>
    <t>Unlock all the chefs</t>
  </si>
  <si>
    <t>Customization</t>
  </si>
  <si>
    <t>Change chefs and complete a level</t>
  </si>
  <si>
    <t>If You Can't Stand the Heat</t>
  </si>
  <si>
    <t>Trigger and extinguish a fire in the kitchen</t>
  </si>
  <si>
    <t>And Suet Begins</t>
  </si>
  <si>
    <t>Complete the tutorial level</t>
  </si>
  <si>
    <t>Throw and catch an ingredient in mid-air</t>
  </si>
  <si>
    <t>Dinner Party Posse</t>
  </si>
  <si>
    <t>Finish 15 Arcade games</t>
  </si>
  <si>
    <t>Multiplayer</t>
  </si>
  <si>
    <t>Complete a level with 4 chefs in play</t>
  </si>
  <si>
    <t>It's A Cook-Off!</t>
  </si>
  <si>
    <t>Finish 15 versus games</t>
  </si>
  <si>
    <t>Versus</t>
  </si>
  <si>
    <t>Win a Versus match — local or online</t>
  </si>
  <si>
    <t>Toss Lightly</t>
  </si>
  <si>
    <t>Throw 500 items</t>
  </si>
  <si>
    <t>Throw an ingredient onto a cutting board</t>
  </si>
  <si>
    <t>I Ain't No Butterfingers</t>
  </si>
  <si>
    <t>Catch 250 items</t>
  </si>
  <si>
    <t>Catch a thrown ingredient before it hits the ground</t>
  </si>
  <si>
    <t>Bangers And Trash</t>
  </si>
  <si>
    <t>Put 99 items in the bin</t>
  </si>
  <si>
    <t>Put trash in the bin — any level works</t>
  </si>
  <si>
    <t>Dishwasher</t>
  </si>
  <si>
    <t>Wash 300 plates</t>
  </si>
  <si>
    <t>Wash 300 dirty plates across all sessions</t>
  </si>
  <si>
    <t>It's Bean Emotional</t>
  </si>
  <si>
    <t>Use every emote</t>
  </si>
  <si>
    <t>Play a level while using the Onion King emote</t>
  </si>
  <si>
    <t>Jelly-Porter</t>
  </si>
  <si>
    <t>Go through portals 75 times</t>
  </si>
  <si>
    <t>Use a teleporter in level 4-2 or similar level</t>
  </si>
  <si>
    <t>Get To The Chopper</t>
  </si>
  <si>
    <t>Chop 800 items</t>
  </si>
  <si>
    <t>Use a chopping station in a shifting kitchen</t>
  </si>
  <si>
    <t>Switch It Up</t>
  </si>
  <si>
    <t>Hit all the switches on the world map</t>
  </si>
  <si>
    <t>Press every emote button during a level</t>
  </si>
  <si>
    <t>Surf 'n' Turf</t>
  </si>
  <si>
    <t>Get 3 stars on all Surf 'n' Turf levels</t>
  </si>
  <si>
    <t>DLC Completion</t>
  </si>
  <si>
    <t>Unlocks automatically after earning all Surf ‘n’ Turf trophies</t>
  </si>
  <si>
    <t>You Got Served</t>
  </si>
  <si>
    <t>Deliver every type of meal in Surf 'n' Turf</t>
  </si>
  <si>
    <t>Complete all 12 new DLC levels (3-star not required)</t>
  </si>
  <si>
    <t>Smoothie Criminal</t>
  </si>
  <si>
    <t>Get 3 stars on every level in Surf 'n' Turf World 1</t>
  </si>
  <si>
    <t>Blend a smoothie and serve it — easy on Level 1-1</t>
  </si>
  <si>
    <t>Skewer Rat</t>
  </si>
  <si>
    <t>Get 3 stars on every level in Surf 'n' Turf World 2</t>
  </si>
  <si>
    <t>Hit a rat with a thrown kebab — easiest on Level 3-1</t>
  </si>
  <si>
    <t>Carte Blanched</t>
  </si>
  <si>
    <t>Get 3 stars on every level in Surf 'n' Turf World 3</t>
  </si>
  <si>
    <t>Deliver every new recipe type once: burgers, kebabs, smoothies</t>
  </si>
  <si>
    <t>Soaker Cola</t>
  </si>
  <si>
    <t>Wash 150 dirty plates or glasses with the water gun</t>
  </si>
  <si>
    <t>Hit another player with the water gun (can be done solo with 2 controllers)</t>
  </si>
  <si>
    <t>Heat and Greet</t>
  </si>
  <si>
    <t>Use the bellows on BBQs 500 times</t>
  </si>
  <si>
    <t>Complete Level 3-3 — final level in Surf ‘n’ Turf</t>
  </si>
  <si>
    <t>Cooked Off!</t>
  </si>
  <si>
    <t>Get 3 stars on all Campfire Cook Off levels</t>
  </si>
  <si>
    <t>Campfire Cook Off</t>
  </si>
  <si>
    <t>Earn all other Campfire Cook Off trophies (cumulative time: ~85 min)</t>
  </si>
  <si>
    <t>Full Mashings</t>
  </si>
  <si>
    <t>Deliver every type of meal in Campfire Cook Off</t>
  </si>
  <si>
    <t>Complete all Campfire Cook Off levels (story completion only)</t>
  </si>
  <si>
    <t>S'more Than a Feeling</t>
  </si>
  <si>
    <t>Get 3 stars on every level in Campfire Cook Off World 1</t>
  </si>
  <si>
    <t>Cook and serve a full breakfast (sausage, egg, beans) in a level</t>
  </si>
  <si>
    <t>The Greasy Spoon</t>
  </si>
  <si>
    <t>Get 3 stars on every level in Campfire Cook Off World 2</t>
  </si>
  <si>
    <t>Successfully cook and serve 10 s’mores total</t>
  </si>
  <si>
    <t>Specials Board</t>
  </si>
  <si>
    <t>Get 3 stars on every level in Campfire Cook Off World 3</t>
  </si>
  <si>
    <t>Use every piece of kitchen equipment in the DLC</t>
  </si>
  <si>
    <t>Tree Hater</t>
  </si>
  <si>
    <t>Burn 300 pieces of wood</t>
  </si>
  <si>
    <t>Serve every dish type at least once (breakfast, s’mores, etc.)</t>
  </si>
  <si>
    <t>Backpack Hijack</t>
  </si>
  <si>
    <t>Take 500 items from backpacks</t>
  </si>
  <si>
    <t>Environmental</t>
  </si>
  <si>
    <t>Burn 3 trees down with fire — easiest on early forest levels</t>
  </si>
  <si>
    <t>You Shallot Pass!</t>
  </si>
  <si>
    <t>Survive all horde stages with full kitchen health</t>
  </si>
  <si>
    <t>Night of the Hangry Horde</t>
  </si>
  <si>
    <t>Complete all levels and Horde stages in this DLC (includes steps below)</t>
  </si>
  <si>
    <t>Star Braiser</t>
  </si>
  <si>
    <t>Get 3 stars on all Night of the Hangry Horde levels</t>
  </si>
  <si>
    <t>Earn 3 stars on all Horde Mode levels — can retry any stage</t>
  </si>
  <si>
    <t>Get Roasted</t>
  </si>
  <si>
    <t>Get 3 stars on every level in Night of the Hangry Horde World 1</t>
  </si>
  <si>
    <t>Use the braisers to cook at least one dish — level 2-1 recommended</t>
  </si>
  <si>
    <t>Pie Me a River</t>
  </si>
  <si>
    <t>Get 3 stars on every level in Night of the Hangry Horde World 2</t>
  </si>
  <si>
    <t>Throw food into a furnace — needed in cooking levels like 3-1</t>
  </si>
  <si>
    <t>Wrap Artist</t>
  </si>
  <si>
    <t>Get 3 stars on every level in Night of the Hangry Horde World 3</t>
  </si>
  <si>
    <t>Successfully bake and serve a pie — level 1-3 is ideal</t>
  </si>
  <si>
    <t>Coal of Duty</t>
  </si>
  <si>
    <t>Burn 300 buckets of coal in the furnace</t>
  </si>
  <si>
    <t>Make and serve a food wrap (tortilla style) — available early</t>
  </si>
  <si>
    <t>Heads Will Roll</t>
  </si>
  <si>
    <t>Chop 500 ingredients using the guillotine</t>
  </si>
  <si>
    <t>Combat</t>
  </si>
  <si>
    <t>Defeat 15 enemies in Horde Mode using food attacks</t>
  </si>
  <si>
    <t>Carnival of Chaos</t>
  </si>
  <si>
    <t>Get 3 stars on all Carnival of Chaos levels</t>
  </si>
  <si>
    <t>Earn all other trophies in Carnival of Chaos (approx. 90 min total)</t>
  </si>
  <si>
    <t>Fast Foodie</t>
  </si>
  <si>
    <t>Deliver every type of meal in Carnival of Chaos</t>
  </si>
  <si>
    <t>Successfully serve a combo meal with a drink — level 1-1 is great</t>
  </si>
  <si>
    <t>Mealer Dealer</t>
  </si>
  <si>
    <t>Get 3 stars on every level in Carnival of Chaos World 1</t>
  </si>
  <si>
    <t>Throw buns into a tray from distance — level 2-1 has a clean setup</t>
  </si>
  <si>
    <t>The Breaded Lady</t>
  </si>
  <si>
    <t>Get 3 stars on every level in Carnival of Chaos World 2</t>
  </si>
  <si>
    <t>Cook and serve hot dogs — introduced in early levels</t>
  </si>
  <si>
    <t>Big Topping</t>
  </si>
  <si>
    <t>Get 3 stars on every level in Carnival of Chaos World 3</t>
  </si>
  <si>
    <t>Combine multiple meal elements into one tray (hot dog, drink, etc.)</t>
  </si>
  <si>
    <t>Cannoned Goods</t>
  </si>
  <si>
    <t>Fire a Chef from a Cannon 100 times</t>
  </si>
  <si>
    <t>Deliver 10 drinks total across multiple levels</t>
  </si>
  <si>
    <t>Condiment Connoisseur</t>
  </si>
  <si>
    <t>Add mustard or ketchup to a recipe 100 times</t>
  </si>
  <si>
    <t>Use the cannon to launch yourself or another chef — required in later levels</t>
  </si>
  <si>
    <t>https://www.playstationtrophies.org/game/assassin-s-creed-valhalla/print-list/</t>
  </si>
  <si>
    <t>Viking Legend</t>
  </si>
  <si>
    <t>Win Every Trophy</t>
  </si>
  <si>
    <t>12th Dec 2020 10:24:29 PM</t>
  </si>
  <si>
    <t>The Saga Begins</t>
  </si>
  <si>
    <t>Complete the Prologue</t>
  </si>
  <si>
    <t>12th Dec 2020 9:56:50 PM</t>
  </si>
  <si>
    <t>To England!</t>
  </si>
  <si>
    <t>Leave Norway</t>
  </si>
  <si>
    <t>Hard Choices</t>
  </si>
  <si>
    <t>Complete the Grantebridgescire Arc</t>
  </si>
  <si>
    <t>The Order Is Revealed</t>
  </si>
  <si>
    <t>Complete the Lunden Arc</t>
  </si>
  <si>
    <t>The Good Saxon</t>
  </si>
  <si>
    <t>Complete the East Anglia Arc</t>
  </si>
  <si>
    <t>Take My Hand</t>
  </si>
  <si>
    <t>Complete the Cent Arc</t>
  </si>
  <si>
    <t>Calling in a Favor</t>
  </si>
  <si>
    <t>Complete the Suthsexe Arc</t>
  </si>
  <si>
    <t>The Enemy of My Enemy</t>
  </si>
  <si>
    <t>Complete the Wincestre Arc</t>
  </si>
  <si>
    <t>In the Footsteps of the Gods</t>
  </si>
  <si>
    <t>Complete the Asgard and Jotunheim quests</t>
  </si>
  <si>
    <t>As It Was Foretold</t>
  </si>
  <si>
    <t>Complete "The Prophecy" storyline</t>
  </si>
  <si>
    <t>England Subdued</t>
  </si>
  <si>
    <t>Complete Hamtunscire Arc</t>
  </si>
  <si>
    <t>Disorder of the Ancients</t>
  </si>
  <si>
    <t>Eliminate all targets of the Order of Ancients</t>
  </si>
  <si>
    <t>Rampage</t>
  </si>
  <si>
    <t>Complete your first raid in England</t>
  </si>
  <si>
    <t>It's Alive!</t>
  </si>
  <si>
    <t>Create a Jomsviking</t>
  </si>
  <si>
    <t>Tranquility</t>
  </si>
  <si>
    <t>Complete a Standing Stone puzzle</t>
  </si>
  <si>
    <t>Equilibrium</t>
  </si>
  <si>
    <t>Complete 3 Cairn challenges</t>
  </si>
  <si>
    <t>Old School Treasure Hunt</t>
  </si>
  <si>
    <t>Collect 5 Treasure Hoard rewards</t>
  </si>
  <si>
    <t>Skadi's Hobby</t>
  </si>
  <si>
    <t>Perform a 150m slide in the snow</t>
  </si>
  <si>
    <t>Witch Hunter</t>
  </si>
  <si>
    <t>Defeat one Daughter of Lerion</t>
  </si>
  <si>
    <t>Equine Attack</t>
  </si>
  <si>
    <t>Assassinate an enemy from your horse</t>
  </si>
  <si>
    <t>Silent Viking</t>
  </si>
  <si>
    <t>Assassinate 10 enemies in a row without triggering a conflict</t>
  </si>
  <si>
    <t>Everyday Life</t>
  </si>
  <si>
    <t>Complete 10 World Events</t>
  </si>
  <si>
    <t>Overdesign II</t>
  </si>
  <si>
    <t>Kill 3 hard difficulty soldiers while on fire without breaking their shields</t>
  </si>
  <si>
    <t>Completionist All the Way!</t>
  </si>
  <si>
    <t>Complete all territories</t>
  </si>
  <si>
    <t>Row Rage</t>
  </si>
  <si>
    <t>Ram and destroy 5 boats in under 2 minutes with your longship</t>
  </si>
  <si>
    <t>We're in the End Game Now</t>
  </si>
  <si>
    <t>Reach Power 280</t>
  </si>
  <si>
    <t>A Picture of Grace</t>
  </si>
  <si>
    <t>Run through 30 breakable objects</t>
  </si>
  <si>
    <t>Builder</t>
  </si>
  <si>
    <t>Reach settlement level 3</t>
  </si>
  <si>
    <t>Home Sweet Home</t>
  </si>
  <si>
    <t>Reach settlement level 6</t>
  </si>
  <si>
    <t>Pioneer</t>
  </si>
  <si>
    <t>Reach Vinland</t>
  </si>
  <si>
    <t>Home Decor</t>
  </si>
  <si>
    <t>Place an item on each settlement cosmetic spot</t>
  </si>
  <si>
    <t>Not the Norse You're Looking For</t>
  </si>
  <si>
    <t>Blend with monks to pass close to a guard in a distrust area</t>
  </si>
  <si>
    <t>Face My Might!</t>
  </si>
  <si>
    <t>Equip 8 abilities</t>
  </si>
  <si>
    <t>Ultimate Refinement</t>
  </si>
  <si>
    <t>Fully upgrade and enhance a piece of gear</t>
  </si>
  <si>
    <t>Flying Eivor</t>
  </si>
  <si>
    <t>Get thrown 30 meters by a destroyer or housecarl</t>
  </si>
  <si>
    <t>Twinkle Twinkle</t>
  </si>
  <si>
    <t>Release a firefly in your settlement</t>
  </si>
  <si>
    <t>Archaeologist</t>
  </si>
  <si>
    <t>Complete all Roman collector challenges</t>
  </si>
  <si>
    <t>Orlog Champion</t>
  </si>
  <si>
    <t>Beat all the Orlog players</t>
  </si>
  <si>
    <t>Good Catch!</t>
  </si>
  <si>
    <t>Catch a fish of each type using the fishing line</t>
  </si>
  <si>
    <t>Full Mastery</t>
  </si>
  <si>
    <t>Spend your first Mastery point</t>
  </si>
  <si>
    <t>Is There Anybody Out There?</t>
  </si>
  <si>
    <t>Light the unlit braziers on Hadrian's Wall</t>
  </si>
  <si>
    <t>Slam Master</t>
  </si>
  <si>
    <t>Complete all the flytings</t>
  </si>
  <si>
    <t>Caladfwlch</t>
  </si>
  <si>
    <t>Draw Excalibur from the Stone</t>
  </si>
  <si>
    <t>It's Not a Bug, It's a Feature!</t>
  </si>
  <si>
    <t>Complete your first Animus Anomaly</t>
  </si>
  <si>
    <t>Seahorse</t>
  </si>
  <si>
    <t>Swim a total of 3km with the horse</t>
  </si>
  <si>
    <t>The Hidden Truth</t>
  </si>
  <si>
    <t>Obtain all video fragments and watch the hidden truth video</t>
  </si>
  <si>
    <t>Master Hunter</t>
  </si>
  <si>
    <t>Defeat all Alpha animals</t>
  </si>
  <si>
    <t>Dreamcatcher</t>
  </si>
  <si>
    <t>Destroy 10 Curse Symbols</t>
  </si>
  <si>
    <t>Godly Reward</t>
  </si>
  <si>
    <t>Obtain Thor's Helmet</t>
  </si>
  <si>
    <t>Wield Mjolnir</t>
  </si>
  <si>
    <t>Irish Legend</t>
  </si>
  <si>
    <t>Complete all territories of Ireland</t>
  </si>
  <si>
    <t>Wrath of the Druids</t>
  </si>
  <si>
    <t>Ireland's Deliverance</t>
  </si>
  <si>
    <t>Complete the Wrath of the Druids campaign</t>
  </si>
  <si>
    <t>Dawn of the Druids</t>
  </si>
  <si>
    <t>Collect all the amber shards for Deirdre</t>
  </si>
  <si>
    <t>Like a Druid</t>
  </si>
  <si>
    <t>Complete a Trial of the Morrigan</t>
  </si>
  <si>
    <t>All Roads Lead to Dublin</t>
  </si>
  <si>
    <t>Reach the max level of Dublin Renown</t>
  </si>
  <si>
    <t>The Legend of St. Patrick</t>
  </si>
  <si>
    <t>Kill the only snake in Ireland</t>
  </si>
  <si>
    <t>King's Maker</t>
  </si>
  <si>
    <t>Complete 10 Royal Demands</t>
  </si>
  <si>
    <t>Double Trouble</t>
  </si>
  <si>
    <t>Equip a Sickle in both hands</t>
  </si>
  <si>
    <t>Find the full Dublin Champion armor set</t>
  </si>
  <si>
    <t>All That Glitters</t>
  </si>
  <si>
    <t>Get your first Gold Medal</t>
  </si>
  <si>
    <t>Mastery Challenge Part 1</t>
  </si>
  <si>
    <t>A True Master</t>
  </si>
  <si>
    <t>Earn all Gold Medals</t>
  </si>
  <si>
    <t>Do What Is Right</t>
  </si>
  <si>
    <t>Complete the Siege of Paris campaign</t>
  </si>
  <si>
    <t>Siege of Paris</t>
  </si>
  <si>
    <t>Know What Is Right</t>
  </si>
  <si>
    <t>Complete all territories of Francia</t>
  </si>
  <si>
    <t>We Nobles Three</t>
  </si>
  <si>
    <t>Defeat all three Frankish Nobles</t>
  </si>
  <si>
    <t>Vive la Résistance</t>
  </si>
  <si>
    <t>Reach maximum Infamy in Rebel Missions</t>
  </si>
  <si>
    <t>Future Past</t>
  </si>
  <si>
    <t>Enter the Assassin Bureau in Francia</t>
  </si>
  <si>
    <t>Bad Bull</t>
  </si>
  <si>
    <t>Defeat the Ghost Auroch Boss</t>
  </si>
  <si>
    <t>Vendange</t>
  </si>
  <si>
    <t>Kill with a scythe while wearing the full Reaper set</t>
  </si>
  <si>
    <t>Pat the Cats</t>
  </si>
  <si>
    <t>Pat all the cats in Evreux</t>
  </si>
  <si>
    <t>Lèse-majesté</t>
  </si>
  <si>
    <t>Complete 10 Rebel Missions</t>
  </si>
  <si>
    <t>Spelunker</t>
  </si>
  <si>
    <t>Complete one Tomb of the Fallen</t>
  </si>
  <si>
    <t>Tombs of the Fallen</t>
  </si>
  <si>
    <t>Crypt-ologist</t>
  </si>
  <si>
    <t>Complete three Tombs of the Fallen</t>
  </si>
  <si>
    <t>Over the Hills…</t>
  </si>
  <si>
    <t>Complete all territories of Svartalfheim</t>
  </si>
  <si>
    <t>Dawn of Ragnarök</t>
  </si>
  <si>
    <t>Ashes of Svartalfheim</t>
  </si>
  <si>
    <t>Complete the Dawn of Ragnarök campaign</t>
  </si>
  <si>
    <t>Hugr Incarnate</t>
  </si>
  <si>
    <t>Fully</t>
  </si>
  <si>
    <t>Hitman (2016) Trophies - View all 69 Trophies | PlayStationTrophies.org</t>
  </si>
  <si>
    <t>Death to Dictators</t>
  </si>
  <si>
    <t>Take down Castro with a headshot.</t>
  </si>
  <si>
    <t>The Result of Previous Training</t>
  </si>
  <si>
    <t>Complete Freeform Training in the Prologue.</t>
  </si>
  <si>
    <t>Cleared for Field Duty</t>
  </si>
  <si>
    <t>Complete The Final Test in the Prologue.</t>
  </si>
  <si>
    <t>Seizing the Opportunity</t>
  </si>
  <si>
    <t>Complete any Opportunity in The Final Test.</t>
  </si>
  <si>
    <t>The Creative Assassin</t>
  </si>
  <si>
    <t>Complete the Contract Creation tutorial.</t>
  </si>
  <si>
    <t>Unexpected Guest</t>
  </si>
  <si>
    <t>Disguise yourself as Mr. Norfolk and assassinate Kalvin Ritter.</t>
  </si>
  <si>
    <t>K-36D</t>
  </si>
  <si>
    <t>Assassinate Jasper Knight with a sabotaged ejector seat.</t>
  </si>
  <si>
    <t>Defection Deterred</t>
  </si>
  <si>
    <t>Arrange matters so that the KGB colonel kills Jasper Knight.</t>
  </si>
  <si>
    <t>Silent Assassin</t>
  </si>
  <si>
    <t>Complete The Final Test unspotted. Kill only Jasper Knight, ensuring his body is not found.</t>
  </si>
  <si>
    <t>Security Defeated</t>
  </si>
  <si>
    <t>Arrange matters so that a guard finds a discarded weapon and moves it into the hangar.</t>
  </si>
  <si>
    <t>Chameleon</t>
  </si>
  <si>
    <t>Change your disguise during The Final Test.</t>
  </si>
  <si>
    <t>Training Escalated</t>
  </si>
  <si>
    <t>Complete Level 5 of an Escalation Contract set in the ICA Facility.</t>
  </si>
  <si>
    <t>Contract Assassin</t>
  </si>
  <si>
    <t>Complete 10 Contracts.</t>
  </si>
  <si>
    <t>Top of the Class</t>
  </si>
  <si>
    <t>Set the high score on a Contract.</t>
  </si>
  <si>
    <t>A New Profile</t>
  </si>
  <si>
    <t>Complete a Featured Contract.</t>
  </si>
  <si>
    <t>Shhhh</t>
  </si>
  <si>
    <t>Pacify any individual.</t>
  </si>
  <si>
    <t>18th Jul 2017 11:56:21 PM</t>
  </si>
  <si>
    <t>Tools of the Trade</t>
  </si>
  <si>
    <t>Assassinate Targets with Ballistic, Accident and Explosion Kills.</t>
  </si>
  <si>
    <t>Unseen Assassin</t>
  </si>
  <si>
    <t>Assassinate a Target without getting spotted.</t>
  </si>
  <si>
    <t>Pathfinder</t>
  </si>
  <si>
    <t>Guide the squad through the Soviet outpost without them getting killed.</t>
  </si>
  <si>
    <t>With extreme prejudice</t>
  </si>
  <si>
    <t>Get to the POW compound in the Hind using only rockets.</t>
  </si>
  <si>
    <t>Paris</t>
  </si>
  <si>
    <t>When No One Else Dares</t>
  </si>
  <si>
    <t>Complete The Showstopper.</t>
  </si>
  <si>
    <t>The Showstopper</t>
  </si>
  <si>
    <t>Assassinate Viktor Novikov in a light rig accident.</t>
  </si>
  <si>
    <t>Meeting the Rieper</t>
  </si>
  <si>
    <t>Become Tobias Rieper.</t>
  </si>
  <si>
    <t>So Many Ways to Stop the Show</t>
  </si>
  <si>
    <t>Complete all Opportunities in The Showstopper.</t>
  </si>
  <si>
    <t>Paris Escalated</t>
  </si>
  <si>
    <t>Complete Level 5 of an Escalation Contract set in Paris.</t>
  </si>
  <si>
    <t>Well Prepared</t>
  </si>
  <si>
    <t>Select a Starting Location and use an Agency Pickup to smuggle an item into Paris.</t>
  </si>
  <si>
    <t>City of Light</t>
  </si>
  <si>
    <t>Reach Paris Mastery Level 20.</t>
  </si>
  <si>
    <t>Stand Down</t>
  </si>
  <si>
    <t>Complete the campaign on any difficulty.</t>
  </si>
  <si>
    <t>Frag Master</t>
  </si>
  <si>
    <t>Kill 5 enemies with a single frag grenade in the campaign.</t>
  </si>
  <si>
    <t>Sapienza</t>
  </si>
  <si>
    <t>Die By the Sword</t>
  </si>
  <si>
    <t>Complete World of Tomorrow.</t>
  </si>
  <si>
    <t>The Sapienza Trinity</t>
  </si>
  <si>
    <t>Eliminate Silvio during therapy, down his plane with a cannon and shoot him through the telescope.</t>
  </si>
  <si>
    <t>Let No Joyful Voice be Heard</t>
  </si>
  <si>
    <t>Awaken the Kraken!</t>
  </si>
  <si>
    <t>Not in the Guidebook</t>
  </si>
  <si>
    <t>Complete all Opportunities in World of Tomorrow.</t>
  </si>
  <si>
    <t>Sapienza Escalated</t>
  </si>
  <si>
    <t>Complete Level 5 of an Escalation Contract set in Sapienza.</t>
  </si>
  <si>
    <t>Plan Ahead</t>
  </si>
  <si>
    <t>Select a Starting Location and use an Agency Pickup to smuggle an item into Sapienza.</t>
  </si>
  <si>
    <t>Amalfi Pearl</t>
  </si>
  <si>
    <t>Reach Sapienza Mastery Level 20.</t>
  </si>
  <si>
    <t>Closer Analysis</t>
  </si>
  <si>
    <t>Find all the hidden intel.</t>
  </si>
  <si>
    <t>Too Big to Fail</t>
  </si>
  <si>
    <t>Complete A Gilded Cage.</t>
  </si>
  <si>
    <t>Marrakesh</t>
  </si>
  <si>
    <t>.50 Personal Touch</t>
  </si>
  <si>
    <t>Assassinate Zaydan, as the prisoner, Strandberg during his massage, and both with the APC turret.</t>
  </si>
  <si>
    <t>Unfortunate Fortune</t>
  </si>
  <si>
    <t>Demonstrate generosity.</t>
  </si>
  <si>
    <t>Tourist Attractions</t>
  </si>
  <si>
    <t>Complete all Opportunities in A Gilded Cage.</t>
  </si>
  <si>
    <t>Marrakesh Escalated</t>
  </si>
  <si>
    <t>Complete Level 5 of an Escalation Contract set in Marrakesh.</t>
  </si>
  <si>
    <t>Careful Planning</t>
  </si>
  <si>
    <t>Select a Starting Location and use an Agency Pickup to smuggle an item into Marrakesh.</t>
  </si>
  <si>
    <t>Ancient Marrakesh</t>
  </si>
  <si>
    <t>Reach Marrakesh Mastery Level 20.</t>
  </si>
  <si>
    <t>Just ask me nicely</t>
  </si>
  <si>
    <t>Break free from the torture chair.</t>
  </si>
  <si>
    <t>Perfectionist</t>
  </si>
  <si>
    <t>Complete Suit Only and Silent Assassin Challenges on The Icon or A House Built on Sand.</t>
  </si>
  <si>
    <t>Bonus Episode: The Icon &amp; A House Built on Sand</t>
  </si>
  <si>
    <t>A Night at the Movies</t>
  </si>
  <si>
    <t>Complete The Icon.</t>
  </si>
  <si>
    <t>Stealing the Spotlight</t>
  </si>
  <si>
    <t>Assassinate Bosco with the monster teeth, in a pyrotechnics explosion and in a fire.</t>
  </si>
  <si>
    <t>Touring the Film Set</t>
  </si>
  <si>
    <t>Complete all Opportunities in The Icon.</t>
  </si>
  <si>
    <t>Moroccan Nights</t>
  </si>
  <si>
    <t>Complete A House Built on Sand.</t>
  </si>
  <si>
    <t>A Series of Unfortunate Events</t>
  </si>
  <si>
    <t>Eliminate Mendola with the crystal ball, Kong in an electrocution and both by poisoning the pipe.</t>
  </si>
  <si>
    <t>A Golden Opportunity</t>
  </si>
  <si>
    <t>Complete all Opportunities in A House Built on Sand.</t>
  </si>
  <si>
    <t>Shining Bright</t>
  </si>
  <si>
    <t>Complete Club 27.</t>
  </si>
  <si>
    <t>Bangkok</t>
  </si>
  <si>
    <t>Drop the Bass</t>
  </si>
  <si>
    <t>Eliminate both Morgan and Cross in a fall accident and both by dropping a coconut on their heads.</t>
  </si>
  <si>
    <t>Elephants Never Forget</t>
  </si>
  <si>
    <t>Poach Ivory.</t>
  </si>
  <si>
    <t>Guest Starring</t>
  </si>
  <si>
    <t>Complete all Opportunities in Club 27.</t>
  </si>
  <si>
    <t>Bangkok Escalated</t>
  </si>
  <si>
    <t>Complete Level 5 of an Escalation Contract set in Bangkok.</t>
  </si>
  <si>
    <t>Scouting for Talent</t>
  </si>
  <si>
    <t>Select a Starting Location and use an Agency Pickup to smuggle an item into Bangkok.</t>
  </si>
  <si>
    <t>One Night in Bangkok</t>
  </si>
  <si>
    <t>Reach Bangkok Mastery Level 20.</t>
  </si>
  <si>
    <t>Guerrilla Warfare</t>
  </si>
  <si>
    <t>Complete Freedom Fighters.</t>
  </si>
  <si>
    <t>Colorado</t>
  </si>
  <si>
    <t>Soup Sandwich</t>
  </si>
  <si>
    <t>Ram Rose and Parvati, make Berg blow himself up and drown Graves.</t>
  </si>
  <si>
    <t>Giddy Up</t>
  </si>
  <si>
    <t>Yee-haw to the hoedown.</t>
  </si>
  <si>
    <t>A Feather in Your Cap</t>
  </si>
  <si>
    <t>Complete all Opportunities in Freedom Fighters.</t>
  </si>
  <si>
    <t>Colorado Escalated</t>
  </si>
  <si>
    <t>Complete Level 5 of an Escalation Contract set in Colorado.</t>
  </si>
  <si>
    <t>Joint Operation</t>
  </si>
  <si>
    <t>Select a Starting Location and use an Agency Pickup to smuggle an item into Colorado.</t>
  </si>
  <si>
    <t>Mission Complete</t>
  </si>
  <si>
    <t>Reach Colorado Mastery Level 20.</t>
  </si>
  <si>
    <t>A Long Time Coming</t>
  </si>
  <si>
    <t>Complete Situs Inversus.</t>
  </si>
  <si>
    <t>Hokkaido</t>
  </si>
  <si>
    <t>Master of Old and New</t>
  </si>
  <si>
    <t>Serve Yamazaki Fugu poisoned sushi and eliminate Soders with the robotic arms.</t>
  </si>
  <si>
    <t>Flatline</t>
  </si>
  <si>
    <t>Imagine meeting you here.</t>
  </si>
  <si>
    <t>The Sensei</t>
  </si>
  <si>
    <t>Complete all Opportunities in Situs Inversus.</t>
  </si>
  <si>
    <t>Hokkaido Escalated</t>
  </si>
  <si>
    <t>Complete Level 5 of an Escalation Contract set in Hokkaido.</t>
  </si>
  <si>
    <t>Come Prepared</t>
  </si>
  <si>
    <t>Select a Starting Location and use an Agency Pickup to smuggle an item into Hokkaido.</t>
  </si>
  <si>
    <t>Sayōnara</t>
  </si>
  <si>
    <t>Reach Hokkaido Mastery Level 20.</t>
  </si>
  <si>
    <t>https://www.playstationtrophies.org/game/kingdom-hearts-iii/print-list/</t>
  </si>
  <si>
    <t>KINGDOM HEARTS III Complete Master</t>
  </si>
  <si>
    <t>Unlock all other trophies</t>
  </si>
  <si>
    <t>A New Journey</t>
  </si>
  <si>
    <t>Begin your brand new adventure</t>
  </si>
  <si>
    <t>21st Nov 2020 5:52:45 PM</t>
  </si>
  <si>
    <t>Clash of the Gods</t>
  </si>
  <si>
    <t>Adventure through Olympus and complete the story</t>
  </si>
  <si>
    <t>A Wish at Twilight</t>
  </si>
  <si>
    <t>Adventure through Twilight Town and complete the story</t>
  </si>
  <si>
    <t>Inseparable Friends</t>
  </si>
  <si>
    <t>Adventure through Toy Box and complete the story</t>
  </si>
  <si>
    <t>Happily Ever After</t>
  </si>
  <si>
    <t>Adventure through the Kingdom of Corona and complete the story</t>
  </si>
  <si>
    <t>The Power of Laughter</t>
  </si>
  <si>
    <t>Adventure through Monstropolis and complete the story</t>
  </si>
  <si>
    <t>An Act of True Love</t>
  </si>
  <si>
    <t>Adventure through Arendelle and complete the story</t>
  </si>
  <si>
    <t>Way of the Pirate</t>
  </si>
  <si>
    <t>Adventure through The Caribbean and complete the story</t>
  </si>
  <si>
    <t>Making a Difference</t>
  </si>
  <si>
    <t>Adventure through San Fransokyo and complete the story</t>
  </si>
  <si>
    <t>Home Again</t>
  </si>
  <si>
    <t>Adventure through the Hundred Acre Wood and complete the story</t>
  </si>
  <si>
    <t>The Hearts Joined to His</t>
  </si>
  <si>
    <t>Gather the seven guardians of light</t>
  </si>
  <si>
    <t>No Matter What</t>
  </si>
  <si>
    <t>Reunite with Kairi</t>
  </si>
  <si>
    <t>The Battle to End All</t>
  </si>
  <si>
    <t>Begin the final confrontation with Master Xehanort</t>
  </si>
  <si>
    <t>Another Chapter Closed</t>
  </si>
  <si>
    <t>Finish the game and view the ending</t>
  </si>
  <si>
    <t>Hidden Kings</t>
  </si>
  <si>
    <t>Complete the Lucky Emblems section of the Gummiphone</t>
  </si>
  <si>
    <t>Know Thine Enemy</t>
  </si>
  <si>
    <t>Complete the Adversaries section of the Gummiphone</t>
  </si>
  <si>
    <t>No Stone Unturned</t>
  </si>
  <si>
    <t>Complete the Treasures section of the Gummiphone</t>
  </si>
  <si>
    <t>Synthesist</t>
  </si>
  <si>
    <t>Complete the Synthesis section of the Gummiphone</t>
  </si>
  <si>
    <t>One for the Books</t>
  </si>
  <si>
    <t>Complete the Game Records section of the Gummiphone</t>
  </si>
  <si>
    <t>Tall Enough to Ride</t>
  </si>
  <si>
    <t>Use an attraction to defeat enemies for the first time</t>
  </si>
  <si>
    <t>8th Nov 2021 5:56:49 AM</t>
  </si>
  <si>
    <t>Heartbound</t>
  </si>
  <si>
    <t>Use a link to defeat enemies for the first time</t>
  </si>
  <si>
    <t>Grand Mage</t>
  </si>
  <si>
    <t>Cast grand magic for the first time</t>
  </si>
  <si>
    <t>Knight</t>
  </si>
  <si>
    <t>Defeat 1,000 enemies</t>
  </si>
  <si>
    <t>Bishop</t>
  </si>
  <si>
    <t>Defeat 3,000 enemies</t>
  </si>
  <si>
    <t>Rook</t>
  </si>
  <si>
    <t>Defeat 5,000 enemies</t>
  </si>
  <si>
    <t>Flanmeister</t>
  </si>
  <si>
    <t>Complete all of the Flantastic Seven missions</t>
  </si>
  <si>
    <t>Use the gummi ship to obtain 20 unique treasures</t>
  </si>
  <si>
    <t>Stargazer</t>
  </si>
  <si>
    <t>Use the gummi ship to find and photograph all the constellations</t>
  </si>
  <si>
    <t>Thermosphere</t>
  </si>
  <si>
    <t>Destroy the Schwarzgeist, menace of the Ocean Between</t>
  </si>
  <si>
    <t>Centurion</t>
  </si>
  <si>
    <t>Score at least 12,000,000 pts. in Verum Rex: Beat of Lead</t>
  </si>
  <si>
    <t>Festive Dancer</t>
  </si>
  <si>
    <t>Score at least 70,000 pts. in the Festival Dance</t>
  </si>
  <si>
    <t>Shield Shredder</t>
  </si>
  <si>
    <t>Score at least 600,000 pts. in Frozen Slider</t>
  </si>
  <si>
    <t>Datascraper</t>
  </si>
  <si>
    <t>Get an A rank on both Flash Tracer courses</t>
  </si>
  <si>
    <t>Dreadnought</t>
  </si>
  <si>
    <t>Fully power up the Leviathan</t>
  </si>
  <si>
    <t>True Captain</t>
  </si>
  <si>
    <t>Sink 200 enemy ships in The Caribbean</t>
  </si>
  <si>
    <t>Say Cheese!</t>
  </si>
  <si>
    <t>Snap your first photo</t>
  </si>
  <si>
    <t>Lasting Memories</t>
  </si>
  <si>
    <t>Hold on to 50 photos</t>
  </si>
  <si>
    <t>Cornucopia</t>
  </si>
  <si>
    <t>Collect every type of ingredient</t>
  </si>
  <si>
    <t>Full Course</t>
  </si>
  <si>
    <t>Earn your first "Excellent" while preparing cuisine</t>
  </si>
  <si>
    <t>Earn an "Excellent" while preparing every type of cuisine</t>
  </si>
  <si>
    <t>Muscle Memory</t>
  </si>
  <si>
    <t>Get a new high score in one of the Classic Kingdom games</t>
  </si>
  <si>
    <t>Classically Trained</t>
  </si>
  <si>
    <t>Get a new high score in every Classic Kingdom game</t>
  </si>
  <si>
    <t>Blademaster</t>
  </si>
  <si>
    <t>Obtain a Keyblade that is fully powered up</t>
  </si>
  <si>
    <t>Ultima Weapon</t>
  </si>
  <si>
    <t>Synthesize the Ultima Weapon</t>
  </si>
  <si>
    <t>Leveled Out</t>
  </si>
  <si>
    <t>Raise Sora to LV 99</t>
  </si>
  <si>
    <t>All-rounder</t>
  </si>
  <si>
    <t>Earn all EZ Code merits</t>
  </si>
  <si>
    <t>Risk-taker</t>
  </si>
  <si>
    <t>Reach the highest PRO Code merit rank</t>
  </si>
  <si>
    <t>Behind the Curtain</t>
  </si>
  <si>
    <t>Clear KINGDOM HEARTS III Re Mind</t>
  </si>
  <si>
    <t>Start Analysis</t>
  </si>
  <si>
    <t>Eliminate One Darkness in the datascape</t>
  </si>
  <si>
    <t>Analysis Complete</t>
  </si>
  <si>
    <t>Eliminate Thirteen Darknesses in the datascape</t>
  </si>
  <si>
    <t>Beyond the Curtain</t>
  </si>
  <si>
    <t>Defeat Yozora</t>
  </si>
  <si>
    <t>Stardew Valley Trophies - View all 50 Trophies | PlayStationTrophies.org</t>
  </si>
  <si>
    <t>Iridium Seal</t>
  </si>
  <si>
    <t>This priceless treasure is the mark of a truly great farmer! Grandpa lives inside...</t>
  </si>
  <si>
    <t>Greenhorn (15k)</t>
  </si>
  <si>
    <t>Earn 15,000g</t>
  </si>
  <si>
    <t>20th Oct 2017 11:49:04 PM</t>
  </si>
  <si>
    <t>Cowpoke (50k)</t>
  </si>
  <si>
    <t>Earn 50,000g</t>
  </si>
  <si>
    <t>23rd Oct 2017 5:19:39 AM</t>
  </si>
  <si>
    <t>Homesteader (250k)</t>
  </si>
  <si>
    <t>Earn 250,000g</t>
  </si>
  <si>
    <t>11th Nov 2017 10:27:28 PM</t>
  </si>
  <si>
    <t>Millionaire (1 mil)</t>
  </si>
  <si>
    <t>Earn 1,000,000g</t>
  </si>
  <si>
    <t>18th Sep 2023 4:41:15 AM</t>
  </si>
  <si>
    <t>Legend (10 mil)</t>
  </si>
  <si>
    <t>Earn 10,000,000g</t>
  </si>
  <si>
    <t>A Complete Collection</t>
  </si>
  <si>
    <t>Complete the museum collection.</t>
  </si>
  <si>
    <t>Reach a 5-heart friend level with someone.</t>
  </si>
  <si>
    <t>27th Oct 2017 12:20:31 AM</t>
  </si>
  <si>
    <t>Best Friends</t>
  </si>
  <si>
    <t>Reach a 10-heart friend level with someone.</t>
  </si>
  <si>
    <t>12th Nov 2017 2:34:44 AM</t>
  </si>
  <si>
    <t>The Beloved Farmer</t>
  </si>
  <si>
    <t>Reach a 10-heart friend level with 8 people.</t>
  </si>
  <si>
    <t>Cliques</t>
  </si>
  <si>
    <t>Reach a 5-heart friend level with 4 people.</t>
  </si>
  <si>
    <t>17th Sep 2023 6:03:15 AM</t>
  </si>
  <si>
    <t>Networking</t>
  </si>
  <si>
    <t>Reach a 5-heart friend level with 10 people.</t>
  </si>
  <si>
    <t>27th Sep 2023 9:01:19 AM</t>
  </si>
  <si>
    <t>Popular</t>
  </si>
  <si>
    <t>Reach a 5-heart friend level with 20 people.</t>
  </si>
  <si>
    <t>Cook</t>
  </si>
  <si>
    <t>Cook 10 different recipes.</t>
  </si>
  <si>
    <t>26th Nov 2017 9:06:06 PM</t>
  </si>
  <si>
    <t>Cook 25 different recipes.</t>
  </si>
  <si>
    <t>27th Sep 2023 10:47:31 AM</t>
  </si>
  <si>
    <t>Gourmet Chef</t>
  </si>
  <si>
    <t>Cook every recipe.</t>
  </si>
  <si>
    <t>Moving Up</t>
  </si>
  <si>
    <t>Upgrade your house.</t>
  </si>
  <si>
    <t>23rd Nov 2017 5:57:02 AM</t>
  </si>
  <si>
    <t>Living Large</t>
  </si>
  <si>
    <t>Upgrade your house to the maximum size.</t>
  </si>
  <si>
    <t>D.I.Y.</t>
  </si>
  <si>
    <t>Craft 15 different items.</t>
  </si>
  <si>
    <t>21st Oct 2017 8:21:34 PM</t>
  </si>
  <si>
    <t>Artisan</t>
  </si>
  <si>
    <t>Craft 30 different items.</t>
  </si>
  <si>
    <t>23rd Nov 2017 6:01:17 PM</t>
  </si>
  <si>
    <t>Craft Master</t>
  </si>
  <si>
    <t>Craft every item.</t>
  </si>
  <si>
    <t>Fisherman</t>
  </si>
  <si>
    <t>Catch 10 different fish.</t>
  </si>
  <si>
    <t>24th Oct 2017 11:36:39 PM</t>
  </si>
  <si>
    <t>Ol’ Mariner</t>
  </si>
  <si>
    <t>Catch 24 different fish.</t>
  </si>
  <si>
    <t>28th Oct 2017 2:03:48 AM</t>
  </si>
  <si>
    <t>Master Angler</t>
  </si>
  <si>
    <t>Catch every fish.</t>
  </si>
  <si>
    <t>Mother Catch</t>
  </si>
  <si>
    <t>Catch 100 fish.</t>
  </si>
  <si>
    <t>27th Oct 2017 4:37:32 AM</t>
  </si>
  <si>
    <t>Treasure Trove</t>
  </si>
  <si>
    <t>Donate 40 different items to the museum.</t>
  </si>
  <si>
    <t>25th Oct 2017 2:52:27 AM</t>
  </si>
  <si>
    <t>Gofer</t>
  </si>
  <si>
    <t>Complete 10 “Help Wanted” requests.</t>
  </si>
  <si>
    <t>12th Nov 2017 2:57:41 AM</t>
  </si>
  <si>
    <t>A Big Help</t>
  </si>
  <si>
    <t>Complete 40 “Help Wanted” requests.</t>
  </si>
  <si>
    <t>Polyculture</t>
  </si>
  <si>
    <t>Ship 15 of each crop.</t>
  </si>
  <si>
    <t>Monoculture</t>
  </si>
  <si>
    <t>Ship 300 of one crop.</t>
  </si>
  <si>
    <t>11th Nov 2017 9:18:22 PM</t>
  </si>
  <si>
    <t>Full Shipment</t>
  </si>
  <si>
    <t>Ship every item.</t>
  </si>
  <si>
    <t>Prairie King</t>
  </si>
  <si>
    <t>Beat “Journey of the Prairie King.”</t>
  </si>
  <si>
    <t>The Bottom</t>
  </si>
  <si>
    <t>Reach the lowest level of the mines.</t>
  </si>
  <si>
    <t>25th Oct 2017 1:52:09 AM</t>
  </si>
  <si>
    <t>Local Legend</t>
  </si>
  <si>
    <t>Restore the Pelican Town Community Center.</t>
  </si>
  <si>
    <t>27th Sep 2023 10:27:13 AM</t>
  </si>
  <si>
    <t>Joja Co. Member Of The Year</t>
  </si>
  <si>
    <t>Become a Joja Co. member and purchase all perks.</t>
  </si>
  <si>
    <t>Mystery Of The Stardrops</t>
  </si>
  <si>
    <t>Find every stardrop.</t>
  </si>
  <si>
    <t>Fector’s Challenge</t>
  </si>
  <si>
    <t>Beat “Journey of the Prairie King” without dying.</t>
  </si>
  <si>
    <t>Full House</t>
  </si>
  <si>
    <t>Get married and have two kids.</t>
  </si>
  <si>
    <t>Singular Talent</t>
  </si>
  <si>
    <t>Reach level 10 in a skill.</t>
  </si>
  <si>
    <t>11th Nov 2017 9:18:23 PM</t>
  </si>
  <si>
    <t>Master Of The Five Ways</t>
  </si>
  <si>
    <t>Reach level 10 in every skill.</t>
  </si>
  <si>
    <t>17th Sep 2023 3:44:14 AM</t>
  </si>
  <si>
    <t>Protector Of The Valley</t>
  </si>
  <si>
    <t>Complete all Monster Slayer goals in the Adventure Guild.</t>
  </si>
  <si>
    <t>23rd Nov 2017 8:42:56 PM</t>
  </si>
  <si>
    <t>Mortal Kombat X Trophies - View all 74 Trophies | PlayStationTrophies.org</t>
  </si>
  <si>
    <t>Platinum Trophy</t>
  </si>
  <si>
    <t>All Trophies Unlocked</t>
  </si>
  <si>
    <t>Tower Kompetitor</t>
  </si>
  <si>
    <t>Complete a single Tower</t>
  </si>
  <si>
    <t>Tower Warrior</t>
  </si>
  <si>
    <t>Complete a Tower with every character</t>
  </si>
  <si>
    <t>Tower Master</t>
  </si>
  <si>
    <t>Complete 10 Living Towers</t>
  </si>
  <si>
    <t>Tower God</t>
  </si>
  <si>
    <t>Complete 50 Living Towers</t>
  </si>
  <si>
    <t>Win a single Tower Challenge</t>
  </si>
  <si>
    <t>BUDDY!!!</t>
  </si>
  <si>
    <t>Send a Tower Challenge to a friend</t>
  </si>
  <si>
    <t>Pledge Yourself</t>
  </si>
  <si>
    <t>Reach level 5 in any faction</t>
  </si>
  <si>
    <t>Faction Champion</t>
  </si>
  <si>
    <t>Reach level 50 in any faction</t>
  </si>
  <si>
    <t>No Loyalty</t>
  </si>
  <si>
    <t>Reach level 50 in all factions</t>
  </si>
  <si>
    <t>Jump Ship</t>
  </si>
  <si>
    <t>Become a member of every faction</t>
  </si>
  <si>
    <t>Time Out</t>
  </si>
  <si>
    <t>Win a match by time out</t>
  </si>
  <si>
    <t>Keep it Secret</t>
  </si>
  <si>
    <t>Find a secret fight in the Living Towers</t>
  </si>
  <si>
    <t>Statistical Advantage</t>
  </si>
  <si>
    <t>View Kombat Kard</t>
  </si>
  <si>
    <t>Reach personal level 10 in XP</t>
  </si>
  <si>
    <t>Elder God</t>
  </si>
  <si>
    <t>Reach personal level 65 in XP</t>
  </si>
  <si>
    <t>A New Beginning</t>
  </si>
  <si>
    <t>Complete 50% of Story Mode</t>
  </si>
  <si>
    <t>There is a Ruler</t>
  </si>
  <si>
    <t>Complete 100% of Story Mode</t>
  </si>
  <si>
    <t>Inner Strength</t>
  </si>
  <si>
    <t>Win 1 complete online match</t>
  </si>
  <si>
    <t>Return Kustomer</t>
  </si>
  <si>
    <t>Play 100 complete online matches</t>
  </si>
  <si>
    <t>Royalty</t>
  </si>
  <si>
    <t>Win 5 complete Klassic King of the hill matches</t>
  </si>
  <si>
    <t>Good to be King</t>
  </si>
  <si>
    <t>Win 1 complete Klassic King of the hill match</t>
  </si>
  <si>
    <t>Giving Respect</t>
  </si>
  <si>
    <t>Give Respect points in a King of the hill match</t>
  </si>
  <si>
    <t>Respected Fighter</t>
  </si>
  <si>
    <t>Earn 1,000 Respect points</t>
  </si>
  <si>
    <t>Terrifying Encounter</t>
  </si>
  <si>
    <t>Confront a beast within the Krypt</t>
  </si>
  <si>
    <t>I'm number 1</t>
  </si>
  <si>
    <t>Win 1 Tower Battle</t>
  </si>
  <si>
    <t>Juggernaut</t>
  </si>
  <si>
    <t>Win 5 Tower Battles</t>
  </si>
  <si>
    <t>A Kontender</t>
  </si>
  <si>
    <t>Complete 1 Tower Battle</t>
  </si>
  <si>
    <t>Bill of Goods</t>
  </si>
  <si>
    <t>Win 1 complete match in Survivor King of the Hill</t>
  </si>
  <si>
    <t>Dropping Fools</t>
  </si>
  <si>
    <t>Reach a 10 complete game win streak in Ranked 1v1 matches</t>
  </si>
  <si>
    <t>Hit the Dojo</t>
  </si>
  <si>
    <t>Enter Practice mode</t>
  </si>
  <si>
    <t>Unstoppable</t>
  </si>
  <si>
    <t>Play 200 complete online matches</t>
  </si>
  <si>
    <t>That's How You Do It</t>
  </si>
  <si>
    <t>Complete Tutorial</t>
  </si>
  <si>
    <t>Knockout</t>
  </si>
  <si>
    <t>Perform a 10 hit combo with every character</t>
  </si>
  <si>
    <t>FINISH HIM</t>
  </si>
  <si>
    <t>Perform 1 Fatality in a match</t>
  </si>
  <si>
    <t>20th Nov 2020 9:56:21 PM</t>
  </si>
  <si>
    <t>Bloody Good Time</t>
  </si>
  <si>
    <t>Perform a Fatality in a match with every character</t>
  </si>
  <si>
    <t>Straight Power</t>
  </si>
  <si>
    <t>Perform 100 Fatalities in matches</t>
  </si>
  <si>
    <t>Brutal End</t>
  </si>
  <si>
    <t>Perform 1 Brutality</t>
  </si>
  <si>
    <t>Dark Future</t>
  </si>
  <si>
    <t>Perform 50 Brutalities</t>
  </si>
  <si>
    <t>Need a Doctor</t>
  </si>
  <si>
    <t>Perform every character's X-Ray</t>
  </si>
  <si>
    <t>Master</t>
  </si>
  <si>
    <t>Win a single complete match with every character variation</t>
  </si>
  <si>
    <t>Only a Real Master</t>
  </si>
  <si>
    <t>Beat an opponent while they still have 90% health and you have 10% or less</t>
  </si>
  <si>
    <t>Well Rounded</t>
  </si>
  <si>
    <t>Play every character variation</t>
  </si>
  <si>
    <t>It's a Gusher</t>
  </si>
  <si>
    <t>Spill 1,000 pints of blood</t>
  </si>
  <si>
    <t>Blanche Advantage</t>
  </si>
  <si>
    <t>Hit someone with the old lady Level Interaction</t>
  </si>
  <si>
    <t>Hara Kiri</t>
  </si>
  <si>
    <t>Kill yourself with Kotal Kahn for 1 round and win the match</t>
  </si>
  <si>
    <t>Back It Up</t>
  </si>
  <si>
    <t>Equip a new Background image</t>
  </si>
  <si>
    <t>Real Icon</t>
  </si>
  <si>
    <t>Equip a new Icon</t>
  </si>
  <si>
    <t>So Bored</t>
  </si>
  <si>
    <t>Equip a new Border</t>
  </si>
  <si>
    <t>Jumping Bean</t>
  </si>
  <si>
    <t>Jump 30 times in 1 match</t>
  </si>
  <si>
    <t>Trolling</t>
  </si>
  <si>
    <t>Duck 30 times during Fatality sequence</t>
  </si>
  <si>
    <t>All the Pieces</t>
  </si>
  <si>
    <t>Equip a Background, Icon and Border set</t>
  </si>
  <si>
    <t>Luck be a Lady</t>
  </si>
  <si>
    <t>Play 7 complete Test Your Luck matches</t>
  </si>
  <si>
    <t>The Kollector</t>
  </si>
  <si>
    <t>Unlock 50 Kustom Kombat Modifiers</t>
  </si>
  <si>
    <t>Disco</t>
  </si>
  <si>
    <t>Create a sun ray with Kotal Kahn and flip stance 5 times in the ray</t>
  </si>
  <si>
    <t>Almighty</t>
  </si>
  <si>
    <t>Complete a Test Your Might Tower</t>
  </si>
  <si>
    <t>Not Dead Yet</t>
  </si>
  <si>
    <t>See all Test Your Might deaths</t>
  </si>
  <si>
    <t>Stay Back</t>
  </si>
  <si>
    <t>Play an Invasion Boss fight</t>
  </si>
  <si>
    <t>DIE WILL YOU</t>
  </si>
  <si>
    <t>Deal 1,000 total hits during Invasion Boss fights</t>
  </si>
  <si>
    <t>INVASION</t>
  </si>
  <si>
    <t>Complete an Invasion Tower</t>
  </si>
  <si>
    <t>Can't Stop This</t>
  </si>
  <si>
    <t>Win an Invasion 1v1 fight</t>
  </si>
  <si>
    <t>Where It All Started</t>
  </si>
  <si>
    <t>Perform the Pit Stage Fatality with Leatherface</t>
  </si>
  <si>
    <t>Kombat Pack 2</t>
  </si>
  <si>
    <t>The Kraken</t>
  </si>
  <si>
    <t>Perform the Kove Stage Fatality with Triborg</t>
  </si>
  <si>
    <t>Perform a Stage Brutality with Alien</t>
  </si>
  <si>
    <t>Lands-Down</t>
  </si>
  <si>
    <t>Win a Ranked match using Bo’ Rai Cho without 5+ hit combos</t>
  </si>
  <si>
    <t>Fox Finish</t>
  </si>
  <si>
    <t>Win the match via opponent stepping on Caltrops</t>
  </si>
  <si>
    <t>Dance The Night Away</t>
  </si>
  <si>
    <t>Flip Stance 10 times with a KP2 character during Fatality in Online</t>
  </si>
  <si>
    <t>Throwback</t>
  </si>
  <si>
    <t>Perform a Klassic Fatality in Klassic skin</t>
  </si>
  <si>
    <t>Getting Tipsy</t>
  </si>
  <si>
    <t>Use Bo’ Rai Cho’s Drinking special 10 times in Klassic Tower</t>
  </si>
  <si>
    <t>Throw 5 Face Huggers during a match with Alien</t>
  </si>
  <si>
    <t>The Grinder</t>
  </si>
  <si>
    <t>Land all Leatherface’s Berserker attacks and win</t>
  </si>
  <si>
    <t>Robots Rule</t>
  </si>
  <si>
    <t>Win 5 matches with each Triborg variant</t>
  </si>
  <si>
    <t>Going the Distance</t>
  </si>
  <si>
    <t>Complete Klassic Tower with a KP2 character</t>
  </si>
  <si>
    <t>All I Do Is Win</t>
  </si>
  <si>
    <t>Jump back and forth over opponent 5 times during Fatality and then perform it</t>
  </si>
  <si>
    <t>Call of Duty: Black Ops Trophies</t>
  </si>
  <si>
    <t>Total Backlog</t>
  </si>
  <si>
    <t>In Progress</t>
  </si>
  <si>
    <t>Nearly Complete</t>
  </si>
  <si>
    <t>Type</t>
  </si>
  <si>
    <t>Requirement</t>
  </si>
  <si>
    <t>https://www.playstationtrophies.org/game/your-game-slug/print-list/</t>
  </si>
  <si>
    <t>Earned Date</t>
  </si>
  <si>
    <t>https://www.playstationtrophies.org/game/hades/print-list/</t>
  </si>
  <si>
    <t>God of Blood</t>
  </si>
  <si>
    <t>Earn all other Trophies</t>
  </si>
  <si>
    <t>Escaped Tartarus</t>
  </si>
  <si>
    <t>Clear Tartarus</t>
  </si>
  <si>
    <t>29th Apr 2022 6:39:50 AM</t>
  </si>
  <si>
    <t>Escaped Asphodel</t>
  </si>
  <si>
    <t>Clear Asphodel</t>
  </si>
  <si>
    <t>21st Jan 2024 4:31:53 AM</t>
  </si>
  <si>
    <t>Escaped Elysium</t>
  </si>
  <si>
    <t>Clear Elysium</t>
  </si>
  <si>
    <t>25th Jan 2024 6:48:18 AM</t>
  </si>
  <si>
    <t>Champion of Elysium</t>
  </si>
  <si>
    <t>Clear Elysium with the 'Extreme Measures' Condition</t>
  </si>
  <si>
    <t>Hold the Onions</t>
  </si>
  <si>
    <t>Clear an Infernal Gate without taking damage</t>
  </si>
  <si>
    <t>Is There No Escape?</t>
  </si>
  <si>
    <t>Clear an escape attempt</t>
  </si>
  <si>
    <t>Weapon of Fate</t>
  </si>
  <si>
    <t>Clear an escape attempt with a hidden Weapon Aspect</t>
  </si>
  <si>
    <t>To Charon's Credit</t>
  </si>
  <si>
    <t>Earn a Loyalty Card</t>
  </si>
  <si>
    <t>The Useless Trinket</t>
  </si>
  <si>
    <t>Earn the first of Skelly's prizes</t>
  </si>
  <si>
    <t>Skelly's Last Lamentations</t>
  </si>
  <si>
    <t>Earn the second of Skelly's prizes</t>
  </si>
  <si>
    <t>Something From Everyone</t>
  </si>
  <si>
    <t>Unlock each standard Keepsake</t>
  </si>
  <si>
    <t>Friends Forever</t>
  </si>
  <si>
    <t>Max-rank each standard Keepsake</t>
  </si>
  <si>
    <t>Rare Collectible</t>
  </si>
  <si>
    <t>Equip a Chthonic Companion</t>
  </si>
  <si>
    <t>Complete Set</t>
  </si>
  <si>
    <t>Earn all Chthonic Companions</t>
  </si>
  <si>
    <t>Blood Bound</t>
  </si>
  <si>
    <t>Max any Weapon Aspect</t>
  </si>
  <si>
    <t>25th Jan 2024 5:54:43 AM</t>
  </si>
  <si>
    <t>Infernal Arms</t>
  </si>
  <si>
    <t>Unlock all Weapon Aspects</t>
  </si>
  <si>
    <t>Blessed by the Gods</t>
  </si>
  <si>
    <t>Choose 100 different Olympian Boon effects</t>
  </si>
  <si>
    <t>Thanks, But No Thanks</t>
  </si>
  <si>
    <t>Purge a Legendary Boon</t>
  </si>
  <si>
    <t>Tools of the Architect</t>
  </si>
  <si>
    <t>Choose 50 different Daedalus Hammer enchantments</t>
  </si>
  <si>
    <t>Arms Collector</t>
  </si>
  <si>
    <t>Unlock each of the Infernal Arms</t>
  </si>
  <si>
    <t>Grown Close</t>
  </si>
  <si>
    <t>Forge a bond with any character</t>
  </si>
  <si>
    <t>Well Versed</t>
  </si>
  <si>
    <t>Fully Unlock the Olympians' Codex entries</t>
  </si>
  <si>
    <t>Day-or-Night Trader</t>
  </si>
  <si>
    <t>Trade 20 times with the Wretched Broker</t>
  </si>
  <si>
    <t>Home Makeover</t>
  </si>
  <si>
    <t>Pay for 50 jobs from the House Contractor</t>
  </si>
  <si>
    <t>Had to Happen</t>
  </si>
  <si>
    <t>Fulfill any 15 Prophecies</t>
  </si>
  <si>
    <t>River Denizens</t>
  </si>
  <si>
    <t>Catch a fish from each region</t>
  </si>
  <si>
    <t>Urge to Sing</t>
  </si>
  <si>
    <t>Compel Orpheus to sing again</t>
  </si>
  <si>
    <t>Nyx's Mirror</t>
  </si>
  <si>
    <t>Have at least one rank in each Mirror of Night Talent</t>
  </si>
  <si>
    <t>Night and Darkness</t>
  </si>
  <si>
    <t>Fulfill the 'Night and Darkness' Prophecy</t>
  </si>
  <si>
    <t>24th Feb 2024 10:10:46 PM</t>
  </si>
  <si>
    <t>Chthonic Colleagues</t>
  </si>
  <si>
    <t>Fulfill the 'Chthonic Colleagues' Prophecy</t>
  </si>
  <si>
    <t>War-God's Bloodlust</t>
  </si>
  <si>
    <t>Fulfill the 'War-God's Bloodlust' Prophecy</t>
  </si>
  <si>
    <t>End to Torment</t>
  </si>
  <si>
    <t>Fulfill the 'End to Torment' Prophecy</t>
  </si>
  <si>
    <t>Musician and Muse</t>
  </si>
  <si>
    <t>Fulfill the 'Musician and Muse' Prophecy</t>
  </si>
  <si>
    <t>Divided by Death</t>
  </si>
  <si>
    <t>Fulfill the 'Divided by Death' Prophecy</t>
  </si>
  <si>
    <t>Dark Reflections</t>
  </si>
  <si>
    <t>Fulfill the 'Dark Reflections' Prophecy</t>
  </si>
  <si>
    <t>Harsh Conditions</t>
  </si>
  <si>
    <t>Fulfill the 'Harsh Conditions' Prophecy</t>
  </si>
  <si>
    <t>Master of Arms</t>
  </si>
  <si>
    <t>Fulfill the 'Master of Arms' Prophecy</t>
  </si>
  <si>
    <t>Slashed Benefits</t>
  </si>
  <si>
    <t>Fulfill the 'Slashed Benefits' Prophecy</t>
  </si>
  <si>
    <t>Back to Work</t>
  </si>
  <si>
    <t>Earn access to and enter the Administrative Chamber</t>
  </si>
  <si>
    <t>The Family Secret</t>
  </si>
  <si>
    <t>Complete the main quest in the story</t>
  </si>
  <si>
    <t>One for the Ages</t>
  </si>
  <si>
    <t>Reach the epilogue of the story</t>
  </si>
  <si>
    <t>Well Stocked</t>
  </si>
  <si>
    <t>Buy 9 'Well of Charon' items in one escape attempt</t>
  </si>
  <si>
    <t>Thorn of Thanatos</t>
  </si>
  <si>
    <t>Get 30% bonus damage with the Pierced Butterfly</t>
  </si>
  <si>
    <t>Haste of Hermes</t>
  </si>
  <si>
    <t>Get 20% dodge chance with the Lambent Plume</t>
  </si>
  <si>
    <t>Beat Thanatos by 15 kills or more</t>
  </si>
  <si>
    <t>Friends in High Places</t>
  </si>
  <si>
    <t>Use Greater Call to invoke an Olympian's aid</t>
  </si>
  <si>
    <t>25th Jan 2024 4:48:23 AM</t>
  </si>
  <si>
    <t>Bad Call</t>
  </si>
  <si>
    <t>Use an Olympian's Greater Call against them in a Trial</t>
  </si>
  <si>
    <t>Skelly Slayer</t>
  </si>
  <si>
    <t>Slay Skelly 15 times</t>
  </si>
  <si>
    <t>29th Apr 2022 6:58:54 AM</t>
  </si>
  <si>
    <t>Three-Headed Boy</t>
  </si>
  <si>
    <t>Pet Cerberus 10 times</t>
  </si>
  <si>
    <t>29th Apr 2022 6:50:29 AM</t>
  </si>
  <si>
    <t>Game Title</t>
  </si>
  <si>
    <t>Completion %</t>
  </si>
  <si>
    <t>Session Type</t>
  </si>
  <si>
    <t>Mood Tags</t>
  </si>
  <si>
    <t>Checklist Required</t>
  </si>
  <si>
    <t>Est. Time to Platinum</t>
  </si>
  <si>
    <t>Grind/Skill-Based</t>
  </si>
  <si>
    <t>Multi-Session</t>
  </si>
  <si>
    <t>Stealth, Platformer, Lighthearted</t>
  </si>
  <si>
    <t>15–20 hrs</t>
  </si>
  <si>
    <t>Stealth, Platformer, Nostalgic</t>
  </si>
  <si>
    <t>10–15 hrs</t>
  </si>
  <si>
    <t>VITA</t>
  </si>
  <si>
    <t>Medium</t>
  </si>
  <si>
    <t>Action, Story, Exploration</t>
  </si>
  <si>
    <t>10–12 hrs</t>
  </si>
  <si>
    <t>Other</t>
  </si>
  <si>
    <t>Platformer, Collectathon, Chill</t>
  </si>
  <si>
    <t>6–8 hrs</t>
  </si>
  <si>
    <t>PS4</t>
  </si>
  <si>
    <t>Long Session</t>
  </si>
  <si>
    <t>Intense, Exploration, Combat</t>
  </si>
  <si>
    <t>80–120 hrs</t>
  </si>
  <si>
    <t>Platformer, Nostalgic, Collectathon</t>
  </si>
  <si>
    <t>Short Burst</t>
  </si>
  <si>
    <t>Minigames, Arcade, Lighthearted</t>
  </si>
  <si>
    <t>2–3 hrs</t>
  </si>
  <si>
    <t>Anime, Combat, Story-Driven</t>
  </si>
  <si>
    <t>40–50 hrs</t>
  </si>
  <si>
    <t>Action, Mythology, Narrative</t>
  </si>
  <si>
    <t>30–40 hrs</t>
  </si>
  <si>
    <t>Anime, Combat, Hack-and-Slash</t>
  </si>
  <si>
    <t>20–25 hrs</t>
  </si>
  <si>
    <t>Session-Based</t>
  </si>
  <si>
    <t>Roguelike, Fast-Paced, Strategic</t>
  </si>
  <si>
    <t>40–60 hrs</t>
  </si>
  <si>
    <t>DLC Required</t>
  </si>
  <si>
    <t>Yes (DLC)</t>
  </si>
  <si>
    <t>25–30 hrs</t>
  </si>
  <si>
    <t>Dark, Intense, Soulslike</t>
  </si>
  <si>
    <t>50–70 hrs</t>
  </si>
  <si>
    <t>MMO, Co-op, Shooter</t>
  </si>
  <si>
    <t>100+ hrs</t>
  </si>
  <si>
    <t>Puzzle, Tutorial, Casual</t>
  </si>
  <si>
    <t>1–2 hrs</t>
  </si>
  <si>
    <t>Action, Puzzle, Combat</t>
  </si>
  <si>
    <t>Horror, Stealth, Story-Driven</t>
  </si>
  <si>
    <t>25–35 hrs</t>
  </si>
  <si>
    <t>Stealth, Platformer, Time Travel</t>
  </si>
  <si>
    <t>Platformer, Nostalgic, Tech Showcase</t>
  </si>
  <si>
    <t>4–5 hrs</t>
  </si>
  <si>
    <t>Narrative, Horror, Choice-Based</t>
  </si>
  <si>
    <t>Board Game, Casual, RNG</t>
  </si>
  <si>
    <t>Five Nights at Freddy's: Security...</t>
  </si>
  <si>
    <t>Horror, Tense, Exploration</t>
  </si>
  <si>
    <t>Co-op, Chaotic, Lighthearted</t>
  </si>
  <si>
    <t>8–10 hrs</t>
  </si>
  <si>
    <t>Anime, Fighting, Competitive</t>
  </si>
  <si>
    <t>Horror, Puzzle, Survival</t>
  </si>
  <si>
    <t>20–30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</si>
</sst>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\ mmm\ yyyy"/>
  </numFmts>
  <fonts count="7" x14ac:knownFonts="1">
    <font>
      <sz val="10"/>
      <color rgb="FF000000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4" fontId="2" fillId="0" borderId="0" xfId="0" applyNumberFormat="1" applyFont="1"/>
    <xf numFmtId="165" fontId="2" fillId="0" borderId="0" xfId="0" applyNumberFormat="1" applyFont="1"/>
    <xf numFmtId="0" fontId="5" fillId="0" borderId="0" xfId="0" applyFont="1" applyAlignment="1">
      <alignment wrapText="1"/>
    </xf>
    <xf numFmtId="0" fontId="6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snprofiles.com/trophies/10223-dragon-ball-z-kakarot/BitingGiraffe" TargetMode="External"/><Relationship Id="rId21" Type="http://schemas.openxmlformats.org/officeDocument/2006/relationships/hyperlink" Target="https://psnprofiles.com/trophies/1829-sly-cooper-thieves-in-time/BitingGiraffe" TargetMode="External"/><Relationship Id="rId42" Type="http://schemas.openxmlformats.org/officeDocument/2006/relationships/hyperlink" Target="https://img.psnprofiles.com/game/s/27717/d71eac0e-8da4-4b4f-9b8a-ff429f1de2e0.png" TargetMode="External"/><Relationship Id="rId63" Type="http://schemas.openxmlformats.org/officeDocument/2006/relationships/hyperlink" Target="https://i.psnprofiles.com/games/f59a66/Lacc087.png" TargetMode="External"/><Relationship Id="rId84" Type="http://schemas.openxmlformats.org/officeDocument/2006/relationships/hyperlink" Target="https://psnprofiles.com/trophies/6796-the-evil-within-2" TargetMode="External"/><Relationship Id="rId138" Type="http://schemas.openxmlformats.org/officeDocument/2006/relationships/hyperlink" Target="https://img.psnprofiles.com/game/s/4418/551d41fa-b4a1-467f-bc64-49eb35435077.png" TargetMode="External"/><Relationship Id="rId159" Type="http://schemas.openxmlformats.org/officeDocument/2006/relationships/hyperlink" Target="https://i.psnprofiles.com/games/e3c9dc/Lf29caa.png" TargetMode="External"/><Relationship Id="rId107" Type="http://schemas.openxmlformats.org/officeDocument/2006/relationships/hyperlink" Target="https://i.psnprofiles.com/games/b9aa79/L57216c.png" TargetMode="External"/><Relationship Id="rId11" Type="http://schemas.openxmlformats.org/officeDocument/2006/relationships/hyperlink" Target="https://i.psnprofiles.com/games/f1410d/La58059.png" TargetMode="External"/><Relationship Id="rId32" Type="http://schemas.openxmlformats.org/officeDocument/2006/relationships/hyperlink" Target="https://psnprofiles.com/trophies/11805-marvels-spider-man-miles-morales" TargetMode="External"/><Relationship Id="rId53" Type="http://schemas.openxmlformats.org/officeDocument/2006/relationships/hyperlink" Target="https://psnprofiles.com/trophies/16619-the-quarry/BitingGiraffe" TargetMode="External"/><Relationship Id="rId74" Type="http://schemas.openxmlformats.org/officeDocument/2006/relationships/hyperlink" Target="https://img.psnprofiles.com/game/s/8671/b0fe9882-c4b1-4422-b453-2c5d8115df71.png" TargetMode="External"/><Relationship Id="rId128" Type="http://schemas.openxmlformats.org/officeDocument/2006/relationships/hyperlink" Target="https://psnprofiles.com/trophies/8675-kingdom-hearts-iii" TargetMode="External"/><Relationship Id="rId149" Type="http://schemas.openxmlformats.org/officeDocument/2006/relationships/hyperlink" Target="https://psnprofiles.com/trophies/1859-senran-kagura-shinovi-versus/BitingGiraffe" TargetMode="External"/><Relationship Id="rId5" Type="http://schemas.openxmlformats.org/officeDocument/2006/relationships/hyperlink" Target="https://psnprofiles.com/trophies/3559-middle-earth-shadow-of-mordor-game-of-the-year-edition/BitingGiraffe" TargetMode="External"/><Relationship Id="rId95" Type="http://schemas.openxmlformats.org/officeDocument/2006/relationships/hyperlink" Target="https://i.psnprofiles.com/games/61b3f1/L8a6c17.png" TargetMode="External"/><Relationship Id="rId160" Type="http://schemas.openxmlformats.org/officeDocument/2006/relationships/hyperlink" Target="https://psnprofiles.com/trophies/15539-elden-ring" TargetMode="External"/><Relationship Id="rId22" Type="http://schemas.openxmlformats.org/officeDocument/2006/relationships/hyperlink" Target="https://img.psnprofiles.com/game/s/1829/5f920759-336c-4d55-b052-562f6e838267.png" TargetMode="External"/><Relationship Id="rId43" Type="http://schemas.openxmlformats.org/officeDocument/2006/relationships/hyperlink" Target="https://i.psnprofiles.com/games/775921/Ldaaa68.png" TargetMode="External"/><Relationship Id="rId64" Type="http://schemas.openxmlformats.org/officeDocument/2006/relationships/hyperlink" Target="https://psnprofiles.com/trophies/6498-jak-and-daxter-the-precursor-legacy" TargetMode="External"/><Relationship Id="rId118" Type="http://schemas.openxmlformats.org/officeDocument/2006/relationships/hyperlink" Target="https://img.psnprofiles.com/game/s/10223/ecf6d851-bc9a-4e95-9fbf-504e817a0096.png" TargetMode="External"/><Relationship Id="rId139" Type="http://schemas.openxmlformats.org/officeDocument/2006/relationships/hyperlink" Target="https://i.psnprofiles.com/games/149d39/L31ca67.png" TargetMode="External"/><Relationship Id="rId85" Type="http://schemas.openxmlformats.org/officeDocument/2006/relationships/hyperlink" Target="https://psnprofiles.com/trophies/6796-the-evil-within-2/BitingGiraffe" TargetMode="External"/><Relationship Id="rId150" Type="http://schemas.openxmlformats.org/officeDocument/2006/relationships/hyperlink" Target="https://img.psnprofiles.com/game/s/1859/efcf5333-60e1-48f0-ae51-2a84330946cb.png" TargetMode="External"/><Relationship Id="rId12" Type="http://schemas.openxmlformats.org/officeDocument/2006/relationships/hyperlink" Target="https://psnprofiles.com/trophies/469-sly-cooper-and-the-thievius-raccoonus" TargetMode="External"/><Relationship Id="rId17" Type="http://schemas.openxmlformats.org/officeDocument/2006/relationships/hyperlink" Target="https://psnprofiles.com/trophies/1293-welcome-park/BitingGiraffe" TargetMode="External"/><Relationship Id="rId33" Type="http://schemas.openxmlformats.org/officeDocument/2006/relationships/hyperlink" Target="https://psnprofiles.com/trophies/11805-marvels-spider-man-miles-morales/BitingGiraffe" TargetMode="External"/><Relationship Id="rId38" Type="http://schemas.openxmlformats.org/officeDocument/2006/relationships/hyperlink" Target="https://img.psnprofiles.com/game/s/5128/c098e930-54d1-4317-98cb-e44954ab5ef3.png" TargetMode="External"/><Relationship Id="rId59" Type="http://schemas.openxmlformats.org/officeDocument/2006/relationships/hyperlink" Target="https://i.psnprofiles.com/games/50ebc8/Lb62862.png" TargetMode="External"/><Relationship Id="rId103" Type="http://schemas.openxmlformats.org/officeDocument/2006/relationships/hyperlink" Target="https://i.psnprofiles.com/games/8f50f0/L3c6d8a.png" TargetMode="External"/><Relationship Id="rId108" Type="http://schemas.openxmlformats.org/officeDocument/2006/relationships/hyperlink" Target="https://psnprofiles.com/trophies/3431-bloodborne" TargetMode="External"/><Relationship Id="rId124" Type="http://schemas.openxmlformats.org/officeDocument/2006/relationships/hyperlink" Target="https://psnprofiles.com/trophies/11783-assassins-creed-valhalla" TargetMode="External"/><Relationship Id="rId129" Type="http://schemas.openxmlformats.org/officeDocument/2006/relationships/hyperlink" Target="https://psnprofiles.com/trophies/8675-kingdom-hearts-iii/BitingGiraffe" TargetMode="External"/><Relationship Id="rId54" Type="http://schemas.openxmlformats.org/officeDocument/2006/relationships/hyperlink" Target="https://img.psnprofiles.com/game/s/16619/0a878352-d446-4f0e-b6a0-0608861a8ee2.png" TargetMode="External"/><Relationship Id="rId70" Type="http://schemas.openxmlformats.org/officeDocument/2006/relationships/hyperlink" Target="https://img.psnprofiles.com/game/s/5673/74d494a4-4231-4275-b29c-a70b46059f2c.png" TargetMode="External"/><Relationship Id="rId75" Type="http://schemas.openxmlformats.org/officeDocument/2006/relationships/hyperlink" Target="https://i.psnprofiles.com/games/0f6058/L0cd549.png" TargetMode="External"/><Relationship Id="rId91" Type="http://schemas.openxmlformats.org/officeDocument/2006/relationships/hyperlink" Target="https://i.psnprofiles.com/games/521ea0/Leca0da.png" TargetMode="External"/><Relationship Id="rId96" Type="http://schemas.openxmlformats.org/officeDocument/2006/relationships/hyperlink" Target="https://psnprofiles.com/trophies/13635-hades" TargetMode="External"/><Relationship Id="rId140" Type="http://schemas.openxmlformats.org/officeDocument/2006/relationships/hyperlink" Target="https://psnprofiles.com/trophies/3491-mortal-kombat-x" TargetMode="External"/><Relationship Id="rId145" Type="http://schemas.openxmlformats.org/officeDocument/2006/relationships/hyperlink" Target="https://psnprofiles.com/trophies/8057-my-hero-ones-justice/BitingGiraffe" TargetMode="External"/><Relationship Id="rId161" Type="http://schemas.openxmlformats.org/officeDocument/2006/relationships/hyperlink" Target="https://psnprofiles.com/trophies/15539-elden-ring/BitingGiraffe" TargetMode="External"/><Relationship Id="rId1" Type="http://schemas.openxmlformats.org/officeDocument/2006/relationships/hyperlink" Target="http://row.id/" TargetMode="External"/><Relationship Id="rId6" Type="http://schemas.openxmlformats.org/officeDocument/2006/relationships/hyperlink" Target="https://img.psnprofiles.com/game/s/3559/7b028429-8d1a-4765-84a0-ef1f420942e3.png" TargetMode="External"/><Relationship Id="rId23" Type="http://schemas.openxmlformats.org/officeDocument/2006/relationships/hyperlink" Target="https://i.psnprofiles.com/games/8c6109/L1398d7.png" TargetMode="External"/><Relationship Id="rId28" Type="http://schemas.openxmlformats.org/officeDocument/2006/relationships/hyperlink" Target="https://psnprofiles.com/trophies/11786-marvels-spider-man-remastered" TargetMode="External"/><Relationship Id="rId49" Type="http://schemas.openxmlformats.org/officeDocument/2006/relationships/hyperlink" Target="https://psnprofiles.com/trophies/3211-monopoly-plus/BitingGiraffe" TargetMode="External"/><Relationship Id="rId114" Type="http://schemas.openxmlformats.org/officeDocument/2006/relationships/hyperlink" Target="https://img.psnprofiles.com/game/s/7523/f4d14ae5-435f-4c8e-9f34-abe4b7537465.png" TargetMode="External"/><Relationship Id="rId119" Type="http://schemas.openxmlformats.org/officeDocument/2006/relationships/hyperlink" Target="https://i.psnprofiles.com/games/1b7ae5/Lfad333.png" TargetMode="External"/><Relationship Id="rId44" Type="http://schemas.openxmlformats.org/officeDocument/2006/relationships/hyperlink" Target="https://psnprofiles.com/trophies/11753-astros-playroom" TargetMode="External"/><Relationship Id="rId60" Type="http://schemas.openxmlformats.org/officeDocument/2006/relationships/hyperlink" Target="https://psnprofiles.com/trophies/470-sly-2-band-of-thieves" TargetMode="External"/><Relationship Id="rId65" Type="http://schemas.openxmlformats.org/officeDocument/2006/relationships/hyperlink" Target="https://psnprofiles.com/trophies/6498-jak-and-daxter-the-precursor-legacy/BitingGiraffe" TargetMode="External"/><Relationship Id="rId81" Type="http://schemas.openxmlformats.org/officeDocument/2006/relationships/hyperlink" Target="https://psnprofiles.com/trophies/5242-attack-on-titan/BitingGiraffe" TargetMode="External"/><Relationship Id="rId86" Type="http://schemas.openxmlformats.org/officeDocument/2006/relationships/hyperlink" Target="https://img.psnprofiles.com/game/s/6796/e3d46280-4411-41f6-9178-d580613aa174.png" TargetMode="External"/><Relationship Id="rId130" Type="http://schemas.openxmlformats.org/officeDocument/2006/relationships/hyperlink" Target="https://img.psnprofiles.com/game/s/8675/9ec6b3b4-94a2-4654-a23c-6a4e4167c519.png" TargetMode="External"/><Relationship Id="rId135" Type="http://schemas.openxmlformats.org/officeDocument/2006/relationships/hyperlink" Target="https://i.psnprofiles.com/games/41617b/L873cd8.png" TargetMode="External"/><Relationship Id="rId151" Type="http://schemas.openxmlformats.org/officeDocument/2006/relationships/hyperlink" Target="https://i.psnprofiles.com/games/cb75f7/L0083d6.png" TargetMode="External"/><Relationship Id="rId156" Type="http://schemas.openxmlformats.org/officeDocument/2006/relationships/hyperlink" Target="https://psnprofiles.com/trophies/445-sly-minigames" TargetMode="External"/><Relationship Id="rId13" Type="http://schemas.openxmlformats.org/officeDocument/2006/relationships/hyperlink" Target="https://psnprofiles.com/trophies/469-sly-cooper-and-the-thievius-raccoonus/BitingGiraffe" TargetMode="External"/><Relationship Id="rId18" Type="http://schemas.openxmlformats.org/officeDocument/2006/relationships/hyperlink" Target="https://img.psnprofiles.com/game/s/1293/cd72b944-ca71-45cb-b1b8-a9020efcc9a5.png" TargetMode="External"/><Relationship Id="rId39" Type="http://schemas.openxmlformats.org/officeDocument/2006/relationships/hyperlink" Target="https://i.psnprofiles.com/games/eadc39/L8190cc.png" TargetMode="External"/><Relationship Id="rId109" Type="http://schemas.openxmlformats.org/officeDocument/2006/relationships/hyperlink" Target="https://psnprofiles.com/trophies/3431-bloodborne/BitingGiraffe" TargetMode="External"/><Relationship Id="rId34" Type="http://schemas.openxmlformats.org/officeDocument/2006/relationships/hyperlink" Target="https://img.psnprofiles.com/game/s/11805/e6829483-bb73-46de-9ebd-7bbc50bf570a.png" TargetMode="External"/><Relationship Id="rId50" Type="http://schemas.openxmlformats.org/officeDocument/2006/relationships/hyperlink" Target="https://img.psnprofiles.com/game/s/3211/e7648018-f82f-4748-8acc-650e97d5e835.png" TargetMode="External"/><Relationship Id="rId55" Type="http://schemas.openxmlformats.org/officeDocument/2006/relationships/hyperlink" Target="https://i.psnprofiles.com/games/06ee18/L3fd369.png" TargetMode="External"/><Relationship Id="rId76" Type="http://schemas.openxmlformats.org/officeDocument/2006/relationships/hyperlink" Target="https://psnprofiles.com/trophies/11984-destiny-2" TargetMode="External"/><Relationship Id="rId97" Type="http://schemas.openxmlformats.org/officeDocument/2006/relationships/hyperlink" Target="https://psnprofiles.com/trophies/13635-hades/BitingGiraffe" TargetMode="External"/><Relationship Id="rId104" Type="http://schemas.openxmlformats.org/officeDocument/2006/relationships/hyperlink" Target="https://psnprofiles.com/trophies/10503-my-hero-ones-justice-2" TargetMode="External"/><Relationship Id="rId120" Type="http://schemas.openxmlformats.org/officeDocument/2006/relationships/hyperlink" Target="https://psnprofiles.com/trophies/5879-horizon-zero-dawn" TargetMode="External"/><Relationship Id="rId125" Type="http://schemas.openxmlformats.org/officeDocument/2006/relationships/hyperlink" Target="https://psnprofiles.com/trophies/11783-assassins-creed-valhalla/BitingGiraffe" TargetMode="External"/><Relationship Id="rId141" Type="http://schemas.openxmlformats.org/officeDocument/2006/relationships/hyperlink" Target="https://psnprofiles.com/trophies/3491-mortal-kombat-x/BitingGiraffe" TargetMode="External"/><Relationship Id="rId146" Type="http://schemas.openxmlformats.org/officeDocument/2006/relationships/hyperlink" Target="https://img.psnprofiles.com/game/s/8057/15d499ea-6870-4ae7-be73-122acb8ccc4c.png" TargetMode="External"/><Relationship Id="rId7" Type="http://schemas.openxmlformats.org/officeDocument/2006/relationships/hyperlink" Target="https://i.psnprofiles.com/games/b8edaf/L648c20.png" TargetMode="External"/><Relationship Id="rId71" Type="http://schemas.openxmlformats.org/officeDocument/2006/relationships/hyperlink" Target="https://i.psnprofiles.com/games/ea8082/Lcd4cce.png" TargetMode="External"/><Relationship Id="rId92" Type="http://schemas.openxmlformats.org/officeDocument/2006/relationships/hyperlink" Target="https://psnprofiles.com/trophies/14968-five-nights-at-freddys-security-breach" TargetMode="External"/><Relationship Id="rId162" Type="http://schemas.openxmlformats.org/officeDocument/2006/relationships/hyperlink" Target="https://img.psnprofiles.com/game/s/15539/3d67cbd9-a333-47bf-8cdf-ebe89851801f.png" TargetMode="External"/><Relationship Id="rId2" Type="http://schemas.openxmlformats.org/officeDocument/2006/relationships/hyperlink" Target="http://profile.id/" TargetMode="External"/><Relationship Id="rId29" Type="http://schemas.openxmlformats.org/officeDocument/2006/relationships/hyperlink" Target="https://psnprofiles.com/trophies/11786-marvels-spider-man-remastered/BitingGiraffe" TargetMode="External"/><Relationship Id="rId24" Type="http://schemas.openxmlformats.org/officeDocument/2006/relationships/hyperlink" Target="https://psnprofiles.com/trophies/8143-marvels-spider-man" TargetMode="External"/><Relationship Id="rId40" Type="http://schemas.openxmlformats.org/officeDocument/2006/relationships/hyperlink" Target="https://psnprofiles.com/trophies/27717-sly-cooper-and-the-thievius-raccoonus" TargetMode="External"/><Relationship Id="rId45" Type="http://schemas.openxmlformats.org/officeDocument/2006/relationships/hyperlink" Target="https://psnprofiles.com/trophies/11753-astros-playroom/BitingGiraffe" TargetMode="External"/><Relationship Id="rId66" Type="http://schemas.openxmlformats.org/officeDocument/2006/relationships/hyperlink" Target="https://img.psnprofiles.com/game/s/6498/08879ace-6ad6-4e4d-a463-d5566506c2bb.png" TargetMode="External"/><Relationship Id="rId87" Type="http://schemas.openxmlformats.org/officeDocument/2006/relationships/hyperlink" Target="https://i.psnprofiles.com/games/89b8bf/L014591.png" TargetMode="External"/><Relationship Id="rId110" Type="http://schemas.openxmlformats.org/officeDocument/2006/relationships/hyperlink" Target="https://img.psnprofiles.com/game/s/3431/eb6656e5-85b8-4075-82dd-a96852d18b07.png" TargetMode="External"/><Relationship Id="rId115" Type="http://schemas.openxmlformats.org/officeDocument/2006/relationships/hyperlink" Target="https://i.psnprofiles.com/games/921a01/L83cb87.png" TargetMode="External"/><Relationship Id="rId131" Type="http://schemas.openxmlformats.org/officeDocument/2006/relationships/hyperlink" Target="https://i.psnprofiles.com/games/ad0a8e/La18b6a.png" TargetMode="External"/><Relationship Id="rId136" Type="http://schemas.openxmlformats.org/officeDocument/2006/relationships/hyperlink" Target="https://psnprofiles.com/trophies/4418-hitman" TargetMode="External"/><Relationship Id="rId157" Type="http://schemas.openxmlformats.org/officeDocument/2006/relationships/hyperlink" Target="https://psnprofiles.com/trophies/445-sly-minigames/BitingGiraffe" TargetMode="External"/><Relationship Id="rId61" Type="http://schemas.openxmlformats.org/officeDocument/2006/relationships/hyperlink" Target="https://psnprofiles.com/trophies/470-sly-2-band-of-thieves/BitingGiraffe" TargetMode="External"/><Relationship Id="rId82" Type="http://schemas.openxmlformats.org/officeDocument/2006/relationships/hyperlink" Target="https://img.psnprofiles.com/game/s/5242/755c4fdf-ba5c-47a5-b39c-741a1080c50f.png" TargetMode="External"/><Relationship Id="rId152" Type="http://schemas.openxmlformats.org/officeDocument/2006/relationships/hyperlink" Target="https://psnprofiles.com/trophies/2598-sly-cooper-and-the-thievius-raccoonus" TargetMode="External"/><Relationship Id="rId19" Type="http://schemas.openxmlformats.org/officeDocument/2006/relationships/hyperlink" Target="https://i.psnprofiles.com/games/6217a2/L4dee04.png" TargetMode="External"/><Relationship Id="rId14" Type="http://schemas.openxmlformats.org/officeDocument/2006/relationships/hyperlink" Target="https://img.psnprofiles.com/game/s/469/07469640-ba25-4bea-b8d0-5eff16ead0d2.png" TargetMode="External"/><Relationship Id="rId30" Type="http://schemas.openxmlformats.org/officeDocument/2006/relationships/hyperlink" Target="https://img.psnprofiles.com/game/s/11786/262def3c-4af6-44c0-884f-abbce2ef5784.png" TargetMode="External"/><Relationship Id="rId35" Type="http://schemas.openxmlformats.org/officeDocument/2006/relationships/hyperlink" Target="https://i.psnprofiles.com/games/9def16/Ld17ee8.png" TargetMode="External"/><Relationship Id="rId56" Type="http://schemas.openxmlformats.org/officeDocument/2006/relationships/hyperlink" Target="https://psnprofiles.com/trophies/7933-overcooked-2" TargetMode="External"/><Relationship Id="rId77" Type="http://schemas.openxmlformats.org/officeDocument/2006/relationships/hyperlink" Target="https://psnprofiles.com/trophies/11984-destiny-2/BitingGiraffe" TargetMode="External"/><Relationship Id="rId100" Type="http://schemas.openxmlformats.org/officeDocument/2006/relationships/hyperlink" Target="https://psnprofiles.com/trophies/213-darksiders" TargetMode="External"/><Relationship Id="rId105" Type="http://schemas.openxmlformats.org/officeDocument/2006/relationships/hyperlink" Target="https://psnprofiles.com/trophies/10503-my-hero-ones-justice-2/BitingGiraffe" TargetMode="External"/><Relationship Id="rId126" Type="http://schemas.openxmlformats.org/officeDocument/2006/relationships/hyperlink" Target="https://img.psnprofiles.com/game/s/11783/49dccadf-71db-4dcc-9a37-39659bceb24f.png" TargetMode="External"/><Relationship Id="rId147" Type="http://schemas.openxmlformats.org/officeDocument/2006/relationships/hyperlink" Target="https://i.psnprofiles.com/games/14be17/Lffdedc.png" TargetMode="External"/><Relationship Id="rId8" Type="http://schemas.openxmlformats.org/officeDocument/2006/relationships/hyperlink" Target="https://psnprofiles.com/trophies/8205-spyro-the-dragon" TargetMode="External"/><Relationship Id="rId51" Type="http://schemas.openxmlformats.org/officeDocument/2006/relationships/hyperlink" Target="https://i.psnprofiles.com/games/2ab64c/L16eef3.png" TargetMode="External"/><Relationship Id="rId72" Type="http://schemas.openxmlformats.org/officeDocument/2006/relationships/hyperlink" Target="https://psnprofiles.com/trophies/8671-resident-evil-2" TargetMode="External"/><Relationship Id="rId93" Type="http://schemas.openxmlformats.org/officeDocument/2006/relationships/hyperlink" Target="https://psnprofiles.com/trophies/14968-five-nights-at-freddys-security-breach/BitingGiraffe" TargetMode="External"/><Relationship Id="rId98" Type="http://schemas.openxmlformats.org/officeDocument/2006/relationships/hyperlink" Target="https://img.psnprofiles.com/game/s/13635/7643937d-c477-40f0-8fc1-570a291c60ba.png" TargetMode="External"/><Relationship Id="rId121" Type="http://schemas.openxmlformats.org/officeDocument/2006/relationships/hyperlink" Target="https://psnprofiles.com/trophies/5879-horizon-zero-dawn/BitingGiraffe" TargetMode="External"/><Relationship Id="rId142" Type="http://schemas.openxmlformats.org/officeDocument/2006/relationships/hyperlink" Target="https://img.psnprofiles.com/game/s/3491/7a155b8f-20c6-4ff2-8b05-a17fa8e3776d.png" TargetMode="External"/><Relationship Id="rId3" Type="http://schemas.openxmlformats.org/officeDocument/2006/relationships/hyperlink" Target="https://i.psnprofiles.com/games/958fc1/L2bbf86.png" TargetMode="External"/><Relationship Id="rId25" Type="http://schemas.openxmlformats.org/officeDocument/2006/relationships/hyperlink" Target="https://psnprofiles.com/trophies/8143-marvels-spider-man/BitingGiraffe" TargetMode="External"/><Relationship Id="rId46" Type="http://schemas.openxmlformats.org/officeDocument/2006/relationships/hyperlink" Target="https://img.psnprofiles.com/game/s/11753/677ee3f5-255a-4c72-b10e-a2a76dd4e9fa.png" TargetMode="External"/><Relationship Id="rId67" Type="http://schemas.openxmlformats.org/officeDocument/2006/relationships/hyperlink" Target="https://i.psnprofiles.com/games/894b90/L0ce767.png" TargetMode="External"/><Relationship Id="rId116" Type="http://schemas.openxmlformats.org/officeDocument/2006/relationships/hyperlink" Target="https://psnprofiles.com/trophies/10223-dragon-ball-z-kakarot" TargetMode="External"/><Relationship Id="rId137" Type="http://schemas.openxmlformats.org/officeDocument/2006/relationships/hyperlink" Target="https://psnprofiles.com/trophies/4418-hitman/BitingGiraffe" TargetMode="External"/><Relationship Id="rId158" Type="http://schemas.openxmlformats.org/officeDocument/2006/relationships/hyperlink" Target="https://img.psnprofiles.com/game/s/445/e5e029a2-8fb2-4a62-8cd9-fd3fcfe583a0.png" TargetMode="External"/><Relationship Id="rId20" Type="http://schemas.openxmlformats.org/officeDocument/2006/relationships/hyperlink" Target="https://psnprofiles.com/trophies/1829-sly-cooper-thieves-in-time" TargetMode="External"/><Relationship Id="rId41" Type="http://schemas.openxmlformats.org/officeDocument/2006/relationships/hyperlink" Target="https://psnprofiles.com/trophies/27717-sly-cooper-and-the-thievius-raccoonus/BitingGiraffe" TargetMode="External"/><Relationship Id="rId62" Type="http://schemas.openxmlformats.org/officeDocument/2006/relationships/hyperlink" Target="https://img.psnprofiles.com/game/s/470/859f4823-a959-46b4-a7ee-f46a35f3070a.png" TargetMode="External"/><Relationship Id="rId83" Type="http://schemas.openxmlformats.org/officeDocument/2006/relationships/hyperlink" Target="https://i.psnprofiles.com/games/1ee30a/L70197b.png" TargetMode="External"/><Relationship Id="rId88" Type="http://schemas.openxmlformats.org/officeDocument/2006/relationships/hyperlink" Target="https://psnprofiles.com/trophies/7161-dragon-ball-fighterz" TargetMode="External"/><Relationship Id="rId111" Type="http://schemas.openxmlformats.org/officeDocument/2006/relationships/hyperlink" Target="https://i.psnprofiles.com/games/291150/L88f3a6.png" TargetMode="External"/><Relationship Id="rId132" Type="http://schemas.openxmlformats.org/officeDocument/2006/relationships/hyperlink" Target="https://psnprofiles.com/trophies/436-call-of-duty-black-ops" TargetMode="External"/><Relationship Id="rId153" Type="http://schemas.openxmlformats.org/officeDocument/2006/relationships/hyperlink" Target="https://psnprofiles.com/trophies/2598-sly-cooper-and-the-thievius-raccoonus/BitingGiraffe" TargetMode="External"/><Relationship Id="rId15" Type="http://schemas.openxmlformats.org/officeDocument/2006/relationships/hyperlink" Target="https://i.psnprofiles.com/games/e43a9b/L376d25.png" TargetMode="External"/><Relationship Id="rId36" Type="http://schemas.openxmlformats.org/officeDocument/2006/relationships/hyperlink" Target="https://psnprofiles.com/trophies/5128-overcooked" TargetMode="External"/><Relationship Id="rId57" Type="http://schemas.openxmlformats.org/officeDocument/2006/relationships/hyperlink" Target="https://psnprofiles.com/trophies/7933-overcooked-2/BitingGiraffe" TargetMode="External"/><Relationship Id="rId106" Type="http://schemas.openxmlformats.org/officeDocument/2006/relationships/hyperlink" Target="https://img.psnprofiles.com/game/s/10503/e6417daf-bc3d-49d3-8ebf-23d387a87e95.png" TargetMode="External"/><Relationship Id="rId127" Type="http://schemas.openxmlformats.org/officeDocument/2006/relationships/hyperlink" Target="https://i.psnprofiles.com/games/a53067/Lba8768.png" TargetMode="External"/><Relationship Id="rId10" Type="http://schemas.openxmlformats.org/officeDocument/2006/relationships/hyperlink" Target="https://img.psnprofiles.com/game/s/8205/c0eeb850-aa90-4e09-9220-2da0eb4edff8.png" TargetMode="External"/><Relationship Id="rId31" Type="http://schemas.openxmlformats.org/officeDocument/2006/relationships/hyperlink" Target="https://i.psnprofiles.com/games/310204/L0d6cb4.png" TargetMode="External"/><Relationship Id="rId52" Type="http://schemas.openxmlformats.org/officeDocument/2006/relationships/hyperlink" Target="https://psnprofiles.com/trophies/16619-the-quarry" TargetMode="External"/><Relationship Id="rId73" Type="http://schemas.openxmlformats.org/officeDocument/2006/relationships/hyperlink" Target="https://psnprofiles.com/trophies/8671-resident-evil-2/BitingGiraffe" TargetMode="External"/><Relationship Id="rId78" Type="http://schemas.openxmlformats.org/officeDocument/2006/relationships/hyperlink" Target="https://img.psnprofiles.com/game/s/11984/cd306133-9a36-45e4-9e4b-72cf8deda29a.png" TargetMode="External"/><Relationship Id="rId94" Type="http://schemas.openxmlformats.org/officeDocument/2006/relationships/hyperlink" Target="https://img.psnprofiles.com/game/s/14968/e6746552-c094-4323-8381-440615633357.png" TargetMode="External"/><Relationship Id="rId99" Type="http://schemas.openxmlformats.org/officeDocument/2006/relationships/hyperlink" Target="https://i.psnprofiles.com/games/edf351/L72fe5e.png" TargetMode="External"/><Relationship Id="rId101" Type="http://schemas.openxmlformats.org/officeDocument/2006/relationships/hyperlink" Target="https://psnprofiles.com/trophies/213-darksiders/BitingGiraffe" TargetMode="External"/><Relationship Id="rId122" Type="http://schemas.openxmlformats.org/officeDocument/2006/relationships/hyperlink" Target="https://img.psnprofiles.com/game/s/5879/92955432-9d1a-470e-bf7e-49d7091395ba.png" TargetMode="External"/><Relationship Id="rId143" Type="http://schemas.openxmlformats.org/officeDocument/2006/relationships/hyperlink" Target="https://i.psnprofiles.com/games/1bc9ad/Lf3924f.png" TargetMode="External"/><Relationship Id="rId148" Type="http://schemas.openxmlformats.org/officeDocument/2006/relationships/hyperlink" Target="https://psnprofiles.com/trophies/1859-senran-kagura-shinovi-versus" TargetMode="External"/><Relationship Id="rId4" Type="http://schemas.openxmlformats.org/officeDocument/2006/relationships/hyperlink" Target="https://psnprofiles.com/trophies/3559-middle-earth-shadow-of-mordor-game-of-the-year-edition" TargetMode="External"/><Relationship Id="rId9" Type="http://schemas.openxmlformats.org/officeDocument/2006/relationships/hyperlink" Target="https://psnprofiles.com/trophies/8205-spyro-the-dragon/BitingGiraffe" TargetMode="External"/><Relationship Id="rId26" Type="http://schemas.openxmlformats.org/officeDocument/2006/relationships/hyperlink" Target="https://img.psnprofiles.com/game/s/8143/c4f46ab5-a24f-411b-b1bc-e4da114f6dbf.png" TargetMode="External"/><Relationship Id="rId47" Type="http://schemas.openxmlformats.org/officeDocument/2006/relationships/hyperlink" Target="https://i.psnprofiles.com/games/e54d9b/L48a4f7.png" TargetMode="External"/><Relationship Id="rId68" Type="http://schemas.openxmlformats.org/officeDocument/2006/relationships/hyperlink" Target="https://psnprofiles.com/trophies/5673-stardew-valley" TargetMode="External"/><Relationship Id="rId89" Type="http://schemas.openxmlformats.org/officeDocument/2006/relationships/hyperlink" Target="https://psnprofiles.com/trophies/7161-dragon-ball-fighterz/BitingGiraffe" TargetMode="External"/><Relationship Id="rId112" Type="http://schemas.openxmlformats.org/officeDocument/2006/relationships/hyperlink" Target="https://psnprofiles.com/trophies/7523-god-of-war" TargetMode="External"/><Relationship Id="rId133" Type="http://schemas.openxmlformats.org/officeDocument/2006/relationships/hyperlink" Target="https://psnprofiles.com/trophies/436-call-of-duty-black-ops/BitingGiraffe" TargetMode="External"/><Relationship Id="rId154" Type="http://schemas.openxmlformats.org/officeDocument/2006/relationships/hyperlink" Target="https://img.psnprofiles.com/game/s/2598/82dd0c61-c5cc-4230-b969-aeb43aa17f0a.png" TargetMode="External"/><Relationship Id="rId16" Type="http://schemas.openxmlformats.org/officeDocument/2006/relationships/hyperlink" Target="https://psnprofiles.com/trophies/1293-welcome-park" TargetMode="External"/><Relationship Id="rId37" Type="http://schemas.openxmlformats.org/officeDocument/2006/relationships/hyperlink" Target="https://psnprofiles.com/trophies/5128-overcooked/BitingGiraffe" TargetMode="External"/><Relationship Id="rId58" Type="http://schemas.openxmlformats.org/officeDocument/2006/relationships/hyperlink" Target="https://img.psnprofiles.com/game/s/7933/0745fe15-2954-488e-bf78-da120e21e913.png" TargetMode="External"/><Relationship Id="rId79" Type="http://schemas.openxmlformats.org/officeDocument/2006/relationships/hyperlink" Target="https://i.psnprofiles.com/games/b76915/L370726.png" TargetMode="External"/><Relationship Id="rId102" Type="http://schemas.openxmlformats.org/officeDocument/2006/relationships/hyperlink" Target="https://img.psnprofiles.com/game/s/213/c08df963-bc74-48de-9652-c18f7bf41e68.png" TargetMode="External"/><Relationship Id="rId123" Type="http://schemas.openxmlformats.org/officeDocument/2006/relationships/hyperlink" Target="https://i.psnprofiles.com/games/304de4/L3ec138.png" TargetMode="External"/><Relationship Id="rId144" Type="http://schemas.openxmlformats.org/officeDocument/2006/relationships/hyperlink" Target="https://psnprofiles.com/trophies/8057-my-hero-ones-justice" TargetMode="External"/><Relationship Id="rId90" Type="http://schemas.openxmlformats.org/officeDocument/2006/relationships/hyperlink" Target="https://img.psnprofiles.com/game/s/7161/ec55bd8a-d7f7-4d0b-b1f3-7feda7029d77.png" TargetMode="External"/><Relationship Id="rId27" Type="http://schemas.openxmlformats.org/officeDocument/2006/relationships/hyperlink" Target="https://i.psnprofiles.com/games/ccad85/L8c23e0.png" TargetMode="External"/><Relationship Id="rId48" Type="http://schemas.openxmlformats.org/officeDocument/2006/relationships/hyperlink" Target="https://psnprofiles.com/trophies/3211-monopoly-plus" TargetMode="External"/><Relationship Id="rId69" Type="http://schemas.openxmlformats.org/officeDocument/2006/relationships/hyperlink" Target="https://psnprofiles.com/trophies/5673-stardew-valley/BitingGiraffe" TargetMode="External"/><Relationship Id="rId113" Type="http://schemas.openxmlformats.org/officeDocument/2006/relationships/hyperlink" Target="https://psnprofiles.com/trophies/7523-god-of-war/BitingGiraffe" TargetMode="External"/><Relationship Id="rId134" Type="http://schemas.openxmlformats.org/officeDocument/2006/relationships/hyperlink" Target="https://img.psnprofiles.com/game/s/436/66b5fe14-b779-4767-83a3-25efad916c77.png" TargetMode="External"/><Relationship Id="rId80" Type="http://schemas.openxmlformats.org/officeDocument/2006/relationships/hyperlink" Target="https://psnprofiles.com/trophies/5242-attack-on-titan" TargetMode="External"/><Relationship Id="rId155" Type="http://schemas.openxmlformats.org/officeDocument/2006/relationships/hyperlink" Target="https://i.psnprofiles.com/games/0dc5c1/L589b39.pn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spyro-the-dragon/print-list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elden-ring/print-list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jak-and-daxter-the-precursor-legacy/print-list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sly-minigames/print-list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dragon-ball-z-kakarot/print-list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god-of-war/print-list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senran-kagura-shinovi-versus/print-list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marvel-s-spider-man-remastered/print-list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bloodborne/print-list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destiny-2/print-list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welcome-park/print-list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darksiders/print-list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the-evil-within-2/print-list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sly-cooper-thieves-in-time/print-list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astro-s-playroom/print-list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the-quarry/print-list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five-nights-at-freddy-s-security-breach/print-list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overcooked/print-list/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my-hero-one-s-justice/print-lis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row-title/print-list/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marvel-s-spider-man/print-list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my-hero-one-s-justice-2/print-list/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resident-evil-2/print-list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horizon-zero-dawn/print-list/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attack-on-titan/print-list/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middle-earth-shadow-of-mordor-game-of-the-year-edition/print-list/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dragon-ball-fighterz/print-list/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overcooked-2/print-list/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assassin-s-creed-valhalla/print-list/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hitman/print-list/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kingdom-hearts-iii/print-list/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stardew-valley/print-list/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mortal-kombat-x/print-list/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call-of-duty-black-ops/print-list/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hades/print-list/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hades/print-list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sly-2-band-of-thieves/print-list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sly-cooper-and-the-thievius-raccoonus/print-list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sly-cooper-and-the-thievius-raccoonus/print-list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sly-cooper-and-the-thievius-raccoonus/print-list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ystationtrophies.org/game/marvel-s-spider-man-miles-morales/print-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41"/>
  <sheetViews>
    <sheetView workbookViewId="0"/>
  </sheetViews>
  <sheetFormatPr defaultColWidth="12.6640625" defaultRowHeight="15.75" customHeight="1" x14ac:dyDescent="0.25"/>
  <sheetData>
    <row r="1" spans="1: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spans="1:45" x14ac:dyDescent="0.25">
      <c r="A2" s="2">
        <v>3559</v>
      </c>
      <c r="B2" s="2">
        <v>1752542543552</v>
      </c>
      <c r="C2" s="2" t="s">
        <v>45</v>
      </c>
      <c r="D2" s="1" t="s">
        <v>46</v>
      </c>
      <c r="E2" s="1" t="s">
        <v>47</v>
      </c>
      <c r="F2" s="2">
        <v>1740</v>
      </c>
      <c r="G2" s="2" t="b">
        <v>0</v>
      </c>
      <c r="H2" s="2" t="b">
        <v>1</v>
      </c>
      <c r="I2" s="2" t="b">
        <v>0</v>
      </c>
      <c r="J2" s="2" t="b">
        <v>0</v>
      </c>
      <c r="K2" s="2" t="b">
        <v>0</v>
      </c>
      <c r="L2" s="2" t="b">
        <v>0</v>
      </c>
      <c r="M2" s="2">
        <v>1</v>
      </c>
      <c r="N2" s="2">
        <v>1</v>
      </c>
      <c r="O2" s="2">
        <v>17</v>
      </c>
      <c r="P2" s="2">
        <v>56</v>
      </c>
      <c r="R2" s="2">
        <v>2</v>
      </c>
      <c r="S2" s="2">
        <v>20.07</v>
      </c>
      <c r="T2" s="2">
        <v>3.04</v>
      </c>
      <c r="U2" s="2">
        <v>1752542543552</v>
      </c>
      <c r="V2" s="2" t="b">
        <v>0</v>
      </c>
      <c r="Y2" s="2">
        <v>3559</v>
      </c>
      <c r="Z2" s="2" t="s">
        <v>45</v>
      </c>
      <c r="AA2" s="1" t="s">
        <v>48</v>
      </c>
      <c r="AB2" s="2">
        <v>1752542475501</v>
      </c>
      <c r="AC2" s="2">
        <v>100</v>
      </c>
      <c r="AD2" s="1" t="s">
        <v>49</v>
      </c>
      <c r="AF2" s="2">
        <v>1651022475501</v>
      </c>
      <c r="AG2" s="2">
        <v>1</v>
      </c>
      <c r="AH2" s="2">
        <v>1</v>
      </c>
      <c r="AI2" s="2">
        <v>17</v>
      </c>
      <c r="AJ2" s="2">
        <v>56</v>
      </c>
      <c r="AK2" s="2" t="b">
        <v>0</v>
      </c>
      <c r="AL2" s="2" t="b">
        <v>1</v>
      </c>
      <c r="AM2" s="2" t="b">
        <v>0</v>
      </c>
      <c r="AN2" s="2" t="b">
        <v>0</v>
      </c>
      <c r="AO2" s="2" t="b">
        <v>0</v>
      </c>
      <c r="AP2" s="2" t="b">
        <v>0</v>
      </c>
      <c r="AQ2" s="2">
        <v>33057</v>
      </c>
      <c r="AR2" s="2">
        <v>1697</v>
      </c>
      <c r="AS2" s="2" t="s">
        <v>50</v>
      </c>
    </row>
    <row r="3" spans="1:45" x14ac:dyDescent="0.25">
      <c r="A3" s="2">
        <v>8205</v>
      </c>
      <c r="B3" s="2">
        <v>1752542541889</v>
      </c>
      <c r="C3" s="2" t="s">
        <v>51</v>
      </c>
      <c r="D3" s="1" t="s">
        <v>52</v>
      </c>
      <c r="E3" s="1" t="s">
        <v>53</v>
      </c>
      <c r="F3" s="2">
        <v>1320</v>
      </c>
      <c r="G3" s="2" t="b">
        <v>0</v>
      </c>
      <c r="H3" s="2" t="b">
        <v>1</v>
      </c>
      <c r="I3" s="2" t="b">
        <v>0</v>
      </c>
      <c r="J3" s="2" t="b">
        <v>0</v>
      </c>
      <c r="K3" s="2" t="b">
        <v>0</v>
      </c>
      <c r="L3" s="2" t="b">
        <v>0</v>
      </c>
      <c r="M3" s="2">
        <v>1</v>
      </c>
      <c r="N3" s="2">
        <v>3</v>
      </c>
      <c r="O3" s="2">
        <v>17</v>
      </c>
      <c r="P3" s="2">
        <v>16</v>
      </c>
      <c r="R3" s="2">
        <v>0</v>
      </c>
      <c r="S3" s="2">
        <v>43.69</v>
      </c>
      <c r="T3" s="2">
        <v>43.69</v>
      </c>
      <c r="U3" s="2">
        <v>1752542541889</v>
      </c>
      <c r="V3" s="2" t="b">
        <v>0</v>
      </c>
      <c r="Y3" s="2">
        <v>8205</v>
      </c>
      <c r="Z3" s="2" t="s">
        <v>51</v>
      </c>
      <c r="AA3" s="1" t="s">
        <v>54</v>
      </c>
      <c r="AB3" s="2">
        <v>1752542475501</v>
      </c>
      <c r="AC3" s="2">
        <v>100</v>
      </c>
      <c r="AD3" s="1" t="s">
        <v>55</v>
      </c>
      <c r="AF3" s="2">
        <v>1651627275501</v>
      </c>
      <c r="AG3" s="2">
        <v>1</v>
      </c>
      <c r="AH3" s="2">
        <v>3</v>
      </c>
      <c r="AI3" s="2">
        <v>17</v>
      </c>
      <c r="AJ3" s="2">
        <v>16</v>
      </c>
      <c r="AK3" s="2" t="b">
        <v>0</v>
      </c>
      <c r="AL3" s="2" t="b">
        <v>1</v>
      </c>
      <c r="AM3" s="2" t="b">
        <v>0</v>
      </c>
      <c r="AN3" s="2" t="b">
        <v>0</v>
      </c>
      <c r="AO3" s="2" t="b">
        <v>0</v>
      </c>
      <c r="AP3" s="2" t="b">
        <v>0</v>
      </c>
      <c r="AQ3" s="2">
        <v>8481</v>
      </c>
      <c r="AR3" s="2">
        <v>8021</v>
      </c>
      <c r="AS3" s="2" t="s">
        <v>56</v>
      </c>
    </row>
    <row r="4" spans="1:45" x14ac:dyDescent="0.25">
      <c r="A4" s="2">
        <v>469</v>
      </c>
      <c r="B4" s="2">
        <v>1752542536767</v>
      </c>
      <c r="C4" s="2" t="s">
        <v>57</v>
      </c>
      <c r="D4" s="1" t="s">
        <v>58</v>
      </c>
      <c r="E4" s="1" t="s">
        <v>59</v>
      </c>
      <c r="F4" s="2">
        <v>1320</v>
      </c>
      <c r="G4" s="2" t="b">
        <v>0</v>
      </c>
      <c r="H4" s="2" t="b">
        <v>0</v>
      </c>
      <c r="I4" s="2" t="b">
        <v>1</v>
      </c>
      <c r="J4" s="2" t="b">
        <v>0</v>
      </c>
      <c r="K4" s="2" t="b">
        <v>0</v>
      </c>
      <c r="L4" s="2" t="b">
        <v>0</v>
      </c>
      <c r="M4" s="2">
        <v>1</v>
      </c>
      <c r="N4" s="2">
        <v>5</v>
      </c>
      <c r="O4" s="2">
        <v>8</v>
      </c>
      <c r="P4" s="2">
        <v>22</v>
      </c>
      <c r="R4" s="2">
        <v>0</v>
      </c>
      <c r="S4" s="2">
        <v>48.26</v>
      </c>
      <c r="T4" s="2">
        <v>48.25</v>
      </c>
      <c r="U4" s="2">
        <v>1752542536767</v>
      </c>
      <c r="V4" s="2" t="b">
        <v>0</v>
      </c>
      <c r="Y4" s="2">
        <v>469</v>
      </c>
      <c r="Z4" s="2" t="s">
        <v>57</v>
      </c>
      <c r="AA4" s="1" t="s">
        <v>60</v>
      </c>
      <c r="AB4" s="2">
        <v>1752542475501</v>
      </c>
      <c r="AC4" s="2">
        <v>100</v>
      </c>
      <c r="AD4" s="1" t="s">
        <v>61</v>
      </c>
      <c r="AF4" s="2">
        <v>1652318475501</v>
      </c>
      <c r="AG4" s="2">
        <v>1</v>
      </c>
      <c r="AH4" s="2">
        <v>5</v>
      </c>
      <c r="AI4" s="2">
        <v>8</v>
      </c>
      <c r="AJ4" s="2">
        <v>22</v>
      </c>
      <c r="AK4" s="2" t="b">
        <v>0</v>
      </c>
      <c r="AL4" s="2" t="b">
        <v>0</v>
      </c>
      <c r="AM4" s="2" t="b">
        <v>1</v>
      </c>
      <c r="AN4" s="2" t="b">
        <v>0</v>
      </c>
      <c r="AO4" s="2" t="b">
        <v>0</v>
      </c>
      <c r="AP4" s="2" t="b">
        <v>0</v>
      </c>
      <c r="AQ4" s="2">
        <v>161</v>
      </c>
      <c r="AR4" s="2">
        <v>3715</v>
      </c>
      <c r="AS4" s="2" t="s">
        <v>62</v>
      </c>
    </row>
    <row r="5" spans="1:45" x14ac:dyDescent="0.25">
      <c r="A5" s="2">
        <v>1293</v>
      </c>
      <c r="B5" s="2">
        <v>1752542531110</v>
      </c>
      <c r="C5" s="2" t="s">
        <v>63</v>
      </c>
      <c r="D5" s="1" t="s">
        <v>64</v>
      </c>
      <c r="E5" s="1" t="s">
        <v>65</v>
      </c>
      <c r="F5" s="2">
        <v>285</v>
      </c>
      <c r="G5" s="2" t="b">
        <v>0</v>
      </c>
      <c r="H5" s="2" t="b">
        <v>0</v>
      </c>
      <c r="I5" s="2" t="b">
        <v>0</v>
      </c>
      <c r="J5" s="2" t="b">
        <v>1</v>
      </c>
      <c r="K5" s="2" t="b">
        <v>0</v>
      </c>
      <c r="L5" s="2" t="b">
        <v>0</v>
      </c>
      <c r="M5" s="2">
        <v>0</v>
      </c>
      <c r="N5" s="2">
        <v>1</v>
      </c>
      <c r="O5" s="2">
        <v>1</v>
      </c>
      <c r="P5" s="2">
        <v>11</v>
      </c>
      <c r="R5" s="2">
        <v>0</v>
      </c>
      <c r="T5" s="2">
        <v>11.93</v>
      </c>
      <c r="U5" s="2">
        <v>1752542531110</v>
      </c>
      <c r="V5" s="2" t="b">
        <v>0</v>
      </c>
      <c r="Y5" s="2">
        <v>1293</v>
      </c>
      <c r="Z5" s="2" t="s">
        <v>63</v>
      </c>
      <c r="AA5" s="1" t="s">
        <v>66</v>
      </c>
      <c r="AB5" s="2">
        <v>1752542475500</v>
      </c>
      <c r="AC5" s="2">
        <v>100</v>
      </c>
      <c r="AD5" s="1" t="s">
        <v>67</v>
      </c>
      <c r="AF5" s="2">
        <v>1673403675500</v>
      </c>
      <c r="AG5" s="2">
        <v>0</v>
      </c>
      <c r="AH5" s="2">
        <v>1</v>
      </c>
      <c r="AI5" s="2">
        <v>1</v>
      </c>
      <c r="AJ5" s="2">
        <v>11</v>
      </c>
      <c r="AK5" s="2" t="b">
        <v>0</v>
      </c>
      <c r="AL5" s="2" t="b">
        <v>0</v>
      </c>
      <c r="AM5" s="2" t="b">
        <v>0</v>
      </c>
      <c r="AN5" s="2" t="b">
        <v>1</v>
      </c>
      <c r="AO5" s="2" t="b">
        <v>0</v>
      </c>
      <c r="AP5" s="2" t="b">
        <v>0</v>
      </c>
      <c r="AQ5" s="2">
        <v>1057</v>
      </c>
      <c r="AR5" s="2">
        <v>3245</v>
      </c>
      <c r="AS5" s="2" t="s">
        <v>68</v>
      </c>
    </row>
    <row r="6" spans="1:45" x14ac:dyDescent="0.25">
      <c r="A6" s="2">
        <v>1829</v>
      </c>
      <c r="B6" s="2">
        <v>1752542529012</v>
      </c>
      <c r="C6" s="2" t="s">
        <v>69</v>
      </c>
      <c r="D6" s="1" t="s">
        <v>70</v>
      </c>
      <c r="E6" s="1" t="s">
        <v>71</v>
      </c>
      <c r="F6" s="2">
        <v>1335</v>
      </c>
      <c r="G6" s="2" t="b">
        <v>0</v>
      </c>
      <c r="H6" s="2" t="b">
        <v>0</v>
      </c>
      <c r="I6" s="2" t="b">
        <v>0</v>
      </c>
      <c r="J6" s="2" t="b">
        <v>1</v>
      </c>
      <c r="K6" s="2" t="b">
        <v>0</v>
      </c>
      <c r="L6" s="2" t="b">
        <v>0</v>
      </c>
      <c r="M6" s="2">
        <v>1</v>
      </c>
      <c r="N6" s="2">
        <v>3</v>
      </c>
      <c r="O6" s="2">
        <v>5</v>
      </c>
      <c r="P6" s="2">
        <v>41</v>
      </c>
      <c r="R6" s="2">
        <v>0</v>
      </c>
      <c r="S6" s="2">
        <v>11.05</v>
      </c>
      <c r="T6" s="2">
        <v>11.05</v>
      </c>
      <c r="U6" s="2">
        <v>1752542529012</v>
      </c>
      <c r="V6" s="2" t="b">
        <v>0</v>
      </c>
      <c r="Y6" s="2">
        <v>1829</v>
      </c>
      <c r="Z6" s="2" t="s">
        <v>69</v>
      </c>
      <c r="AA6" s="1" t="s">
        <v>72</v>
      </c>
      <c r="AB6" s="2">
        <v>1752542475500</v>
      </c>
      <c r="AC6" s="2">
        <v>100</v>
      </c>
      <c r="AD6" s="1" t="s">
        <v>73</v>
      </c>
      <c r="AF6" s="2">
        <v>1676514075500</v>
      </c>
      <c r="AG6" s="2">
        <v>1</v>
      </c>
      <c r="AH6" s="2">
        <v>3</v>
      </c>
      <c r="AI6" s="2">
        <v>5</v>
      </c>
      <c r="AJ6" s="2">
        <v>41</v>
      </c>
      <c r="AK6" s="2" t="b">
        <v>0</v>
      </c>
      <c r="AL6" s="2" t="b">
        <v>0</v>
      </c>
      <c r="AM6" s="2" t="b">
        <v>0</v>
      </c>
      <c r="AN6" s="2" t="b">
        <v>1</v>
      </c>
      <c r="AO6" s="2" t="b">
        <v>0</v>
      </c>
      <c r="AP6" s="2" t="b">
        <v>0</v>
      </c>
      <c r="AQ6" s="2">
        <v>1057</v>
      </c>
      <c r="AR6" s="2">
        <v>577</v>
      </c>
      <c r="AS6" s="2" t="s">
        <v>74</v>
      </c>
    </row>
    <row r="7" spans="1:45" x14ac:dyDescent="0.25">
      <c r="A7" s="2">
        <v>8143</v>
      </c>
      <c r="B7" s="2">
        <v>1752542526502</v>
      </c>
      <c r="C7" s="2" t="s">
        <v>75</v>
      </c>
      <c r="D7" s="1" t="s">
        <v>76</v>
      </c>
      <c r="E7" s="1" t="s">
        <v>77</v>
      </c>
      <c r="F7" s="2">
        <v>1980</v>
      </c>
      <c r="G7" s="2" t="b">
        <v>0</v>
      </c>
      <c r="H7" s="2" t="b">
        <v>1</v>
      </c>
      <c r="I7" s="2" t="b">
        <v>0</v>
      </c>
      <c r="J7" s="2" t="b">
        <v>0</v>
      </c>
      <c r="K7" s="2" t="b">
        <v>0</v>
      </c>
      <c r="L7" s="2" t="b">
        <v>0</v>
      </c>
      <c r="M7" s="2">
        <v>1</v>
      </c>
      <c r="N7" s="2">
        <v>5</v>
      </c>
      <c r="O7" s="2">
        <v>14</v>
      </c>
      <c r="P7" s="2">
        <v>54</v>
      </c>
      <c r="R7" s="2">
        <v>4</v>
      </c>
      <c r="S7" s="2">
        <v>41.33</v>
      </c>
      <c r="T7" s="2">
        <v>8.0500000000000007</v>
      </c>
      <c r="U7" s="2">
        <v>1752542526502</v>
      </c>
      <c r="V7" s="2" t="b">
        <v>0</v>
      </c>
      <c r="Y7" s="2">
        <v>8143</v>
      </c>
      <c r="Z7" s="2" t="s">
        <v>75</v>
      </c>
      <c r="AA7" s="1" t="s">
        <v>78</v>
      </c>
      <c r="AB7" s="2">
        <v>1752542475500</v>
      </c>
      <c r="AC7" s="2">
        <v>100</v>
      </c>
      <c r="AD7" s="1" t="s">
        <v>79</v>
      </c>
      <c r="AF7" s="2">
        <v>1681089675500</v>
      </c>
      <c r="AG7" s="2">
        <v>1</v>
      </c>
      <c r="AH7" s="2">
        <v>5</v>
      </c>
      <c r="AI7" s="2">
        <v>14</v>
      </c>
      <c r="AJ7" s="2">
        <v>54</v>
      </c>
      <c r="AK7" s="2" t="b">
        <v>0</v>
      </c>
      <c r="AL7" s="2" t="b">
        <v>1</v>
      </c>
      <c r="AM7" s="2" t="b">
        <v>0</v>
      </c>
      <c r="AN7" s="2" t="b">
        <v>0</v>
      </c>
      <c r="AO7" s="2" t="b">
        <v>0</v>
      </c>
      <c r="AP7" s="2" t="b">
        <v>0</v>
      </c>
      <c r="AQ7" s="2">
        <v>289</v>
      </c>
      <c r="AR7" s="2">
        <v>7818</v>
      </c>
      <c r="AS7" s="2" t="s">
        <v>50</v>
      </c>
    </row>
    <row r="8" spans="1:45" x14ac:dyDescent="0.25">
      <c r="A8" s="2">
        <v>11786</v>
      </c>
      <c r="B8" s="2">
        <v>1752542525445</v>
      </c>
      <c r="C8" s="2" t="s">
        <v>80</v>
      </c>
      <c r="D8" s="1" t="s">
        <v>81</v>
      </c>
      <c r="E8" s="1" t="s">
        <v>82</v>
      </c>
      <c r="F8" s="2">
        <v>2130</v>
      </c>
      <c r="G8" s="2" t="b">
        <v>1</v>
      </c>
      <c r="H8" s="2" t="b">
        <v>0</v>
      </c>
      <c r="I8" s="2" t="b">
        <v>0</v>
      </c>
      <c r="J8" s="2" t="b">
        <v>0</v>
      </c>
      <c r="K8" s="2" t="b">
        <v>0</v>
      </c>
      <c r="L8" s="2" t="b">
        <v>0</v>
      </c>
      <c r="M8" s="2">
        <v>1</v>
      </c>
      <c r="N8" s="2">
        <v>5</v>
      </c>
      <c r="O8" s="2">
        <v>19</v>
      </c>
      <c r="P8" s="2">
        <v>54</v>
      </c>
      <c r="R8" s="2">
        <v>5</v>
      </c>
      <c r="S8" s="2">
        <v>61.24</v>
      </c>
      <c r="T8" s="2">
        <v>20.92</v>
      </c>
      <c r="U8" s="2">
        <v>1752542525445</v>
      </c>
      <c r="V8" s="2" t="b">
        <v>0</v>
      </c>
      <c r="Y8" s="2">
        <v>11786</v>
      </c>
      <c r="Z8" s="2" t="s">
        <v>80</v>
      </c>
      <c r="AA8" s="1" t="s">
        <v>83</v>
      </c>
      <c r="AB8" s="2">
        <v>1752542475499</v>
      </c>
      <c r="AC8" s="2">
        <v>100</v>
      </c>
      <c r="AD8" s="1" t="s">
        <v>84</v>
      </c>
      <c r="AF8" s="2">
        <v>1681521675499</v>
      </c>
      <c r="AG8" s="2">
        <v>1</v>
      </c>
      <c r="AH8" s="2">
        <v>5</v>
      </c>
      <c r="AI8" s="2">
        <v>19</v>
      </c>
      <c r="AJ8" s="2">
        <v>54</v>
      </c>
      <c r="AK8" s="2" t="b">
        <v>1</v>
      </c>
      <c r="AL8" s="2" t="b">
        <v>0</v>
      </c>
      <c r="AM8" s="2" t="b">
        <v>0</v>
      </c>
      <c r="AN8" s="2" t="b">
        <v>0</v>
      </c>
      <c r="AO8" s="2" t="b">
        <v>0</v>
      </c>
      <c r="AP8" s="2" t="b">
        <v>0</v>
      </c>
      <c r="AQ8" s="2">
        <v>289</v>
      </c>
      <c r="AR8" s="2">
        <v>7818</v>
      </c>
      <c r="AS8" s="2" t="s">
        <v>50</v>
      </c>
    </row>
    <row r="9" spans="1:45" x14ac:dyDescent="0.25">
      <c r="A9" s="2">
        <v>11805</v>
      </c>
      <c r="B9" s="2">
        <v>1752542524129</v>
      </c>
      <c r="C9" s="2" t="s">
        <v>85</v>
      </c>
      <c r="D9" s="1" t="s">
        <v>86</v>
      </c>
      <c r="E9" s="1" t="s">
        <v>87</v>
      </c>
      <c r="F9" s="2">
        <v>1335</v>
      </c>
      <c r="G9" s="2" t="b">
        <v>1</v>
      </c>
      <c r="H9" s="2" t="b">
        <v>0</v>
      </c>
      <c r="I9" s="2" t="b">
        <v>0</v>
      </c>
      <c r="J9" s="2" t="b">
        <v>0</v>
      </c>
      <c r="K9" s="2" t="b">
        <v>0</v>
      </c>
      <c r="L9" s="2" t="b">
        <v>0</v>
      </c>
      <c r="M9" s="2">
        <v>1</v>
      </c>
      <c r="N9" s="2">
        <v>2</v>
      </c>
      <c r="O9" s="2">
        <v>10</v>
      </c>
      <c r="P9" s="2">
        <v>37</v>
      </c>
      <c r="R9" s="2">
        <v>0</v>
      </c>
      <c r="S9" s="2">
        <v>44.52</v>
      </c>
      <c r="T9" s="2">
        <v>44.52</v>
      </c>
      <c r="U9" s="2">
        <v>1752542524129</v>
      </c>
      <c r="V9" s="2" t="b">
        <v>0</v>
      </c>
      <c r="Y9" s="2">
        <v>11805</v>
      </c>
      <c r="Z9" s="2" t="s">
        <v>85</v>
      </c>
      <c r="AA9" s="1" t="s">
        <v>88</v>
      </c>
      <c r="AB9" s="2">
        <v>1752542475499</v>
      </c>
      <c r="AC9" s="2">
        <v>100</v>
      </c>
      <c r="AD9" s="1" t="s">
        <v>89</v>
      </c>
      <c r="AF9" s="2">
        <v>1681780875499</v>
      </c>
      <c r="AG9" s="2">
        <v>1</v>
      </c>
      <c r="AH9" s="2">
        <v>2</v>
      </c>
      <c r="AI9" s="2">
        <v>10</v>
      </c>
      <c r="AJ9" s="2">
        <v>37</v>
      </c>
      <c r="AK9" s="2" t="b">
        <v>1</v>
      </c>
      <c r="AL9" s="2" t="b">
        <v>0</v>
      </c>
      <c r="AM9" s="2" t="b">
        <v>0</v>
      </c>
      <c r="AN9" s="2" t="b">
        <v>0</v>
      </c>
      <c r="AO9" s="2" t="b">
        <v>0</v>
      </c>
      <c r="AP9" s="2" t="b">
        <v>0</v>
      </c>
      <c r="AQ9" s="2">
        <v>8481</v>
      </c>
      <c r="AR9" s="2">
        <v>11179</v>
      </c>
      <c r="AS9" s="2" t="s">
        <v>90</v>
      </c>
    </row>
    <row r="10" spans="1:45" x14ac:dyDescent="0.25">
      <c r="A10" s="2">
        <v>5128</v>
      </c>
      <c r="B10" s="2">
        <v>1752542511434</v>
      </c>
      <c r="C10" s="2" t="s">
        <v>91</v>
      </c>
      <c r="D10" s="1" t="s">
        <v>92</v>
      </c>
      <c r="E10" s="1" t="s">
        <v>93</v>
      </c>
      <c r="F10" s="2">
        <v>285</v>
      </c>
      <c r="G10" s="2" t="b">
        <v>0</v>
      </c>
      <c r="H10" s="2" t="b">
        <v>1</v>
      </c>
      <c r="I10" s="2" t="b">
        <v>0</v>
      </c>
      <c r="J10" s="2" t="b">
        <v>0</v>
      </c>
      <c r="K10" s="2" t="b">
        <v>0</v>
      </c>
      <c r="L10" s="2" t="b">
        <v>0</v>
      </c>
      <c r="M10" s="2">
        <v>0</v>
      </c>
      <c r="N10" s="2">
        <v>1</v>
      </c>
      <c r="O10" s="2">
        <v>3</v>
      </c>
      <c r="P10" s="2">
        <v>7</v>
      </c>
      <c r="R10" s="2">
        <v>0</v>
      </c>
      <c r="T10" s="2">
        <v>9.11</v>
      </c>
      <c r="U10" s="2">
        <v>1752542511434</v>
      </c>
      <c r="V10" s="2" t="b">
        <v>0</v>
      </c>
      <c r="Y10" s="2">
        <v>5128</v>
      </c>
      <c r="Z10" s="2" t="s">
        <v>91</v>
      </c>
      <c r="AA10" s="1" t="s">
        <v>94</v>
      </c>
      <c r="AB10" s="2">
        <v>1752542475498</v>
      </c>
      <c r="AC10" s="2">
        <v>100</v>
      </c>
      <c r="AD10" s="1" t="s">
        <v>95</v>
      </c>
      <c r="AF10" s="2">
        <v>1705285275497</v>
      </c>
      <c r="AG10" s="2">
        <v>0</v>
      </c>
      <c r="AH10" s="2">
        <v>1</v>
      </c>
      <c r="AI10" s="2">
        <v>3</v>
      </c>
      <c r="AJ10" s="2">
        <v>7</v>
      </c>
      <c r="AK10" s="2" t="b">
        <v>0</v>
      </c>
      <c r="AL10" s="2" t="b">
        <v>1</v>
      </c>
      <c r="AM10" s="2" t="b">
        <v>0</v>
      </c>
      <c r="AN10" s="2" t="b">
        <v>0</v>
      </c>
      <c r="AO10" s="2" t="b">
        <v>0</v>
      </c>
      <c r="AP10" s="2" t="b">
        <v>0</v>
      </c>
      <c r="AQ10" s="2">
        <v>33057</v>
      </c>
      <c r="AR10" s="2">
        <v>10700</v>
      </c>
      <c r="AS10" s="2" t="s">
        <v>96</v>
      </c>
    </row>
    <row r="11" spans="1:45" x14ac:dyDescent="0.25">
      <c r="A11" s="2">
        <v>27717</v>
      </c>
      <c r="B11" s="2">
        <v>1752542503679</v>
      </c>
      <c r="C11" s="2" t="s">
        <v>57</v>
      </c>
      <c r="D11" s="1" t="s">
        <v>97</v>
      </c>
      <c r="E11" s="1" t="s">
        <v>98</v>
      </c>
      <c r="F11" s="2">
        <v>1350</v>
      </c>
      <c r="G11" s="2" t="b">
        <v>1</v>
      </c>
      <c r="H11" s="2" t="b">
        <v>0</v>
      </c>
      <c r="I11" s="2" t="b">
        <v>0</v>
      </c>
      <c r="J11" s="2" t="b">
        <v>0</v>
      </c>
      <c r="K11" s="2" t="b">
        <v>0</v>
      </c>
      <c r="L11" s="2" t="b">
        <v>0</v>
      </c>
      <c r="M11" s="2">
        <v>1</v>
      </c>
      <c r="N11" s="2">
        <v>5</v>
      </c>
      <c r="O11" s="2">
        <v>9</v>
      </c>
      <c r="P11" s="2">
        <v>22</v>
      </c>
      <c r="R11" s="2">
        <v>0</v>
      </c>
      <c r="S11" s="2">
        <v>34.72</v>
      </c>
      <c r="T11" s="2">
        <v>34.72</v>
      </c>
      <c r="U11" s="2">
        <v>1752542503679</v>
      </c>
      <c r="V11" s="2" t="b">
        <v>0</v>
      </c>
      <c r="Y11" s="2">
        <v>27717</v>
      </c>
      <c r="Z11" s="2" t="s">
        <v>57</v>
      </c>
      <c r="AA11" s="1" t="s">
        <v>99</v>
      </c>
      <c r="AB11" s="2">
        <v>1752542475497</v>
      </c>
      <c r="AC11" s="2">
        <v>100</v>
      </c>
      <c r="AD11" s="1" t="s">
        <v>100</v>
      </c>
      <c r="AF11" s="2">
        <v>1737598875497</v>
      </c>
      <c r="AG11" s="2">
        <v>1</v>
      </c>
      <c r="AH11" s="2">
        <v>5</v>
      </c>
      <c r="AI11" s="2">
        <v>9</v>
      </c>
      <c r="AJ11" s="2">
        <v>22</v>
      </c>
      <c r="AK11" s="2" t="b">
        <v>1</v>
      </c>
      <c r="AL11" s="2" t="b">
        <v>0</v>
      </c>
      <c r="AM11" s="2" t="b">
        <v>0</v>
      </c>
      <c r="AN11" s="2" t="b">
        <v>0</v>
      </c>
      <c r="AO11" s="2" t="b">
        <v>0</v>
      </c>
      <c r="AP11" s="2" t="b">
        <v>0</v>
      </c>
      <c r="AQ11" s="2">
        <v>8737</v>
      </c>
      <c r="AR11" s="2">
        <v>19742</v>
      </c>
      <c r="AS11" s="2" t="s">
        <v>101</v>
      </c>
    </row>
    <row r="12" spans="1:45" x14ac:dyDescent="0.25">
      <c r="A12" s="2">
        <v>11753</v>
      </c>
      <c r="B12" s="2">
        <v>1752542502243</v>
      </c>
      <c r="C12" s="2" t="s">
        <v>102</v>
      </c>
      <c r="D12" s="1" t="s">
        <v>103</v>
      </c>
      <c r="E12" s="1" t="s">
        <v>104</v>
      </c>
      <c r="F12" s="2">
        <v>1635</v>
      </c>
      <c r="G12" s="2" t="b">
        <v>1</v>
      </c>
      <c r="H12" s="2" t="b">
        <v>0</v>
      </c>
      <c r="I12" s="2" t="b">
        <v>0</v>
      </c>
      <c r="J12" s="2" t="b">
        <v>0</v>
      </c>
      <c r="K12" s="2" t="b">
        <v>0</v>
      </c>
      <c r="L12" s="2" t="b">
        <v>0</v>
      </c>
      <c r="M12" s="2">
        <v>1</v>
      </c>
      <c r="N12" s="2">
        <v>5</v>
      </c>
      <c r="O12" s="2">
        <v>14</v>
      </c>
      <c r="P12" s="2">
        <v>31</v>
      </c>
      <c r="R12" s="2">
        <v>2</v>
      </c>
      <c r="S12" s="2">
        <v>46.3</v>
      </c>
      <c r="T12" s="2">
        <v>10.73</v>
      </c>
      <c r="U12" s="2">
        <v>1752542502243</v>
      </c>
      <c r="V12" s="2" t="b">
        <v>0</v>
      </c>
      <c r="Y12" s="2">
        <v>11753</v>
      </c>
      <c r="Z12" s="2" t="s">
        <v>102</v>
      </c>
      <c r="AA12" s="1" t="s">
        <v>105</v>
      </c>
      <c r="AB12" s="2">
        <v>1752542475496</v>
      </c>
      <c r="AC12" s="2">
        <v>100</v>
      </c>
      <c r="AD12" s="1" t="s">
        <v>106</v>
      </c>
      <c r="AF12" s="2">
        <v>1737944475496</v>
      </c>
      <c r="AG12" s="2">
        <v>1</v>
      </c>
      <c r="AH12" s="2">
        <v>5</v>
      </c>
      <c r="AI12" s="2">
        <v>14</v>
      </c>
      <c r="AJ12" s="2">
        <v>31</v>
      </c>
      <c r="AK12" s="2" t="b">
        <v>1</v>
      </c>
      <c r="AL12" s="2" t="b">
        <v>0</v>
      </c>
      <c r="AM12" s="2" t="b">
        <v>0</v>
      </c>
      <c r="AN12" s="2" t="b">
        <v>0</v>
      </c>
      <c r="AO12" s="2" t="b">
        <v>0</v>
      </c>
      <c r="AP12" s="2" t="b">
        <v>0</v>
      </c>
      <c r="AQ12" s="2">
        <v>545</v>
      </c>
      <c r="AR12" s="2">
        <v>11237</v>
      </c>
      <c r="AS12" s="2" t="s">
        <v>107</v>
      </c>
    </row>
    <row r="13" spans="1:45" x14ac:dyDescent="0.25">
      <c r="A13" s="2">
        <v>3211</v>
      </c>
      <c r="B13" s="2">
        <v>1752542498290</v>
      </c>
      <c r="C13" s="2" t="s">
        <v>108</v>
      </c>
      <c r="D13" s="1" t="s">
        <v>109</v>
      </c>
      <c r="E13" s="1" t="s">
        <v>110</v>
      </c>
      <c r="F13" s="2">
        <v>315</v>
      </c>
      <c r="G13" s="2" t="b">
        <v>0</v>
      </c>
      <c r="H13" s="2" t="b">
        <v>1</v>
      </c>
      <c r="I13" s="2" t="b">
        <v>0</v>
      </c>
      <c r="J13" s="2" t="b">
        <v>0</v>
      </c>
      <c r="K13" s="2" t="b">
        <v>0</v>
      </c>
      <c r="L13" s="2" t="b">
        <v>0</v>
      </c>
      <c r="M13" s="2">
        <v>0</v>
      </c>
      <c r="N13" s="2">
        <v>1</v>
      </c>
      <c r="O13" s="2">
        <v>1</v>
      </c>
      <c r="P13" s="2">
        <v>13</v>
      </c>
      <c r="R13" s="2">
        <v>0</v>
      </c>
      <c r="T13" s="2">
        <v>9.42</v>
      </c>
      <c r="U13" s="2">
        <v>1752542498290</v>
      </c>
      <c r="V13" s="2" t="b">
        <v>0</v>
      </c>
      <c r="Y13" s="2">
        <v>3211</v>
      </c>
      <c r="Z13" s="2" t="s">
        <v>108</v>
      </c>
      <c r="AA13" s="1" t="s">
        <v>111</v>
      </c>
      <c r="AB13" s="2">
        <v>1752542475496</v>
      </c>
      <c r="AC13" s="2">
        <v>100</v>
      </c>
      <c r="AD13" s="1" t="s">
        <v>112</v>
      </c>
      <c r="AF13" s="2">
        <v>1748222475495</v>
      </c>
      <c r="AG13" s="2">
        <v>0</v>
      </c>
      <c r="AH13" s="2">
        <v>1</v>
      </c>
      <c r="AI13" s="2">
        <v>1</v>
      </c>
      <c r="AJ13" s="2">
        <v>13</v>
      </c>
      <c r="AK13" s="2" t="b">
        <v>0</v>
      </c>
      <c r="AL13" s="2" t="b">
        <v>1</v>
      </c>
      <c r="AM13" s="2" t="b">
        <v>0</v>
      </c>
      <c r="AN13" s="2" t="b">
        <v>0</v>
      </c>
      <c r="AO13" s="2" t="b">
        <v>0</v>
      </c>
      <c r="AP13" s="2" t="b">
        <v>0</v>
      </c>
      <c r="AQ13" s="2">
        <v>289</v>
      </c>
      <c r="AR13" s="2">
        <v>10917</v>
      </c>
      <c r="AS13" s="2" t="s">
        <v>113</v>
      </c>
    </row>
    <row r="14" spans="1:45" x14ac:dyDescent="0.25">
      <c r="A14" s="2">
        <v>16619</v>
      </c>
      <c r="B14" s="2">
        <v>1752542496109</v>
      </c>
      <c r="C14" s="2" t="s">
        <v>114</v>
      </c>
      <c r="D14" s="1" t="s">
        <v>115</v>
      </c>
      <c r="E14" s="1" t="s">
        <v>116</v>
      </c>
      <c r="F14" s="2">
        <v>1305</v>
      </c>
      <c r="G14" s="2" t="b">
        <v>1</v>
      </c>
      <c r="H14" s="2" t="b">
        <v>0</v>
      </c>
      <c r="I14" s="2" t="b">
        <v>0</v>
      </c>
      <c r="J14" s="2" t="b">
        <v>0</v>
      </c>
      <c r="K14" s="2" t="b">
        <v>0</v>
      </c>
      <c r="L14" s="2" t="b">
        <v>0</v>
      </c>
      <c r="M14" s="2">
        <v>1</v>
      </c>
      <c r="N14" s="2">
        <v>4</v>
      </c>
      <c r="O14" s="2">
        <v>7</v>
      </c>
      <c r="P14" s="2">
        <v>29</v>
      </c>
      <c r="R14" s="2">
        <v>0</v>
      </c>
      <c r="S14" s="2">
        <v>9.9499999999999993</v>
      </c>
      <c r="T14" s="2">
        <v>9.9499999999999993</v>
      </c>
      <c r="U14" s="2">
        <v>1752542496109</v>
      </c>
      <c r="V14" s="2" t="b">
        <v>0</v>
      </c>
      <c r="Y14" s="2">
        <v>16619</v>
      </c>
      <c r="Z14" s="2" t="s">
        <v>114</v>
      </c>
      <c r="AA14" s="1" t="s">
        <v>117</v>
      </c>
      <c r="AB14" s="2">
        <v>1752542475496</v>
      </c>
      <c r="AC14" s="2">
        <v>58</v>
      </c>
      <c r="AD14" s="1" t="s">
        <v>118</v>
      </c>
      <c r="AF14" s="2">
        <v>1738894875496</v>
      </c>
      <c r="AG14" s="2">
        <v>0</v>
      </c>
      <c r="AH14" s="2">
        <v>2</v>
      </c>
      <c r="AI14" s="2">
        <v>2</v>
      </c>
      <c r="AJ14" s="2">
        <v>23</v>
      </c>
      <c r="AK14" s="2" t="b">
        <v>1</v>
      </c>
      <c r="AL14" s="2" t="b">
        <v>0</v>
      </c>
      <c r="AM14" s="2" t="b">
        <v>0</v>
      </c>
      <c r="AN14" s="2" t="b">
        <v>0</v>
      </c>
      <c r="AO14" s="2" t="b">
        <v>0</v>
      </c>
      <c r="AP14" s="2" t="b">
        <v>0</v>
      </c>
      <c r="AQ14" s="2">
        <v>25121</v>
      </c>
      <c r="AR14" s="2">
        <v>14683</v>
      </c>
      <c r="AS14" s="2" t="s">
        <v>119</v>
      </c>
    </row>
    <row r="15" spans="1:45" x14ac:dyDescent="0.25">
      <c r="A15" s="2">
        <v>7933</v>
      </c>
      <c r="B15" s="2">
        <v>1752542504895</v>
      </c>
      <c r="C15" s="2" t="s">
        <v>120</v>
      </c>
      <c r="D15" s="1" t="s">
        <v>121</v>
      </c>
      <c r="E15" s="1" t="s">
        <v>122</v>
      </c>
      <c r="F15" s="2">
        <v>2040</v>
      </c>
      <c r="G15" s="2" t="b">
        <v>0</v>
      </c>
      <c r="H15" s="2" t="b">
        <v>1</v>
      </c>
      <c r="I15" s="2" t="b">
        <v>0</v>
      </c>
      <c r="J15" s="2" t="b">
        <v>0</v>
      </c>
      <c r="K15" s="2" t="b">
        <v>0</v>
      </c>
      <c r="L15" s="2" t="b">
        <v>0</v>
      </c>
      <c r="M15" s="2">
        <v>1</v>
      </c>
      <c r="N15" s="2">
        <v>10</v>
      </c>
      <c r="O15" s="2">
        <v>12</v>
      </c>
      <c r="P15" s="2">
        <v>32</v>
      </c>
      <c r="R15" s="2">
        <v>4</v>
      </c>
      <c r="S15" s="2">
        <v>11.55</v>
      </c>
      <c r="T15" s="2">
        <v>2.34</v>
      </c>
      <c r="U15" s="2">
        <v>1752542504895</v>
      </c>
      <c r="V15" s="2" t="b">
        <v>0</v>
      </c>
      <c r="Y15" s="2">
        <v>7933</v>
      </c>
      <c r="Z15" s="2" t="s">
        <v>120</v>
      </c>
      <c r="AA15" s="1" t="s">
        <v>123</v>
      </c>
      <c r="AB15" s="2">
        <v>1752542475497</v>
      </c>
      <c r="AC15" s="2">
        <v>56</v>
      </c>
      <c r="AD15" s="1" t="s">
        <v>124</v>
      </c>
      <c r="AF15" s="2">
        <v>1709518875497</v>
      </c>
      <c r="AG15" s="2">
        <v>1</v>
      </c>
      <c r="AH15" s="2">
        <v>6</v>
      </c>
      <c r="AI15" s="2">
        <v>8</v>
      </c>
      <c r="AJ15" s="2">
        <v>13</v>
      </c>
      <c r="AK15" s="2" t="b">
        <v>0</v>
      </c>
      <c r="AL15" s="2" t="b">
        <v>1</v>
      </c>
      <c r="AM15" s="2" t="b">
        <v>0</v>
      </c>
      <c r="AN15" s="2" t="b">
        <v>0</v>
      </c>
      <c r="AO15" s="2" t="b">
        <v>0</v>
      </c>
      <c r="AP15" s="2" t="b">
        <v>0</v>
      </c>
      <c r="AQ15" s="2">
        <v>41249</v>
      </c>
      <c r="AR15" s="2">
        <v>8205</v>
      </c>
      <c r="AS15" s="2" t="s">
        <v>125</v>
      </c>
    </row>
    <row r="16" spans="1:45" x14ac:dyDescent="0.25">
      <c r="A16" s="2">
        <v>470</v>
      </c>
      <c r="B16" s="2">
        <v>1752542530456</v>
      </c>
      <c r="C16" s="2" t="s">
        <v>126</v>
      </c>
      <c r="D16" s="1" t="s">
        <v>127</v>
      </c>
      <c r="E16" s="1" t="s">
        <v>128</v>
      </c>
      <c r="F16" s="2">
        <v>1335</v>
      </c>
      <c r="G16" s="2" t="b">
        <v>0</v>
      </c>
      <c r="H16" s="2" t="b">
        <v>0</v>
      </c>
      <c r="I16" s="2" t="b">
        <v>1</v>
      </c>
      <c r="J16" s="2" t="b">
        <v>0</v>
      </c>
      <c r="K16" s="2" t="b">
        <v>0</v>
      </c>
      <c r="L16" s="2" t="b">
        <v>0</v>
      </c>
      <c r="M16" s="2">
        <v>1</v>
      </c>
      <c r="N16" s="2">
        <v>5</v>
      </c>
      <c r="O16" s="2">
        <v>9</v>
      </c>
      <c r="P16" s="2">
        <v>21</v>
      </c>
      <c r="R16" s="2">
        <v>0</v>
      </c>
      <c r="S16" s="2">
        <v>54.14</v>
      </c>
      <c r="T16" s="2">
        <v>54.14</v>
      </c>
      <c r="U16" s="2">
        <v>1752542530456</v>
      </c>
      <c r="V16" s="2" t="b">
        <v>0</v>
      </c>
      <c r="Y16" s="2">
        <v>470</v>
      </c>
      <c r="Z16" s="2" t="s">
        <v>126</v>
      </c>
      <c r="AA16" s="1" t="s">
        <v>129</v>
      </c>
      <c r="AB16" s="2">
        <v>1752542475500</v>
      </c>
      <c r="AC16" s="2">
        <v>46</v>
      </c>
      <c r="AD16" s="1" t="s">
        <v>130</v>
      </c>
      <c r="AF16" s="2">
        <v>1673835675500</v>
      </c>
      <c r="AG16" s="2">
        <v>0</v>
      </c>
      <c r="AH16" s="2">
        <v>2</v>
      </c>
      <c r="AI16" s="2">
        <v>3</v>
      </c>
      <c r="AJ16" s="2">
        <v>14</v>
      </c>
      <c r="AK16" s="2" t="b">
        <v>0</v>
      </c>
      <c r="AL16" s="2" t="b">
        <v>0</v>
      </c>
      <c r="AM16" s="2" t="b">
        <v>1</v>
      </c>
      <c r="AN16" s="2" t="b">
        <v>0</v>
      </c>
      <c r="AO16" s="2" t="b">
        <v>0</v>
      </c>
      <c r="AP16" s="2" t="b">
        <v>0</v>
      </c>
      <c r="AQ16" s="2">
        <v>161</v>
      </c>
      <c r="AR16" s="2">
        <v>3716</v>
      </c>
      <c r="AS16" s="2" t="s">
        <v>131</v>
      </c>
    </row>
    <row r="17" spans="1:45" x14ac:dyDescent="0.25">
      <c r="A17" s="2">
        <v>6498</v>
      </c>
      <c r="B17" s="2">
        <v>1752542523039</v>
      </c>
      <c r="C17" s="2" t="s">
        <v>132</v>
      </c>
      <c r="D17" s="1" t="s">
        <v>133</v>
      </c>
      <c r="E17" s="1" t="s">
        <v>134</v>
      </c>
      <c r="F17" s="2">
        <v>1350</v>
      </c>
      <c r="G17" s="2" t="b">
        <v>0</v>
      </c>
      <c r="H17" s="2" t="b">
        <v>1</v>
      </c>
      <c r="I17" s="2" t="b">
        <v>0</v>
      </c>
      <c r="J17" s="2" t="b">
        <v>0</v>
      </c>
      <c r="K17" s="2" t="b">
        <v>0</v>
      </c>
      <c r="L17" s="2" t="b">
        <v>0</v>
      </c>
      <c r="M17" s="2">
        <v>1</v>
      </c>
      <c r="N17" s="2">
        <v>4</v>
      </c>
      <c r="O17" s="2">
        <v>12</v>
      </c>
      <c r="P17" s="2">
        <v>22</v>
      </c>
      <c r="Q17" s="2" t="s">
        <v>135</v>
      </c>
      <c r="R17" s="2">
        <v>0</v>
      </c>
      <c r="S17" s="2">
        <v>36.49</v>
      </c>
      <c r="T17" s="2">
        <v>36.49</v>
      </c>
      <c r="U17" s="2">
        <v>1752542523039</v>
      </c>
      <c r="V17" s="2" t="b">
        <v>0</v>
      </c>
      <c r="Y17" s="2">
        <v>6498</v>
      </c>
      <c r="Z17" s="2" t="s">
        <v>132</v>
      </c>
      <c r="AA17" s="1" t="s">
        <v>136</v>
      </c>
      <c r="AB17" s="2">
        <v>1752542475499</v>
      </c>
      <c r="AC17" s="2">
        <v>40</v>
      </c>
      <c r="AD17" s="1" t="s">
        <v>137</v>
      </c>
      <c r="AE17" s="2" t="s">
        <v>135</v>
      </c>
      <c r="AF17" s="2">
        <v>1682040075499</v>
      </c>
      <c r="AG17" s="2">
        <v>0</v>
      </c>
      <c r="AH17" s="2">
        <v>0</v>
      </c>
      <c r="AI17" s="2">
        <v>8</v>
      </c>
      <c r="AJ17" s="2">
        <v>12</v>
      </c>
      <c r="AK17" s="2" t="b">
        <v>0</v>
      </c>
      <c r="AL17" s="2" t="b">
        <v>1</v>
      </c>
      <c r="AM17" s="2" t="b">
        <v>0</v>
      </c>
      <c r="AN17" s="2" t="b">
        <v>0</v>
      </c>
      <c r="AO17" s="2" t="b">
        <v>0</v>
      </c>
      <c r="AP17" s="2" t="b">
        <v>0</v>
      </c>
      <c r="AQ17" s="2">
        <v>161</v>
      </c>
      <c r="AR17" s="2">
        <v>1265</v>
      </c>
      <c r="AS17" s="2" t="s">
        <v>138</v>
      </c>
    </row>
    <row r="18" spans="1:45" x14ac:dyDescent="0.25">
      <c r="A18" s="2">
        <v>5673</v>
      </c>
      <c r="B18" s="2">
        <v>1752542514807</v>
      </c>
      <c r="C18" s="2" t="s">
        <v>139</v>
      </c>
      <c r="D18" s="1" t="s">
        <v>140</v>
      </c>
      <c r="E18" s="1" t="s">
        <v>141</v>
      </c>
      <c r="F18" s="2">
        <v>1545</v>
      </c>
      <c r="G18" s="2" t="b">
        <v>0</v>
      </c>
      <c r="H18" s="2" t="b">
        <v>1</v>
      </c>
      <c r="I18" s="2" t="b">
        <v>0</v>
      </c>
      <c r="J18" s="2" t="b">
        <v>1</v>
      </c>
      <c r="K18" s="2" t="b">
        <v>0</v>
      </c>
      <c r="L18" s="2" t="b">
        <v>0</v>
      </c>
      <c r="M18" s="2">
        <v>1</v>
      </c>
      <c r="N18" s="2">
        <v>4</v>
      </c>
      <c r="O18" s="2">
        <v>14</v>
      </c>
      <c r="P18" s="2">
        <v>31</v>
      </c>
      <c r="R18" s="2">
        <v>1</v>
      </c>
      <c r="S18" s="2">
        <v>3.55</v>
      </c>
      <c r="T18" s="2">
        <v>0.88</v>
      </c>
      <c r="U18" s="2">
        <v>1752542514807</v>
      </c>
      <c r="V18" s="2" t="b">
        <v>0</v>
      </c>
      <c r="Y18" s="2">
        <v>5673</v>
      </c>
      <c r="Z18" s="2" t="s">
        <v>139</v>
      </c>
      <c r="AA18" s="1" t="s">
        <v>142</v>
      </c>
      <c r="AB18" s="2">
        <v>1752542475498</v>
      </c>
      <c r="AC18" s="2">
        <v>33</v>
      </c>
      <c r="AD18" s="1" t="s">
        <v>143</v>
      </c>
      <c r="AF18" s="2">
        <v>1695864075498</v>
      </c>
      <c r="AG18" s="2">
        <v>0</v>
      </c>
      <c r="AH18" s="2">
        <v>0</v>
      </c>
      <c r="AI18" s="2">
        <v>4</v>
      </c>
      <c r="AJ18" s="2">
        <v>20</v>
      </c>
      <c r="AK18" s="2" t="b">
        <v>0</v>
      </c>
      <c r="AL18" s="2" t="b">
        <v>1</v>
      </c>
      <c r="AM18" s="2" t="b">
        <v>0</v>
      </c>
      <c r="AN18" s="2" t="b">
        <v>1</v>
      </c>
      <c r="AO18" s="2" t="b">
        <v>0</v>
      </c>
      <c r="AP18" s="2" t="b">
        <v>0</v>
      </c>
      <c r="AQ18" s="2">
        <v>25889</v>
      </c>
      <c r="AR18" s="2">
        <v>7708</v>
      </c>
      <c r="AS18" s="2" t="s">
        <v>144</v>
      </c>
    </row>
    <row r="19" spans="1:45" x14ac:dyDescent="0.25">
      <c r="A19" s="2">
        <v>8671</v>
      </c>
      <c r="B19" s="2">
        <v>1752542534139</v>
      </c>
      <c r="C19" s="2" t="s">
        <v>145</v>
      </c>
      <c r="D19" s="1" t="s">
        <v>146</v>
      </c>
      <c r="E19" s="1" t="s">
        <v>147</v>
      </c>
      <c r="F19" s="2">
        <v>1410</v>
      </c>
      <c r="G19" s="2" t="b">
        <v>0</v>
      </c>
      <c r="H19" s="2" t="b">
        <v>1</v>
      </c>
      <c r="I19" s="2" t="b">
        <v>0</v>
      </c>
      <c r="J19" s="2" t="b">
        <v>0</v>
      </c>
      <c r="K19" s="2" t="b">
        <v>0</v>
      </c>
      <c r="L19" s="2" t="b">
        <v>0</v>
      </c>
      <c r="M19" s="2">
        <v>1</v>
      </c>
      <c r="N19" s="2">
        <v>4</v>
      </c>
      <c r="O19" s="2">
        <v>10</v>
      </c>
      <c r="P19" s="2">
        <v>30</v>
      </c>
      <c r="R19" s="2">
        <v>2</v>
      </c>
      <c r="S19" s="2">
        <v>18.14</v>
      </c>
      <c r="T19" s="2">
        <v>5.3</v>
      </c>
      <c r="U19" s="2">
        <v>1752542534139</v>
      </c>
      <c r="V19" s="2" t="b">
        <v>0</v>
      </c>
      <c r="Y19" s="2">
        <v>8671</v>
      </c>
      <c r="Z19" s="2" t="s">
        <v>145</v>
      </c>
      <c r="AA19" s="1" t="s">
        <v>148</v>
      </c>
      <c r="AB19" s="2">
        <v>1752542475501</v>
      </c>
      <c r="AC19" s="2">
        <v>28</v>
      </c>
      <c r="AD19" s="1" t="s">
        <v>149</v>
      </c>
      <c r="AF19" s="2">
        <v>1671157275501</v>
      </c>
      <c r="AG19" s="2">
        <v>0</v>
      </c>
      <c r="AH19" s="2">
        <v>0</v>
      </c>
      <c r="AI19" s="2">
        <v>1</v>
      </c>
      <c r="AJ19" s="2">
        <v>19</v>
      </c>
      <c r="AK19" s="2" t="b">
        <v>0</v>
      </c>
      <c r="AL19" s="2" t="b">
        <v>1</v>
      </c>
      <c r="AM19" s="2" t="b">
        <v>0</v>
      </c>
      <c r="AN19" s="2" t="b">
        <v>0</v>
      </c>
      <c r="AO19" s="2" t="b">
        <v>0</v>
      </c>
      <c r="AP19" s="2" t="b">
        <v>0</v>
      </c>
      <c r="AQ19" s="2">
        <v>16673</v>
      </c>
      <c r="AR19" s="2">
        <v>8293</v>
      </c>
      <c r="AS19" s="2" t="s">
        <v>150</v>
      </c>
    </row>
    <row r="20" spans="1:45" x14ac:dyDescent="0.25">
      <c r="A20" s="2">
        <v>11984</v>
      </c>
      <c r="B20" s="2">
        <v>1752542521796</v>
      </c>
      <c r="C20" s="2" t="s">
        <v>151</v>
      </c>
      <c r="D20" s="1" t="s">
        <v>152</v>
      </c>
      <c r="E20" s="1" t="s">
        <v>153</v>
      </c>
      <c r="F20" s="2">
        <v>1530</v>
      </c>
      <c r="G20" s="2" t="b">
        <v>1</v>
      </c>
      <c r="H20" s="2" t="b">
        <v>0</v>
      </c>
      <c r="I20" s="2" t="b">
        <v>0</v>
      </c>
      <c r="J20" s="2" t="b">
        <v>0</v>
      </c>
      <c r="K20" s="2" t="b">
        <v>0</v>
      </c>
      <c r="L20" s="2" t="b">
        <v>0</v>
      </c>
      <c r="M20" s="2">
        <v>1</v>
      </c>
      <c r="N20" s="2">
        <v>11</v>
      </c>
      <c r="O20" s="2">
        <v>4</v>
      </c>
      <c r="P20" s="2">
        <v>8</v>
      </c>
      <c r="R20" s="2">
        <v>1</v>
      </c>
      <c r="S20" s="2">
        <v>23.21</v>
      </c>
      <c r="T20" s="2">
        <v>13.4</v>
      </c>
      <c r="U20" s="2">
        <v>1752542521796</v>
      </c>
      <c r="V20" s="2" t="b">
        <v>0</v>
      </c>
      <c r="Y20" s="2">
        <v>11984</v>
      </c>
      <c r="Z20" s="2" t="s">
        <v>151</v>
      </c>
      <c r="AA20" s="1" t="s">
        <v>154</v>
      </c>
      <c r="AB20" s="2">
        <v>1752542475499</v>
      </c>
      <c r="AC20" s="2">
        <v>26</v>
      </c>
      <c r="AD20" s="1" t="s">
        <v>155</v>
      </c>
      <c r="AF20" s="2">
        <v>1686532875499</v>
      </c>
      <c r="AG20" s="2">
        <v>0</v>
      </c>
      <c r="AH20" s="2">
        <v>3</v>
      </c>
      <c r="AI20" s="2">
        <v>2</v>
      </c>
      <c r="AJ20" s="2">
        <v>0</v>
      </c>
      <c r="AK20" s="2" t="b">
        <v>1</v>
      </c>
      <c r="AL20" s="2" t="b">
        <v>0</v>
      </c>
      <c r="AM20" s="2" t="b">
        <v>0</v>
      </c>
      <c r="AN20" s="2" t="b">
        <v>0</v>
      </c>
      <c r="AO20" s="2" t="b">
        <v>0</v>
      </c>
      <c r="AP20" s="2" t="b">
        <v>0</v>
      </c>
      <c r="AQ20" s="2">
        <v>41249</v>
      </c>
      <c r="AR20" s="2">
        <v>6430</v>
      </c>
      <c r="AS20" s="2" t="s">
        <v>156</v>
      </c>
    </row>
    <row r="21" spans="1:45" x14ac:dyDescent="0.25">
      <c r="A21" s="2">
        <v>5242</v>
      </c>
      <c r="B21" s="2">
        <v>1752542568612</v>
      </c>
      <c r="C21" s="2" t="s">
        <v>157</v>
      </c>
      <c r="D21" s="1" t="s">
        <v>158</v>
      </c>
      <c r="E21" s="1" t="s">
        <v>159</v>
      </c>
      <c r="F21" s="2">
        <v>1350</v>
      </c>
      <c r="G21" s="2" t="b">
        <v>0</v>
      </c>
      <c r="H21" s="2" t="b">
        <v>1</v>
      </c>
      <c r="I21" s="2" t="b">
        <v>1</v>
      </c>
      <c r="J21" s="2" t="b">
        <v>1</v>
      </c>
      <c r="K21" s="2" t="b">
        <v>0</v>
      </c>
      <c r="L21" s="2" t="b">
        <v>0</v>
      </c>
      <c r="M21" s="2">
        <v>1</v>
      </c>
      <c r="N21" s="2">
        <v>3</v>
      </c>
      <c r="O21" s="2">
        <v>13</v>
      </c>
      <c r="P21" s="2">
        <v>26</v>
      </c>
      <c r="Q21" s="2" t="s">
        <v>160</v>
      </c>
      <c r="R21" s="2">
        <v>0</v>
      </c>
      <c r="S21" s="2">
        <v>3.16</v>
      </c>
      <c r="T21" s="2">
        <v>3.16</v>
      </c>
      <c r="U21" s="2">
        <v>1752542568612</v>
      </c>
      <c r="V21" s="2" t="b">
        <v>0</v>
      </c>
      <c r="Y21" s="2">
        <v>5242</v>
      </c>
      <c r="Z21" s="2" t="s">
        <v>157</v>
      </c>
      <c r="AA21" s="1" t="s">
        <v>161</v>
      </c>
      <c r="AB21" s="2">
        <v>1752542475503</v>
      </c>
      <c r="AC21" s="2">
        <v>21</v>
      </c>
      <c r="AD21" s="1" t="s">
        <v>162</v>
      </c>
      <c r="AE21" s="2" t="s">
        <v>160</v>
      </c>
      <c r="AF21" s="2">
        <v>1531617675503</v>
      </c>
      <c r="AG21" s="2">
        <v>0</v>
      </c>
      <c r="AH21" s="2">
        <v>0</v>
      </c>
      <c r="AI21" s="2">
        <v>2</v>
      </c>
      <c r="AJ21" s="2">
        <v>11</v>
      </c>
      <c r="AK21" s="2" t="b">
        <v>0</v>
      </c>
      <c r="AL21" s="2" t="b">
        <v>1</v>
      </c>
      <c r="AM21" s="2" t="b">
        <v>1</v>
      </c>
      <c r="AN21" s="2" t="b">
        <v>1</v>
      </c>
      <c r="AO21" s="2" t="b">
        <v>0</v>
      </c>
      <c r="AP21" s="2" t="b">
        <v>0</v>
      </c>
      <c r="AQ21" s="2">
        <v>1441</v>
      </c>
      <c r="AR21" s="2">
        <v>5628</v>
      </c>
      <c r="AS21" s="2" t="s">
        <v>163</v>
      </c>
    </row>
    <row r="22" spans="1:45" x14ac:dyDescent="0.25">
      <c r="A22" s="2">
        <v>6796</v>
      </c>
      <c r="B22" s="2">
        <v>1752542513206</v>
      </c>
      <c r="C22" s="2" t="s">
        <v>164</v>
      </c>
      <c r="D22" s="1" t="s">
        <v>165</v>
      </c>
      <c r="E22" s="1" t="s">
        <v>166</v>
      </c>
      <c r="F22" s="2">
        <v>1350</v>
      </c>
      <c r="G22" s="2" t="b">
        <v>0</v>
      </c>
      <c r="H22" s="2" t="b">
        <v>1</v>
      </c>
      <c r="I22" s="2" t="b">
        <v>0</v>
      </c>
      <c r="J22" s="2" t="b">
        <v>0</v>
      </c>
      <c r="K22" s="2" t="b">
        <v>0</v>
      </c>
      <c r="L22" s="2" t="b">
        <v>0</v>
      </c>
      <c r="M22" s="2">
        <v>1</v>
      </c>
      <c r="N22" s="2">
        <v>1</v>
      </c>
      <c r="O22" s="2">
        <v>14</v>
      </c>
      <c r="P22" s="2">
        <v>36</v>
      </c>
      <c r="R22" s="2">
        <v>0</v>
      </c>
      <c r="S22" s="2">
        <v>11.24</v>
      </c>
      <c r="T22" s="2">
        <v>11.24</v>
      </c>
      <c r="U22" s="2">
        <v>1752542513206</v>
      </c>
      <c r="V22" s="2" t="b">
        <v>0</v>
      </c>
      <c r="Y22" s="2">
        <v>6796</v>
      </c>
      <c r="Z22" s="2" t="s">
        <v>164</v>
      </c>
      <c r="AA22" s="1" t="s">
        <v>167</v>
      </c>
      <c r="AB22" s="2">
        <v>1752542475498</v>
      </c>
      <c r="AC22" s="2">
        <v>21</v>
      </c>
      <c r="AD22" s="1" t="s">
        <v>168</v>
      </c>
      <c r="AF22" s="2">
        <v>1696209675498</v>
      </c>
      <c r="AG22" s="2">
        <v>0</v>
      </c>
      <c r="AH22" s="2">
        <v>0</v>
      </c>
      <c r="AI22" s="2">
        <v>0</v>
      </c>
      <c r="AJ22" s="2">
        <v>15</v>
      </c>
      <c r="AK22" s="2" t="b">
        <v>0</v>
      </c>
      <c r="AL22" s="2" t="b">
        <v>1</v>
      </c>
      <c r="AM22" s="2" t="b">
        <v>0</v>
      </c>
      <c r="AN22" s="2" t="b">
        <v>0</v>
      </c>
      <c r="AO22" s="2" t="b">
        <v>0</v>
      </c>
      <c r="AP22" s="2" t="b">
        <v>0</v>
      </c>
      <c r="AQ22" s="2">
        <v>16673</v>
      </c>
      <c r="AR22" s="2">
        <v>6560</v>
      </c>
      <c r="AS22" s="2" t="s">
        <v>169</v>
      </c>
    </row>
    <row r="23" spans="1:45" x14ac:dyDescent="0.25">
      <c r="A23" s="2">
        <v>7161</v>
      </c>
      <c r="B23" s="2">
        <v>1752542574477</v>
      </c>
      <c r="C23" s="2" t="s">
        <v>170</v>
      </c>
      <c r="D23" s="1" t="s">
        <v>171</v>
      </c>
      <c r="E23" s="1" t="s">
        <v>172</v>
      </c>
      <c r="F23" s="2">
        <v>1350</v>
      </c>
      <c r="G23" s="2" t="b">
        <v>0</v>
      </c>
      <c r="H23" s="2" t="b">
        <v>1</v>
      </c>
      <c r="I23" s="2" t="b">
        <v>0</v>
      </c>
      <c r="J23" s="2" t="b">
        <v>0</v>
      </c>
      <c r="K23" s="2" t="b">
        <v>0</v>
      </c>
      <c r="L23" s="2" t="b">
        <v>0</v>
      </c>
      <c r="M23" s="2">
        <v>1</v>
      </c>
      <c r="N23" s="2">
        <v>5</v>
      </c>
      <c r="O23" s="2">
        <v>10</v>
      </c>
      <c r="P23" s="2">
        <v>20</v>
      </c>
      <c r="R23" s="2">
        <v>0</v>
      </c>
      <c r="S23" s="2">
        <v>2.83</v>
      </c>
      <c r="T23" s="2">
        <v>2.83</v>
      </c>
      <c r="U23" s="2">
        <v>1752542574477</v>
      </c>
      <c r="V23" s="2" t="b">
        <v>0</v>
      </c>
      <c r="Y23" s="2">
        <v>7161</v>
      </c>
      <c r="Z23" s="2" t="s">
        <v>170</v>
      </c>
      <c r="AA23" s="1" t="s">
        <v>173</v>
      </c>
      <c r="AB23" s="2">
        <v>1752542475503</v>
      </c>
      <c r="AC23" s="2">
        <v>17</v>
      </c>
      <c r="AD23" s="1" t="s">
        <v>174</v>
      </c>
      <c r="AF23" s="2">
        <v>1518056475503</v>
      </c>
      <c r="AG23" s="2">
        <v>0</v>
      </c>
      <c r="AH23" s="2">
        <v>0</v>
      </c>
      <c r="AI23" s="2">
        <v>3</v>
      </c>
      <c r="AJ23" s="2">
        <v>6</v>
      </c>
      <c r="AK23" s="2" t="b">
        <v>0</v>
      </c>
      <c r="AL23" s="2" t="b">
        <v>1</v>
      </c>
      <c r="AM23" s="2" t="b">
        <v>0</v>
      </c>
      <c r="AN23" s="2" t="b">
        <v>0</v>
      </c>
      <c r="AO23" s="2" t="b">
        <v>0</v>
      </c>
      <c r="AP23" s="2" t="b">
        <v>0</v>
      </c>
      <c r="AQ23" s="2">
        <v>33057</v>
      </c>
      <c r="AR23" s="2">
        <v>11913</v>
      </c>
      <c r="AS23" s="2" t="s">
        <v>175</v>
      </c>
    </row>
    <row r="24" spans="1:45" x14ac:dyDescent="0.25">
      <c r="A24" s="2">
        <v>14968</v>
      </c>
      <c r="B24" s="2">
        <v>1752542516995</v>
      </c>
      <c r="C24" s="2" t="s">
        <v>176</v>
      </c>
      <c r="D24" s="1" t="s">
        <v>177</v>
      </c>
      <c r="E24" s="1" t="s">
        <v>178</v>
      </c>
      <c r="F24" s="2">
        <v>1335</v>
      </c>
      <c r="G24" s="2" t="b">
        <v>1</v>
      </c>
      <c r="H24" s="2" t="b">
        <v>0</v>
      </c>
      <c r="I24" s="2" t="b">
        <v>0</v>
      </c>
      <c r="J24" s="2" t="b">
        <v>0</v>
      </c>
      <c r="K24" s="2" t="b">
        <v>0</v>
      </c>
      <c r="L24" s="2" t="b">
        <v>0</v>
      </c>
      <c r="M24" s="2">
        <v>1</v>
      </c>
      <c r="N24" s="2">
        <v>6</v>
      </c>
      <c r="O24" s="2">
        <v>11</v>
      </c>
      <c r="P24" s="2">
        <v>11</v>
      </c>
      <c r="R24" s="2">
        <v>0</v>
      </c>
      <c r="S24" s="2">
        <v>9.23</v>
      </c>
      <c r="T24" s="2">
        <v>9.23</v>
      </c>
      <c r="U24" s="2">
        <v>1752542516995</v>
      </c>
      <c r="V24" s="2" t="b">
        <v>0</v>
      </c>
      <c r="Y24" s="2">
        <v>14968</v>
      </c>
      <c r="Z24" s="2" t="s">
        <v>176</v>
      </c>
      <c r="AA24" s="1" t="s">
        <v>179</v>
      </c>
      <c r="AB24" s="2">
        <v>1752542475498</v>
      </c>
      <c r="AC24" s="2">
        <v>15</v>
      </c>
      <c r="AD24" s="1" t="s">
        <v>180</v>
      </c>
      <c r="AF24" s="2">
        <v>1692753675498</v>
      </c>
      <c r="AG24" s="2">
        <v>0</v>
      </c>
      <c r="AH24" s="2">
        <v>0</v>
      </c>
      <c r="AI24" s="2">
        <v>2</v>
      </c>
      <c r="AJ24" s="2">
        <v>7</v>
      </c>
      <c r="AK24" s="2" t="b">
        <v>1</v>
      </c>
      <c r="AL24" s="2" t="b">
        <v>0</v>
      </c>
      <c r="AM24" s="2" t="b">
        <v>0</v>
      </c>
      <c r="AN24" s="2" t="b">
        <v>0</v>
      </c>
      <c r="AO24" s="2" t="b">
        <v>0</v>
      </c>
      <c r="AP24" s="2" t="b">
        <v>0</v>
      </c>
      <c r="AQ24" s="2">
        <v>25121</v>
      </c>
      <c r="AR24" s="2">
        <v>14065</v>
      </c>
      <c r="AS24" s="2" t="s">
        <v>74</v>
      </c>
    </row>
    <row r="25" spans="1:45" x14ac:dyDescent="0.25">
      <c r="A25" s="2">
        <v>13635</v>
      </c>
      <c r="B25" s="2">
        <v>1752542510180</v>
      </c>
      <c r="C25" s="2" t="s">
        <v>181</v>
      </c>
      <c r="D25" s="1" t="s">
        <v>182</v>
      </c>
      <c r="E25" s="1" t="s">
        <v>183</v>
      </c>
      <c r="F25" s="2">
        <v>1290</v>
      </c>
      <c r="G25" s="2" t="b">
        <v>1</v>
      </c>
      <c r="H25" s="2" t="b">
        <v>0</v>
      </c>
      <c r="I25" s="2" t="b">
        <v>0</v>
      </c>
      <c r="J25" s="2" t="b">
        <v>0</v>
      </c>
      <c r="K25" s="2" t="b">
        <v>0</v>
      </c>
      <c r="L25" s="2" t="b">
        <v>0</v>
      </c>
      <c r="M25" s="2">
        <v>1</v>
      </c>
      <c r="N25" s="2">
        <v>2</v>
      </c>
      <c r="O25" s="2">
        <v>7</v>
      </c>
      <c r="P25" s="2">
        <v>40</v>
      </c>
      <c r="R25" s="2">
        <v>0</v>
      </c>
      <c r="S25" s="2">
        <v>24.25</v>
      </c>
      <c r="T25" s="2">
        <v>24.25</v>
      </c>
      <c r="U25" s="2">
        <v>1752542510180</v>
      </c>
      <c r="V25" s="2" t="b">
        <v>0</v>
      </c>
      <c r="Y25" s="2">
        <v>13635</v>
      </c>
      <c r="Z25" s="2" t="s">
        <v>181</v>
      </c>
      <c r="AA25" s="1" t="s">
        <v>184</v>
      </c>
      <c r="AB25" s="2">
        <v>1752542475497</v>
      </c>
      <c r="AC25" s="2">
        <v>13</v>
      </c>
      <c r="AD25" s="1" t="s">
        <v>185</v>
      </c>
      <c r="AF25" s="2">
        <v>1708827675497</v>
      </c>
      <c r="AG25" s="2">
        <v>0</v>
      </c>
      <c r="AH25" s="2">
        <v>0</v>
      </c>
      <c r="AI25" s="2">
        <v>0</v>
      </c>
      <c r="AJ25" s="2">
        <v>9</v>
      </c>
      <c r="AK25" s="2" t="b">
        <v>1</v>
      </c>
      <c r="AL25" s="2" t="b">
        <v>0</v>
      </c>
      <c r="AM25" s="2" t="b">
        <v>0</v>
      </c>
      <c r="AN25" s="2" t="b">
        <v>0</v>
      </c>
      <c r="AO25" s="2" t="b">
        <v>0</v>
      </c>
      <c r="AP25" s="2" t="b">
        <v>0</v>
      </c>
      <c r="AQ25" s="2">
        <v>289</v>
      </c>
      <c r="AR25" s="2">
        <v>13057</v>
      </c>
      <c r="AS25" s="2" t="s">
        <v>186</v>
      </c>
    </row>
    <row r="26" spans="1:45" x14ac:dyDescent="0.25">
      <c r="A26" s="2">
        <v>213</v>
      </c>
      <c r="B26" s="2">
        <v>1752542578391</v>
      </c>
      <c r="C26" s="2" t="s">
        <v>187</v>
      </c>
      <c r="D26" s="1" t="s">
        <v>188</v>
      </c>
      <c r="E26" s="1" t="s">
        <v>189</v>
      </c>
      <c r="F26" s="2">
        <v>1350</v>
      </c>
      <c r="G26" s="2" t="b">
        <v>0</v>
      </c>
      <c r="H26" s="2" t="b">
        <v>0</v>
      </c>
      <c r="I26" s="2" t="b">
        <v>1</v>
      </c>
      <c r="J26" s="2" t="b">
        <v>0</v>
      </c>
      <c r="K26" s="2" t="b">
        <v>0</v>
      </c>
      <c r="L26" s="2" t="b">
        <v>0</v>
      </c>
      <c r="M26" s="2">
        <v>1</v>
      </c>
      <c r="N26" s="2">
        <v>3</v>
      </c>
      <c r="O26" s="2">
        <v>13</v>
      </c>
      <c r="P26" s="2">
        <v>26</v>
      </c>
      <c r="R26" s="2">
        <v>0</v>
      </c>
      <c r="S26" s="2">
        <v>11.71</v>
      </c>
      <c r="T26" s="2">
        <v>11.71</v>
      </c>
      <c r="U26" s="2">
        <v>1752542578391</v>
      </c>
      <c r="V26" s="2" t="b">
        <v>0</v>
      </c>
      <c r="Y26" s="2">
        <v>213</v>
      </c>
      <c r="Z26" s="2" t="s">
        <v>187</v>
      </c>
      <c r="AA26" s="1" t="s">
        <v>190</v>
      </c>
      <c r="AB26" s="2">
        <v>1752542475504</v>
      </c>
      <c r="AC26" s="2">
        <v>11</v>
      </c>
      <c r="AD26" s="1" t="s">
        <v>191</v>
      </c>
      <c r="AF26" s="2">
        <v>1325125275504</v>
      </c>
      <c r="AG26" s="2">
        <v>0</v>
      </c>
      <c r="AH26" s="2">
        <v>0</v>
      </c>
      <c r="AI26" s="2">
        <v>0</v>
      </c>
      <c r="AJ26" s="2">
        <v>8</v>
      </c>
      <c r="AK26" s="2" t="b">
        <v>0</v>
      </c>
      <c r="AL26" s="2" t="b">
        <v>0</v>
      </c>
      <c r="AM26" s="2" t="b">
        <v>1</v>
      </c>
      <c r="AN26" s="2" t="b">
        <v>0</v>
      </c>
      <c r="AO26" s="2" t="b">
        <v>0</v>
      </c>
      <c r="AP26" s="2" t="b">
        <v>0</v>
      </c>
      <c r="AQ26" s="2">
        <v>16545</v>
      </c>
      <c r="AR26" s="2">
        <v>4733</v>
      </c>
      <c r="AS26" s="2" t="s">
        <v>192</v>
      </c>
    </row>
    <row r="27" spans="1:45" x14ac:dyDescent="0.25">
      <c r="A27" s="2">
        <v>10503</v>
      </c>
      <c r="B27" s="2">
        <v>1752542556983</v>
      </c>
      <c r="C27" s="2" t="s">
        <v>193</v>
      </c>
      <c r="D27" s="1" t="s">
        <v>194</v>
      </c>
      <c r="E27" s="1" t="s">
        <v>195</v>
      </c>
      <c r="F27" s="2">
        <v>1350</v>
      </c>
      <c r="G27" s="2" t="b">
        <v>0</v>
      </c>
      <c r="H27" s="2" t="b">
        <v>1</v>
      </c>
      <c r="I27" s="2" t="b">
        <v>0</v>
      </c>
      <c r="J27" s="2" t="b">
        <v>0</v>
      </c>
      <c r="K27" s="2" t="b">
        <v>0</v>
      </c>
      <c r="L27" s="2" t="b">
        <v>0</v>
      </c>
      <c r="M27" s="2">
        <v>1</v>
      </c>
      <c r="N27" s="2">
        <v>1</v>
      </c>
      <c r="O27" s="2">
        <v>8</v>
      </c>
      <c r="P27" s="2">
        <v>48</v>
      </c>
      <c r="R27" s="2">
        <v>0</v>
      </c>
      <c r="S27" s="2">
        <v>5.61</v>
      </c>
      <c r="T27" s="2">
        <v>5.61</v>
      </c>
      <c r="U27" s="2">
        <v>1752542556983</v>
      </c>
      <c r="V27" s="2" t="b">
        <v>0</v>
      </c>
      <c r="Y27" s="2">
        <v>10503</v>
      </c>
      <c r="Z27" s="2" t="s">
        <v>193</v>
      </c>
      <c r="AA27" s="1" t="s">
        <v>196</v>
      </c>
      <c r="AB27" s="2">
        <v>1752542475502</v>
      </c>
      <c r="AC27" s="2">
        <v>11</v>
      </c>
      <c r="AD27" s="1" t="s">
        <v>197</v>
      </c>
      <c r="AF27" s="2">
        <v>1630891275502</v>
      </c>
      <c r="AG27" s="2">
        <v>0</v>
      </c>
      <c r="AH27" s="2">
        <v>0</v>
      </c>
      <c r="AI27" s="2">
        <v>0</v>
      </c>
      <c r="AJ27" s="2">
        <v>8</v>
      </c>
      <c r="AK27" s="2" t="b">
        <v>0</v>
      </c>
      <c r="AL27" s="2" t="b">
        <v>1</v>
      </c>
      <c r="AM27" s="2" t="b">
        <v>0</v>
      </c>
      <c r="AN27" s="2" t="b">
        <v>0</v>
      </c>
      <c r="AO27" s="2" t="b">
        <v>0</v>
      </c>
      <c r="AP27" s="2" t="b">
        <v>0</v>
      </c>
      <c r="AQ27" s="2">
        <v>41249</v>
      </c>
      <c r="AR27" s="2">
        <v>13794</v>
      </c>
      <c r="AS27" s="2" t="s">
        <v>198</v>
      </c>
    </row>
    <row r="28" spans="1:45" x14ac:dyDescent="0.25">
      <c r="A28" s="2">
        <v>3431</v>
      </c>
      <c r="B28" s="2">
        <v>1752542567467</v>
      </c>
      <c r="C28" s="2" t="s">
        <v>199</v>
      </c>
      <c r="D28" s="1" t="s">
        <v>200</v>
      </c>
      <c r="E28" s="1" t="s">
        <v>201</v>
      </c>
      <c r="F28" s="2">
        <v>1530</v>
      </c>
      <c r="G28" s="2" t="b">
        <v>0</v>
      </c>
      <c r="H28" s="2" t="b">
        <v>1</v>
      </c>
      <c r="I28" s="2" t="b">
        <v>0</v>
      </c>
      <c r="J28" s="2" t="b">
        <v>0</v>
      </c>
      <c r="K28" s="2" t="b">
        <v>0</v>
      </c>
      <c r="L28" s="2" t="b">
        <v>0</v>
      </c>
      <c r="M28" s="2">
        <v>1</v>
      </c>
      <c r="N28" s="2">
        <v>7</v>
      </c>
      <c r="O28" s="2">
        <v>8</v>
      </c>
      <c r="P28" s="2">
        <v>24</v>
      </c>
      <c r="R28" s="2">
        <v>1</v>
      </c>
      <c r="S28" s="2">
        <v>22.07</v>
      </c>
      <c r="T28" s="2">
        <v>14.03</v>
      </c>
      <c r="U28" s="2">
        <v>1752542567467</v>
      </c>
      <c r="V28" s="2" t="b">
        <v>0</v>
      </c>
      <c r="Y28" s="2">
        <v>3431</v>
      </c>
      <c r="Z28" s="2" t="s">
        <v>199</v>
      </c>
      <c r="AA28" s="1" t="s">
        <v>202</v>
      </c>
      <c r="AB28" s="2">
        <v>1752542475503</v>
      </c>
      <c r="AC28" s="2">
        <v>10</v>
      </c>
      <c r="AD28" s="1" t="s">
        <v>203</v>
      </c>
      <c r="AF28" s="2">
        <v>1543112475503</v>
      </c>
      <c r="AG28" s="2">
        <v>0</v>
      </c>
      <c r="AH28" s="2">
        <v>0</v>
      </c>
      <c r="AI28" s="2">
        <v>0</v>
      </c>
      <c r="AJ28" s="2">
        <v>9</v>
      </c>
      <c r="AK28" s="2" t="b">
        <v>0</v>
      </c>
      <c r="AL28" s="2" t="b">
        <v>1</v>
      </c>
      <c r="AM28" s="2" t="b">
        <v>0</v>
      </c>
      <c r="AN28" s="2" t="b">
        <v>0</v>
      </c>
      <c r="AO28" s="2" t="b">
        <v>0</v>
      </c>
      <c r="AP28" s="2" t="b">
        <v>0</v>
      </c>
      <c r="AQ28" s="2">
        <v>16673</v>
      </c>
      <c r="AR28" s="2">
        <v>2669</v>
      </c>
      <c r="AS28" s="2" t="s">
        <v>204</v>
      </c>
    </row>
    <row r="29" spans="1:45" x14ac:dyDescent="0.25">
      <c r="A29" s="2">
        <v>7523</v>
      </c>
      <c r="B29" s="2">
        <v>1752542507748</v>
      </c>
      <c r="C29" s="2" t="s">
        <v>205</v>
      </c>
      <c r="D29" s="1" t="s">
        <v>206</v>
      </c>
      <c r="E29" s="1" t="s">
        <v>207</v>
      </c>
      <c r="F29" s="2">
        <v>1350</v>
      </c>
      <c r="G29" s="2" t="b">
        <v>0</v>
      </c>
      <c r="H29" s="2" t="b">
        <v>1</v>
      </c>
      <c r="I29" s="2" t="b">
        <v>0</v>
      </c>
      <c r="J29" s="2" t="b">
        <v>0</v>
      </c>
      <c r="K29" s="2" t="b">
        <v>0</v>
      </c>
      <c r="L29" s="2" t="b">
        <v>0</v>
      </c>
      <c r="M29" s="2">
        <v>1</v>
      </c>
      <c r="N29" s="2">
        <v>5</v>
      </c>
      <c r="O29" s="2">
        <v>9</v>
      </c>
      <c r="P29" s="2">
        <v>22</v>
      </c>
      <c r="R29" s="2">
        <v>0</v>
      </c>
      <c r="S29" s="2">
        <v>26.7</v>
      </c>
      <c r="T29" s="2">
        <v>26.7</v>
      </c>
      <c r="U29" s="2">
        <v>1752542507748</v>
      </c>
      <c r="V29" s="2" t="b">
        <v>0</v>
      </c>
      <c r="Y29" s="2">
        <v>7523</v>
      </c>
      <c r="Z29" s="2" t="s">
        <v>205</v>
      </c>
      <c r="AA29" s="1" t="s">
        <v>208</v>
      </c>
      <c r="AB29" s="2">
        <v>1752542475497</v>
      </c>
      <c r="AC29" s="2">
        <v>10</v>
      </c>
      <c r="AD29" s="1" t="s">
        <v>209</v>
      </c>
      <c r="AF29" s="2">
        <v>1709518875497</v>
      </c>
      <c r="AG29" s="2">
        <v>0</v>
      </c>
      <c r="AH29" s="2">
        <v>0</v>
      </c>
      <c r="AI29" s="2">
        <v>0</v>
      </c>
      <c r="AJ29" s="2">
        <v>7</v>
      </c>
      <c r="AK29" s="2" t="b">
        <v>0</v>
      </c>
      <c r="AL29" s="2" t="b">
        <v>1</v>
      </c>
      <c r="AM29" s="2" t="b">
        <v>0</v>
      </c>
      <c r="AN29" s="2" t="b">
        <v>0</v>
      </c>
      <c r="AO29" s="2" t="b">
        <v>0</v>
      </c>
      <c r="AP29" s="2" t="b">
        <v>0</v>
      </c>
      <c r="AQ29" s="2">
        <v>8481</v>
      </c>
      <c r="AR29" s="2">
        <v>7347</v>
      </c>
      <c r="AS29" s="2" t="s">
        <v>210</v>
      </c>
    </row>
    <row r="30" spans="1:45" x14ac:dyDescent="0.25">
      <c r="A30" s="2">
        <v>10223</v>
      </c>
      <c r="B30" s="2">
        <v>1752542566182</v>
      </c>
      <c r="C30" s="2" t="s">
        <v>211</v>
      </c>
      <c r="D30" s="1" t="s">
        <v>212</v>
      </c>
      <c r="E30" s="1" t="s">
        <v>213</v>
      </c>
      <c r="F30" s="2">
        <v>1350</v>
      </c>
      <c r="G30" s="2" t="b">
        <v>0</v>
      </c>
      <c r="H30" s="2" t="b">
        <v>1</v>
      </c>
      <c r="I30" s="2" t="b">
        <v>0</v>
      </c>
      <c r="J30" s="2" t="b">
        <v>0</v>
      </c>
      <c r="K30" s="2" t="b">
        <v>0</v>
      </c>
      <c r="L30" s="2" t="b">
        <v>0</v>
      </c>
      <c r="M30" s="2">
        <v>1</v>
      </c>
      <c r="N30" s="2">
        <v>4</v>
      </c>
      <c r="O30" s="2">
        <v>9</v>
      </c>
      <c r="P30" s="2">
        <v>28</v>
      </c>
      <c r="R30" s="2">
        <v>0</v>
      </c>
      <c r="S30" s="2">
        <v>29.21</v>
      </c>
      <c r="T30" s="2">
        <v>29.21</v>
      </c>
      <c r="U30" s="2">
        <v>1752542566182</v>
      </c>
      <c r="V30" s="2" t="b">
        <v>0</v>
      </c>
      <c r="Y30" s="2">
        <v>10223</v>
      </c>
      <c r="Z30" s="2" t="s">
        <v>211</v>
      </c>
      <c r="AA30" s="1" t="s">
        <v>214</v>
      </c>
      <c r="AB30" s="2">
        <v>1752542475503</v>
      </c>
      <c r="AC30" s="2">
        <v>7</v>
      </c>
      <c r="AD30" s="1" t="s">
        <v>215</v>
      </c>
      <c r="AF30" s="2">
        <v>1586049675503</v>
      </c>
      <c r="AG30" s="2">
        <v>0</v>
      </c>
      <c r="AH30" s="2">
        <v>0</v>
      </c>
      <c r="AI30" s="2">
        <v>0</v>
      </c>
      <c r="AJ30" s="2">
        <v>5</v>
      </c>
      <c r="AK30" s="2" t="b">
        <v>0</v>
      </c>
      <c r="AL30" s="2" t="b">
        <v>1</v>
      </c>
      <c r="AM30" s="2" t="b">
        <v>0</v>
      </c>
      <c r="AN30" s="2" t="b">
        <v>0</v>
      </c>
      <c r="AO30" s="2" t="b">
        <v>0</v>
      </c>
      <c r="AP30" s="2" t="b">
        <v>0</v>
      </c>
      <c r="AQ30" s="2">
        <v>289</v>
      </c>
      <c r="AR30" s="2">
        <v>13706</v>
      </c>
      <c r="AS30" s="2" t="s">
        <v>216</v>
      </c>
    </row>
    <row r="31" spans="1:45" x14ac:dyDescent="0.25">
      <c r="A31" s="2">
        <v>5879</v>
      </c>
      <c r="B31" s="2">
        <v>1752542562388</v>
      </c>
      <c r="C31" s="2" t="s">
        <v>217</v>
      </c>
      <c r="D31" s="1" t="s">
        <v>218</v>
      </c>
      <c r="E31" s="1" t="s">
        <v>219</v>
      </c>
      <c r="F31" s="2">
        <v>1785</v>
      </c>
      <c r="G31" s="2" t="b">
        <v>0</v>
      </c>
      <c r="H31" s="2" t="b">
        <v>1</v>
      </c>
      <c r="I31" s="2" t="b">
        <v>0</v>
      </c>
      <c r="J31" s="2" t="b">
        <v>0</v>
      </c>
      <c r="K31" s="2" t="b">
        <v>0</v>
      </c>
      <c r="L31" s="2" t="b">
        <v>0</v>
      </c>
      <c r="M31" s="2">
        <v>1</v>
      </c>
      <c r="N31" s="2">
        <v>2</v>
      </c>
      <c r="O31" s="2">
        <v>11</v>
      </c>
      <c r="P31" s="2">
        <v>65</v>
      </c>
      <c r="R31" s="2">
        <v>3</v>
      </c>
      <c r="S31" s="2">
        <v>27.09</v>
      </c>
      <c r="T31" s="2">
        <v>4.91</v>
      </c>
      <c r="U31" s="2">
        <v>1752542562388</v>
      </c>
      <c r="V31" s="2" t="b">
        <v>0</v>
      </c>
      <c r="Y31" s="2">
        <v>5879</v>
      </c>
      <c r="Z31" s="2" t="s">
        <v>217</v>
      </c>
      <c r="AA31" s="1" t="s">
        <v>220</v>
      </c>
      <c r="AB31" s="2">
        <v>1752542475502</v>
      </c>
      <c r="AC31" s="2">
        <v>6</v>
      </c>
      <c r="AD31" s="1" t="s">
        <v>221</v>
      </c>
      <c r="AF31" s="2">
        <v>1597368075502</v>
      </c>
      <c r="AG31" s="2">
        <v>0</v>
      </c>
      <c r="AH31" s="2">
        <v>0</v>
      </c>
      <c r="AI31" s="2">
        <v>0</v>
      </c>
      <c r="AJ31" s="2">
        <v>6</v>
      </c>
      <c r="AK31" s="2" t="b">
        <v>0</v>
      </c>
      <c r="AL31" s="2" t="b">
        <v>1</v>
      </c>
      <c r="AM31" s="2" t="b">
        <v>0</v>
      </c>
      <c r="AN31" s="2" t="b">
        <v>0</v>
      </c>
      <c r="AO31" s="2" t="b">
        <v>0</v>
      </c>
      <c r="AP31" s="2" t="b">
        <v>0</v>
      </c>
      <c r="AQ31" s="2">
        <v>289</v>
      </c>
      <c r="AR31" s="2">
        <v>5810</v>
      </c>
      <c r="AS31" s="2" t="s">
        <v>216</v>
      </c>
    </row>
    <row r="32" spans="1:45" x14ac:dyDescent="0.25">
      <c r="A32" s="2">
        <v>11783</v>
      </c>
      <c r="B32" s="2">
        <v>1752542559585</v>
      </c>
      <c r="C32" s="2" t="s">
        <v>222</v>
      </c>
      <c r="D32" s="1" t="s">
        <v>223</v>
      </c>
      <c r="E32" s="1" t="s">
        <v>224</v>
      </c>
      <c r="F32" s="2">
        <v>2205</v>
      </c>
      <c r="G32" s="2" t="b">
        <v>1</v>
      </c>
      <c r="H32" s="2" t="b">
        <v>0</v>
      </c>
      <c r="I32" s="2" t="b">
        <v>0</v>
      </c>
      <c r="J32" s="2" t="b">
        <v>0</v>
      </c>
      <c r="K32" s="2" t="b">
        <v>0</v>
      </c>
      <c r="L32" s="2" t="b">
        <v>0</v>
      </c>
      <c r="M32" s="2">
        <v>1</v>
      </c>
      <c r="N32" s="2">
        <v>1</v>
      </c>
      <c r="O32" s="2">
        <v>30</v>
      </c>
      <c r="P32" s="2">
        <v>61</v>
      </c>
      <c r="R32" s="2">
        <v>8</v>
      </c>
      <c r="S32" s="2">
        <v>15.69</v>
      </c>
      <c r="T32" s="2">
        <v>1.94</v>
      </c>
      <c r="U32" s="2">
        <v>1752542559585</v>
      </c>
      <c r="V32" s="2" t="b">
        <v>0</v>
      </c>
      <c r="Y32" s="2">
        <v>11783</v>
      </c>
      <c r="Z32" s="2" t="s">
        <v>222</v>
      </c>
      <c r="AA32" s="1" t="s">
        <v>225</v>
      </c>
      <c r="AB32" s="2">
        <v>1752542475502</v>
      </c>
      <c r="AC32" s="2">
        <v>2</v>
      </c>
      <c r="AD32" s="1" t="s">
        <v>226</v>
      </c>
      <c r="AF32" s="2">
        <v>1607826075502</v>
      </c>
      <c r="AG32" s="2">
        <v>0</v>
      </c>
      <c r="AH32" s="2">
        <v>0</v>
      </c>
      <c r="AI32" s="2">
        <v>0</v>
      </c>
      <c r="AJ32" s="2">
        <v>3</v>
      </c>
      <c r="AK32" s="2" t="b">
        <v>1</v>
      </c>
      <c r="AL32" s="2" t="b">
        <v>0</v>
      </c>
      <c r="AM32" s="2" t="b">
        <v>0</v>
      </c>
      <c r="AN32" s="2" t="b">
        <v>0</v>
      </c>
      <c r="AO32" s="2" t="b">
        <v>0</v>
      </c>
      <c r="AP32" s="2" t="b">
        <v>0</v>
      </c>
      <c r="AQ32" s="2">
        <v>289</v>
      </c>
      <c r="AR32" s="2">
        <v>11538</v>
      </c>
      <c r="AS32" s="2" t="s">
        <v>227</v>
      </c>
    </row>
    <row r="33" spans="1:45" x14ac:dyDescent="0.25">
      <c r="A33" s="2">
        <v>8675</v>
      </c>
      <c r="B33" s="2">
        <v>1752542555201</v>
      </c>
      <c r="C33" s="2" t="s">
        <v>228</v>
      </c>
      <c r="D33" s="1" t="s">
        <v>229</v>
      </c>
      <c r="E33" s="1" t="s">
        <v>230</v>
      </c>
      <c r="F33" s="2">
        <v>1545</v>
      </c>
      <c r="G33" s="2" t="b">
        <v>0</v>
      </c>
      <c r="H33" s="2" t="b">
        <v>1</v>
      </c>
      <c r="I33" s="2" t="b">
        <v>0</v>
      </c>
      <c r="J33" s="2" t="b">
        <v>0</v>
      </c>
      <c r="K33" s="2" t="b">
        <v>0</v>
      </c>
      <c r="L33" s="2" t="b">
        <v>0</v>
      </c>
      <c r="M33" s="2">
        <v>1</v>
      </c>
      <c r="N33" s="2">
        <v>4</v>
      </c>
      <c r="O33" s="2">
        <v>12</v>
      </c>
      <c r="P33" s="2">
        <v>35</v>
      </c>
      <c r="R33" s="2">
        <v>1</v>
      </c>
      <c r="S33" s="2">
        <v>16.309999999999999</v>
      </c>
      <c r="T33" s="2">
        <v>1.41</v>
      </c>
      <c r="U33" s="2">
        <v>1752542555201</v>
      </c>
      <c r="V33" s="2" t="b">
        <v>0</v>
      </c>
      <c r="Y33" s="2">
        <v>8675</v>
      </c>
      <c r="Z33" s="2" t="s">
        <v>228</v>
      </c>
      <c r="AA33" s="1" t="s">
        <v>231</v>
      </c>
      <c r="AB33" s="2">
        <v>1752542475502</v>
      </c>
      <c r="AC33" s="2">
        <v>2</v>
      </c>
      <c r="AD33" s="1" t="s">
        <v>232</v>
      </c>
      <c r="AF33" s="2">
        <v>1636424475501</v>
      </c>
      <c r="AG33" s="2">
        <v>0</v>
      </c>
      <c r="AH33" s="2">
        <v>0</v>
      </c>
      <c r="AI33" s="2">
        <v>0</v>
      </c>
      <c r="AJ33" s="2">
        <v>2</v>
      </c>
      <c r="AK33" s="2" t="b">
        <v>0</v>
      </c>
      <c r="AL33" s="2" t="b">
        <v>1</v>
      </c>
      <c r="AM33" s="2" t="b">
        <v>0</v>
      </c>
      <c r="AN33" s="2" t="b">
        <v>0</v>
      </c>
      <c r="AO33" s="2" t="b">
        <v>0</v>
      </c>
      <c r="AP33" s="2" t="b">
        <v>0</v>
      </c>
      <c r="AQ33" s="2">
        <v>16673</v>
      </c>
      <c r="AR33" s="2">
        <v>8342</v>
      </c>
      <c r="AS33" s="2" t="s">
        <v>233</v>
      </c>
    </row>
    <row r="34" spans="1:45" x14ac:dyDescent="0.25">
      <c r="A34" s="2">
        <v>436</v>
      </c>
      <c r="B34" s="2">
        <v>1752542580723</v>
      </c>
      <c r="C34" s="2" t="s">
        <v>234</v>
      </c>
      <c r="D34" s="1" t="s">
        <v>235</v>
      </c>
      <c r="E34" s="1" t="s">
        <v>236</v>
      </c>
      <c r="F34" s="2">
        <v>1695</v>
      </c>
      <c r="G34" s="2" t="b">
        <v>0</v>
      </c>
      <c r="H34" s="2" t="b">
        <v>0</v>
      </c>
      <c r="I34" s="2" t="b">
        <v>1</v>
      </c>
      <c r="J34" s="2" t="b">
        <v>0</v>
      </c>
      <c r="K34" s="2" t="b">
        <v>0</v>
      </c>
      <c r="L34" s="2" t="b">
        <v>0</v>
      </c>
      <c r="M34" s="2">
        <v>1</v>
      </c>
      <c r="N34" s="2">
        <v>1</v>
      </c>
      <c r="O34" s="2">
        <v>18</v>
      </c>
      <c r="P34" s="2">
        <v>51</v>
      </c>
      <c r="R34" s="2">
        <v>4</v>
      </c>
      <c r="S34" s="2">
        <v>3.63</v>
      </c>
      <c r="T34" s="2">
        <v>0.44</v>
      </c>
      <c r="U34" s="2">
        <v>1752542580723</v>
      </c>
      <c r="V34" s="2" t="b">
        <v>0</v>
      </c>
      <c r="Y34" s="2">
        <v>436</v>
      </c>
      <c r="Z34" s="2" t="s">
        <v>234</v>
      </c>
      <c r="AA34" s="1" t="s">
        <v>237</v>
      </c>
      <c r="AB34" s="2">
        <v>1752542475504</v>
      </c>
      <c r="AC34" s="2">
        <v>1</v>
      </c>
      <c r="AD34" s="1" t="s">
        <v>238</v>
      </c>
      <c r="AF34" s="2">
        <v>1323742875504</v>
      </c>
      <c r="AG34" s="2">
        <v>0</v>
      </c>
      <c r="AH34" s="2">
        <v>0</v>
      </c>
      <c r="AI34" s="2">
        <v>0</v>
      </c>
      <c r="AJ34" s="2">
        <v>1</v>
      </c>
      <c r="AK34" s="2" t="b">
        <v>0</v>
      </c>
      <c r="AL34" s="2" t="b">
        <v>0</v>
      </c>
      <c r="AM34" s="2" t="b">
        <v>1</v>
      </c>
      <c r="AN34" s="2" t="b">
        <v>0</v>
      </c>
      <c r="AO34" s="2" t="b">
        <v>0</v>
      </c>
      <c r="AP34" s="2" t="b">
        <v>0</v>
      </c>
      <c r="AQ34" s="2">
        <v>32929</v>
      </c>
      <c r="AR34" s="2">
        <v>1036</v>
      </c>
      <c r="AS34" s="2" t="s">
        <v>239</v>
      </c>
    </row>
    <row r="35" spans="1:45" x14ac:dyDescent="0.25">
      <c r="A35" s="2">
        <v>4418</v>
      </c>
      <c r="B35" s="2">
        <v>1752542575446</v>
      </c>
      <c r="C35" s="2" t="s">
        <v>240</v>
      </c>
      <c r="D35" s="1" t="s">
        <v>241</v>
      </c>
      <c r="E35" s="1" t="s">
        <v>242</v>
      </c>
      <c r="F35" s="2">
        <v>1650</v>
      </c>
      <c r="G35" s="2" t="b">
        <v>0</v>
      </c>
      <c r="H35" s="2" t="b">
        <v>1</v>
      </c>
      <c r="I35" s="2" t="b">
        <v>0</v>
      </c>
      <c r="J35" s="2" t="b">
        <v>0</v>
      </c>
      <c r="K35" s="2" t="b">
        <v>0</v>
      </c>
      <c r="L35" s="2" t="b">
        <v>0</v>
      </c>
      <c r="M35" s="2">
        <v>0</v>
      </c>
      <c r="N35" s="2">
        <v>6</v>
      </c>
      <c r="O35" s="2">
        <v>11</v>
      </c>
      <c r="P35" s="2">
        <v>52</v>
      </c>
      <c r="R35" s="2">
        <v>8</v>
      </c>
      <c r="T35" s="2">
        <v>1.88</v>
      </c>
      <c r="U35" s="2">
        <v>1752542575446</v>
      </c>
      <c r="V35" s="2" t="b">
        <v>0</v>
      </c>
      <c r="Y35" s="2">
        <v>4418</v>
      </c>
      <c r="Z35" s="2" t="s">
        <v>240</v>
      </c>
      <c r="AA35" s="1" t="s">
        <v>243</v>
      </c>
      <c r="AB35" s="2">
        <v>1752542475504</v>
      </c>
      <c r="AC35" s="2">
        <v>1</v>
      </c>
      <c r="AD35" s="1" t="s">
        <v>244</v>
      </c>
      <c r="AF35" s="2">
        <v>1500427275503</v>
      </c>
      <c r="AG35" s="2">
        <v>0</v>
      </c>
      <c r="AH35" s="2">
        <v>0</v>
      </c>
      <c r="AI35" s="2">
        <v>0</v>
      </c>
      <c r="AJ35" s="2">
        <v>1</v>
      </c>
      <c r="AK35" s="2" t="b">
        <v>0</v>
      </c>
      <c r="AL35" s="2" t="b">
        <v>1</v>
      </c>
      <c r="AM35" s="2" t="b">
        <v>0</v>
      </c>
      <c r="AN35" s="2" t="b">
        <v>0</v>
      </c>
      <c r="AO35" s="2" t="b">
        <v>0</v>
      </c>
      <c r="AP35" s="2" t="b">
        <v>0</v>
      </c>
      <c r="AQ35" s="2">
        <v>289</v>
      </c>
      <c r="AR35" s="2">
        <v>4742</v>
      </c>
      <c r="AS35" s="2" t="s">
        <v>245</v>
      </c>
    </row>
    <row r="36" spans="1:45" x14ac:dyDescent="0.25">
      <c r="A36" s="2">
        <v>3491</v>
      </c>
      <c r="B36" s="2">
        <v>1752542561224</v>
      </c>
      <c r="C36" s="2" t="s">
        <v>246</v>
      </c>
      <c r="D36" s="1" t="s">
        <v>247</v>
      </c>
      <c r="E36" s="1" t="s">
        <v>248</v>
      </c>
      <c r="F36" s="2">
        <v>1545</v>
      </c>
      <c r="G36" s="2" t="b">
        <v>0</v>
      </c>
      <c r="H36" s="2" t="b">
        <v>1</v>
      </c>
      <c r="I36" s="2" t="b">
        <v>0</v>
      </c>
      <c r="J36" s="2" t="b">
        <v>0</v>
      </c>
      <c r="K36" s="2" t="b">
        <v>0</v>
      </c>
      <c r="L36" s="2" t="b">
        <v>0</v>
      </c>
      <c r="M36" s="2">
        <v>1</v>
      </c>
      <c r="N36" s="2">
        <v>1</v>
      </c>
      <c r="O36" s="2">
        <v>5</v>
      </c>
      <c r="P36" s="2">
        <v>67</v>
      </c>
      <c r="R36" s="2">
        <v>1</v>
      </c>
      <c r="S36" s="2">
        <v>1.33</v>
      </c>
      <c r="T36" s="2">
        <v>0.85</v>
      </c>
      <c r="U36" s="2">
        <v>1752542561224</v>
      </c>
      <c r="V36" s="2" t="b">
        <v>0</v>
      </c>
      <c r="Y36" s="2">
        <v>3491</v>
      </c>
      <c r="Z36" s="2" t="s">
        <v>246</v>
      </c>
      <c r="AA36" s="1" t="s">
        <v>249</v>
      </c>
      <c r="AB36" s="2">
        <v>1752542475502</v>
      </c>
      <c r="AC36" s="2">
        <v>1</v>
      </c>
      <c r="AD36" s="1" t="s">
        <v>250</v>
      </c>
      <c r="AF36" s="2">
        <v>1605925275502</v>
      </c>
      <c r="AG36" s="2">
        <v>0</v>
      </c>
      <c r="AH36" s="2">
        <v>0</v>
      </c>
      <c r="AI36" s="2">
        <v>0</v>
      </c>
      <c r="AJ36" s="2">
        <v>1</v>
      </c>
      <c r="AK36" s="2" t="b">
        <v>0</v>
      </c>
      <c r="AL36" s="2" t="b">
        <v>1</v>
      </c>
      <c r="AM36" s="2" t="b">
        <v>0</v>
      </c>
      <c r="AN36" s="2" t="b">
        <v>0</v>
      </c>
      <c r="AO36" s="2" t="b">
        <v>0</v>
      </c>
      <c r="AP36" s="2" t="b">
        <v>0</v>
      </c>
      <c r="AQ36" s="2">
        <v>41249</v>
      </c>
      <c r="AR36" s="2">
        <v>2732</v>
      </c>
      <c r="AS36" s="2" t="s">
        <v>251</v>
      </c>
    </row>
    <row r="37" spans="1:45" x14ac:dyDescent="0.25">
      <c r="A37" s="2">
        <v>8057</v>
      </c>
      <c r="B37" s="2">
        <v>1752542558149</v>
      </c>
      <c r="C37" s="2" t="s">
        <v>252</v>
      </c>
      <c r="D37" s="1" t="s">
        <v>253</v>
      </c>
      <c r="E37" s="1" t="s">
        <v>254</v>
      </c>
      <c r="F37" s="2">
        <v>1350</v>
      </c>
      <c r="G37" s="2" t="b">
        <v>0</v>
      </c>
      <c r="H37" s="2" t="b">
        <v>1</v>
      </c>
      <c r="I37" s="2" t="b">
        <v>0</v>
      </c>
      <c r="J37" s="2" t="b">
        <v>0</v>
      </c>
      <c r="K37" s="2" t="b">
        <v>0</v>
      </c>
      <c r="L37" s="2" t="b">
        <v>0</v>
      </c>
      <c r="M37" s="2">
        <v>1</v>
      </c>
      <c r="N37" s="2">
        <v>1</v>
      </c>
      <c r="O37" s="2">
        <v>8</v>
      </c>
      <c r="P37" s="2">
        <v>48</v>
      </c>
      <c r="R37" s="2">
        <v>0</v>
      </c>
      <c r="S37" s="2">
        <v>8.9</v>
      </c>
      <c r="T37" s="2">
        <v>8.9</v>
      </c>
      <c r="U37" s="2">
        <v>1752542558149</v>
      </c>
      <c r="V37" s="2" t="b">
        <v>0</v>
      </c>
      <c r="Y37" s="2">
        <v>8057</v>
      </c>
      <c r="Z37" s="2" t="s">
        <v>252</v>
      </c>
      <c r="AA37" s="1" t="s">
        <v>255</v>
      </c>
      <c r="AB37" s="2">
        <v>1752542475502</v>
      </c>
      <c r="AC37" s="2">
        <v>1</v>
      </c>
      <c r="AD37" s="1" t="s">
        <v>256</v>
      </c>
      <c r="AF37" s="2">
        <v>1626052875502</v>
      </c>
      <c r="AG37" s="2">
        <v>0</v>
      </c>
      <c r="AH37" s="2">
        <v>0</v>
      </c>
      <c r="AI37" s="2">
        <v>0</v>
      </c>
      <c r="AJ37" s="2">
        <v>1</v>
      </c>
      <c r="AK37" s="2" t="b">
        <v>0</v>
      </c>
      <c r="AL37" s="2" t="b">
        <v>1</v>
      </c>
      <c r="AM37" s="2" t="b">
        <v>0</v>
      </c>
      <c r="AN37" s="2" t="b">
        <v>0</v>
      </c>
      <c r="AO37" s="2" t="b">
        <v>0</v>
      </c>
      <c r="AP37" s="2" t="b">
        <v>0</v>
      </c>
      <c r="AQ37" s="2">
        <v>33057</v>
      </c>
      <c r="AR37" s="2">
        <v>7996</v>
      </c>
      <c r="AS37" s="2" t="s">
        <v>257</v>
      </c>
    </row>
    <row r="38" spans="1:45" x14ac:dyDescent="0.25">
      <c r="A38" s="2">
        <v>1859</v>
      </c>
      <c r="B38" s="2">
        <v>1752542518814</v>
      </c>
      <c r="C38" s="2" t="s">
        <v>258</v>
      </c>
      <c r="D38" s="1" t="s">
        <v>259</v>
      </c>
      <c r="E38" s="1" t="s">
        <v>260</v>
      </c>
      <c r="F38" s="2">
        <v>1320</v>
      </c>
      <c r="G38" s="2" t="b">
        <v>0</v>
      </c>
      <c r="H38" s="2" t="b">
        <v>0</v>
      </c>
      <c r="I38" s="2" t="b">
        <v>0</v>
      </c>
      <c r="J38" s="2" t="b">
        <v>1</v>
      </c>
      <c r="K38" s="2" t="b">
        <v>0</v>
      </c>
      <c r="L38" s="2" t="b">
        <v>0</v>
      </c>
      <c r="M38" s="2">
        <v>1</v>
      </c>
      <c r="N38" s="2">
        <v>1</v>
      </c>
      <c r="O38" s="2">
        <v>15</v>
      </c>
      <c r="P38" s="2">
        <v>32</v>
      </c>
      <c r="R38" s="2">
        <v>0</v>
      </c>
      <c r="S38" s="2">
        <v>26.09</v>
      </c>
      <c r="T38" s="2">
        <v>26.09</v>
      </c>
      <c r="U38" s="2">
        <v>1752542518814</v>
      </c>
      <c r="V38" s="2" t="b">
        <v>0</v>
      </c>
      <c r="Y38" s="2">
        <v>1859</v>
      </c>
      <c r="Z38" s="2" t="s">
        <v>258</v>
      </c>
      <c r="AA38" s="1" t="s">
        <v>261</v>
      </c>
      <c r="AB38" s="2">
        <v>1752542475499</v>
      </c>
      <c r="AC38" s="2">
        <v>1</v>
      </c>
      <c r="AD38" s="1" t="s">
        <v>262</v>
      </c>
      <c r="AF38" s="2">
        <v>1691976075498</v>
      </c>
      <c r="AG38" s="2">
        <v>0</v>
      </c>
      <c r="AH38" s="2">
        <v>0</v>
      </c>
      <c r="AI38" s="2">
        <v>0</v>
      </c>
      <c r="AJ38" s="2">
        <v>1</v>
      </c>
      <c r="AK38" s="2" t="b">
        <v>0</v>
      </c>
      <c r="AL38" s="2" t="b">
        <v>0</v>
      </c>
      <c r="AM38" s="2" t="b">
        <v>0</v>
      </c>
      <c r="AN38" s="2" t="b">
        <v>1</v>
      </c>
      <c r="AO38" s="2" t="b">
        <v>0</v>
      </c>
      <c r="AP38" s="2" t="b">
        <v>0</v>
      </c>
      <c r="AQ38" s="2">
        <v>1057</v>
      </c>
      <c r="AR38" s="2">
        <v>1793</v>
      </c>
      <c r="AS38" s="2" t="s">
        <v>263</v>
      </c>
    </row>
    <row r="39" spans="1:45" x14ac:dyDescent="0.25">
      <c r="A39" s="2">
        <v>2598</v>
      </c>
      <c r="B39" s="2">
        <v>1752542501155</v>
      </c>
      <c r="C39" s="2" t="s">
        <v>57</v>
      </c>
      <c r="D39" s="1" t="s">
        <v>264</v>
      </c>
      <c r="E39" s="1" t="s">
        <v>265</v>
      </c>
      <c r="F39" s="2">
        <v>1320</v>
      </c>
      <c r="G39" s="2" t="b">
        <v>0</v>
      </c>
      <c r="H39" s="2" t="b">
        <v>0</v>
      </c>
      <c r="I39" s="2" t="b">
        <v>0</v>
      </c>
      <c r="J39" s="2" t="b">
        <v>1</v>
      </c>
      <c r="K39" s="2" t="b">
        <v>0</v>
      </c>
      <c r="L39" s="2" t="b">
        <v>0</v>
      </c>
      <c r="M39" s="2">
        <v>1</v>
      </c>
      <c r="N39" s="2">
        <v>5</v>
      </c>
      <c r="O39" s="2">
        <v>8</v>
      </c>
      <c r="P39" s="2">
        <v>22</v>
      </c>
      <c r="R39" s="2">
        <v>0</v>
      </c>
      <c r="S39" s="2">
        <v>47.98</v>
      </c>
      <c r="T39" s="2">
        <v>47.98</v>
      </c>
      <c r="U39" s="2">
        <v>1752542501155</v>
      </c>
      <c r="V39" s="2" t="b">
        <v>0</v>
      </c>
      <c r="Y39" s="2">
        <v>2598</v>
      </c>
      <c r="Z39" s="2" t="s">
        <v>57</v>
      </c>
      <c r="AA39" s="1" t="s">
        <v>266</v>
      </c>
      <c r="AB39" s="2">
        <v>1752542475496</v>
      </c>
      <c r="AC39" s="2">
        <v>1</v>
      </c>
      <c r="AD39" s="1" t="s">
        <v>267</v>
      </c>
      <c r="AG39" s="2">
        <v>0</v>
      </c>
      <c r="AH39" s="2">
        <v>0</v>
      </c>
      <c r="AI39" s="2">
        <v>0</v>
      </c>
      <c r="AJ39" s="2">
        <v>1</v>
      </c>
      <c r="AK39" s="2" t="b">
        <v>0</v>
      </c>
      <c r="AL39" s="2" t="b">
        <v>0</v>
      </c>
      <c r="AM39" s="2" t="b">
        <v>0</v>
      </c>
      <c r="AN39" s="2" t="b">
        <v>1</v>
      </c>
      <c r="AO39" s="2" t="b">
        <v>0</v>
      </c>
      <c r="AP39" s="2" t="b">
        <v>0</v>
      </c>
      <c r="AQ39" s="2">
        <v>161</v>
      </c>
      <c r="AR39" s="2">
        <v>3715</v>
      </c>
      <c r="AS39" s="2" t="s">
        <v>62</v>
      </c>
    </row>
    <row r="40" spans="1:45" x14ac:dyDescent="0.25">
      <c r="A40" s="2">
        <v>445</v>
      </c>
      <c r="B40" s="2">
        <v>1752542563692</v>
      </c>
      <c r="C40" s="2" t="s">
        <v>268</v>
      </c>
      <c r="D40" s="1" t="s">
        <v>269</v>
      </c>
      <c r="E40" s="1" t="s">
        <v>270</v>
      </c>
      <c r="F40" s="2">
        <v>300</v>
      </c>
      <c r="G40" s="2" t="b">
        <v>0</v>
      </c>
      <c r="H40" s="2" t="b">
        <v>0</v>
      </c>
      <c r="I40" s="2" t="b">
        <v>1</v>
      </c>
      <c r="J40" s="2" t="b">
        <v>0</v>
      </c>
      <c r="K40" s="2" t="b">
        <v>0</v>
      </c>
      <c r="L40" s="2" t="b">
        <v>0</v>
      </c>
      <c r="M40" s="2">
        <v>0</v>
      </c>
      <c r="N40" s="2">
        <v>2</v>
      </c>
      <c r="O40" s="2">
        <v>2</v>
      </c>
      <c r="P40" s="2">
        <v>4</v>
      </c>
      <c r="Q40" s="2" t="s">
        <v>271</v>
      </c>
      <c r="R40" s="2">
        <v>0</v>
      </c>
      <c r="T40" s="2">
        <v>29.68</v>
      </c>
      <c r="U40" s="2">
        <v>1752542563692</v>
      </c>
      <c r="V40" s="2" t="b">
        <v>0</v>
      </c>
      <c r="Y40" s="2">
        <v>445</v>
      </c>
      <c r="Z40" s="2" t="s">
        <v>268</v>
      </c>
      <c r="AA40" s="1" t="s">
        <v>272</v>
      </c>
      <c r="AB40" s="2">
        <v>1752542475503</v>
      </c>
      <c r="AC40" s="2">
        <v>0</v>
      </c>
      <c r="AD40" s="1" t="s">
        <v>273</v>
      </c>
      <c r="AG40" s="2">
        <v>0</v>
      </c>
      <c r="AH40" s="2">
        <v>0</v>
      </c>
      <c r="AI40" s="2">
        <v>0</v>
      </c>
      <c r="AJ40" s="2">
        <v>0</v>
      </c>
      <c r="AK40" s="2" t="b">
        <v>0</v>
      </c>
      <c r="AL40" s="2" t="b">
        <v>0</v>
      </c>
      <c r="AM40" s="2" t="b">
        <v>1</v>
      </c>
      <c r="AN40" s="2" t="b">
        <v>0</v>
      </c>
      <c r="AO40" s="2" t="b">
        <v>0</v>
      </c>
      <c r="AP40" s="2" t="b">
        <v>0</v>
      </c>
      <c r="AQ40" s="2">
        <v>161</v>
      </c>
      <c r="AR40" s="2">
        <v>1011</v>
      </c>
      <c r="AS40" s="2" t="s">
        <v>274</v>
      </c>
    </row>
    <row r="41" spans="1:45" x14ac:dyDescent="0.25">
      <c r="A41" s="2">
        <v>15539</v>
      </c>
      <c r="B41" s="2">
        <v>1752542544134</v>
      </c>
      <c r="C41" s="2" t="s">
        <v>275</v>
      </c>
      <c r="D41" s="1" t="s">
        <v>276</v>
      </c>
      <c r="E41" s="1" t="s">
        <v>277</v>
      </c>
      <c r="F41" s="2">
        <v>1350</v>
      </c>
      <c r="G41" s="2" t="b">
        <v>1</v>
      </c>
      <c r="H41" s="2" t="b">
        <v>0</v>
      </c>
      <c r="I41" s="2" t="b">
        <v>0</v>
      </c>
      <c r="J41" s="2" t="b">
        <v>0</v>
      </c>
      <c r="K41" s="2" t="b">
        <v>0</v>
      </c>
      <c r="L41" s="2" t="b">
        <v>0</v>
      </c>
      <c r="M41" s="2">
        <v>1</v>
      </c>
      <c r="N41" s="2">
        <v>3</v>
      </c>
      <c r="O41" s="2">
        <v>14</v>
      </c>
      <c r="P41" s="2">
        <v>24</v>
      </c>
      <c r="R41" s="2">
        <v>0</v>
      </c>
      <c r="S41" s="2">
        <v>38.299999999999997</v>
      </c>
      <c r="T41" s="2">
        <v>38.299999999999997</v>
      </c>
      <c r="U41" s="2">
        <v>1752542544134</v>
      </c>
      <c r="V41" s="2" t="b">
        <v>0</v>
      </c>
      <c r="Y41" s="2">
        <v>15539</v>
      </c>
      <c r="Z41" s="2" t="s">
        <v>275</v>
      </c>
      <c r="AA41" s="1" t="s">
        <v>278</v>
      </c>
      <c r="AB41" s="2">
        <v>1752542475501</v>
      </c>
      <c r="AC41" s="2">
        <v>0</v>
      </c>
      <c r="AD41" s="1" t="s">
        <v>279</v>
      </c>
      <c r="AG41" s="2">
        <v>0</v>
      </c>
      <c r="AH41" s="2">
        <v>0</v>
      </c>
      <c r="AI41" s="2">
        <v>0</v>
      </c>
      <c r="AJ41" s="2">
        <v>0</v>
      </c>
      <c r="AK41" s="2" t="b">
        <v>1</v>
      </c>
      <c r="AL41" s="2" t="b">
        <v>0</v>
      </c>
      <c r="AM41" s="2" t="b">
        <v>0</v>
      </c>
      <c r="AN41" s="2" t="b">
        <v>0</v>
      </c>
      <c r="AO41" s="2" t="b">
        <v>0</v>
      </c>
      <c r="AP41" s="2" t="b">
        <v>0</v>
      </c>
      <c r="AQ41" s="2">
        <v>16929</v>
      </c>
      <c r="AR41" s="2">
        <v>14008</v>
      </c>
      <c r="AS41" s="2" t="s">
        <v>280</v>
      </c>
    </row>
  </sheetData>
  <hyperlinks>
    <hyperlink ref="A1" r:id="rId1" xr:uid="{00000000-0004-0000-0000-000000000000}"/>
    <hyperlink ref="Y1" r:id="rId2" xr:uid="{00000000-0004-0000-0000-000001000000}"/>
    <hyperlink ref="D2" r:id="rId3" xr:uid="{00000000-0004-0000-0000-000002000000}"/>
    <hyperlink ref="E2" r:id="rId4" xr:uid="{00000000-0004-0000-0000-000003000000}"/>
    <hyperlink ref="AA2" r:id="rId5" xr:uid="{00000000-0004-0000-0000-000004000000}"/>
    <hyperlink ref="AD2" r:id="rId6" xr:uid="{00000000-0004-0000-0000-000005000000}"/>
    <hyperlink ref="D3" r:id="rId7" xr:uid="{00000000-0004-0000-0000-000006000000}"/>
    <hyperlink ref="E3" r:id="rId8" xr:uid="{00000000-0004-0000-0000-000007000000}"/>
    <hyperlink ref="AA3" r:id="rId9" xr:uid="{00000000-0004-0000-0000-000008000000}"/>
    <hyperlink ref="AD3" r:id="rId10" xr:uid="{00000000-0004-0000-0000-000009000000}"/>
    <hyperlink ref="D4" r:id="rId11" xr:uid="{00000000-0004-0000-0000-00000A000000}"/>
    <hyperlink ref="E4" r:id="rId12" xr:uid="{00000000-0004-0000-0000-00000B000000}"/>
    <hyperlink ref="AA4" r:id="rId13" xr:uid="{00000000-0004-0000-0000-00000C000000}"/>
    <hyperlink ref="AD4" r:id="rId14" xr:uid="{00000000-0004-0000-0000-00000D000000}"/>
    <hyperlink ref="D5" r:id="rId15" xr:uid="{00000000-0004-0000-0000-00000E000000}"/>
    <hyperlink ref="E5" r:id="rId16" xr:uid="{00000000-0004-0000-0000-00000F000000}"/>
    <hyperlink ref="AA5" r:id="rId17" xr:uid="{00000000-0004-0000-0000-000010000000}"/>
    <hyperlink ref="AD5" r:id="rId18" xr:uid="{00000000-0004-0000-0000-000011000000}"/>
    <hyperlink ref="D6" r:id="rId19" xr:uid="{00000000-0004-0000-0000-000012000000}"/>
    <hyperlink ref="E6" r:id="rId20" xr:uid="{00000000-0004-0000-0000-000013000000}"/>
    <hyperlink ref="AA6" r:id="rId21" xr:uid="{00000000-0004-0000-0000-000014000000}"/>
    <hyperlink ref="AD6" r:id="rId22" xr:uid="{00000000-0004-0000-0000-000015000000}"/>
    <hyperlink ref="D7" r:id="rId23" xr:uid="{00000000-0004-0000-0000-000016000000}"/>
    <hyperlink ref="E7" r:id="rId24" xr:uid="{00000000-0004-0000-0000-000017000000}"/>
    <hyperlink ref="AA7" r:id="rId25" xr:uid="{00000000-0004-0000-0000-000018000000}"/>
    <hyperlink ref="AD7" r:id="rId26" xr:uid="{00000000-0004-0000-0000-000019000000}"/>
    <hyperlink ref="D8" r:id="rId27" xr:uid="{00000000-0004-0000-0000-00001A000000}"/>
    <hyperlink ref="E8" r:id="rId28" xr:uid="{00000000-0004-0000-0000-00001B000000}"/>
    <hyperlink ref="AA8" r:id="rId29" xr:uid="{00000000-0004-0000-0000-00001C000000}"/>
    <hyperlink ref="AD8" r:id="rId30" xr:uid="{00000000-0004-0000-0000-00001D000000}"/>
    <hyperlink ref="D9" r:id="rId31" xr:uid="{00000000-0004-0000-0000-00001E000000}"/>
    <hyperlink ref="E9" r:id="rId32" xr:uid="{00000000-0004-0000-0000-00001F000000}"/>
    <hyperlink ref="AA9" r:id="rId33" xr:uid="{00000000-0004-0000-0000-000020000000}"/>
    <hyperlink ref="AD9" r:id="rId34" xr:uid="{00000000-0004-0000-0000-000021000000}"/>
    <hyperlink ref="D10" r:id="rId35" xr:uid="{00000000-0004-0000-0000-000022000000}"/>
    <hyperlink ref="E10" r:id="rId36" xr:uid="{00000000-0004-0000-0000-000023000000}"/>
    <hyperlink ref="AA10" r:id="rId37" xr:uid="{00000000-0004-0000-0000-000024000000}"/>
    <hyperlink ref="AD10" r:id="rId38" xr:uid="{00000000-0004-0000-0000-000025000000}"/>
    <hyperlink ref="D11" r:id="rId39" xr:uid="{00000000-0004-0000-0000-000026000000}"/>
    <hyperlink ref="E11" r:id="rId40" xr:uid="{00000000-0004-0000-0000-000027000000}"/>
    <hyperlink ref="AA11" r:id="rId41" xr:uid="{00000000-0004-0000-0000-000028000000}"/>
    <hyperlink ref="AD11" r:id="rId42" xr:uid="{00000000-0004-0000-0000-000029000000}"/>
    <hyperlink ref="D12" r:id="rId43" xr:uid="{00000000-0004-0000-0000-00002A000000}"/>
    <hyperlink ref="E12" r:id="rId44" xr:uid="{00000000-0004-0000-0000-00002B000000}"/>
    <hyperlink ref="AA12" r:id="rId45" xr:uid="{00000000-0004-0000-0000-00002C000000}"/>
    <hyperlink ref="AD12" r:id="rId46" xr:uid="{00000000-0004-0000-0000-00002D000000}"/>
    <hyperlink ref="D13" r:id="rId47" xr:uid="{00000000-0004-0000-0000-00002E000000}"/>
    <hyperlink ref="E13" r:id="rId48" xr:uid="{00000000-0004-0000-0000-00002F000000}"/>
    <hyperlink ref="AA13" r:id="rId49" xr:uid="{00000000-0004-0000-0000-000030000000}"/>
    <hyperlink ref="AD13" r:id="rId50" xr:uid="{00000000-0004-0000-0000-000031000000}"/>
    <hyperlink ref="D14" r:id="rId51" xr:uid="{00000000-0004-0000-0000-000032000000}"/>
    <hyperlink ref="E14" r:id="rId52" xr:uid="{00000000-0004-0000-0000-000033000000}"/>
    <hyperlink ref="AA14" r:id="rId53" xr:uid="{00000000-0004-0000-0000-000034000000}"/>
    <hyperlink ref="AD14" r:id="rId54" xr:uid="{00000000-0004-0000-0000-000035000000}"/>
    <hyperlink ref="D15" r:id="rId55" xr:uid="{00000000-0004-0000-0000-000036000000}"/>
    <hyperlink ref="E15" r:id="rId56" xr:uid="{00000000-0004-0000-0000-000037000000}"/>
    <hyperlink ref="AA15" r:id="rId57" xr:uid="{00000000-0004-0000-0000-000038000000}"/>
    <hyperlink ref="AD15" r:id="rId58" xr:uid="{00000000-0004-0000-0000-000039000000}"/>
    <hyperlink ref="D16" r:id="rId59" xr:uid="{00000000-0004-0000-0000-00003A000000}"/>
    <hyperlink ref="E16" r:id="rId60" xr:uid="{00000000-0004-0000-0000-00003B000000}"/>
    <hyperlink ref="AA16" r:id="rId61" xr:uid="{00000000-0004-0000-0000-00003C000000}"/>
    <hyperlink ref="AD16" r:id="rId62" xr:uid="{00000000-0004-0000-0000-00003D000000}"/>
    <hyperlink ref="D17" r:id="rId63" xr:uid="{00000000-0004-0000-0000-00003E000000}"/>
    <hyperlink ref="E17" r:id="rId64" xr:uid="{00000000-0004-0000-0000-00003F000000}"/>
    <hyperlink ref="AA17" r:id="rId65" xr:uid="{00000000-0004-0000-0000-000040000000}"/>
    <hyperlink ref="AD17" r:id="rId66" xr:uid="{00000000-0004-0000-0000-000041000000}"/>
    <hyperlink ref="D18" r:id="rId67" xr:uid="{00000000-0004-0000-0000-000042000000}"/>
    <hyperlink ref="E18" r:id="rId68" xr:uid="{00000000-0004-0000-0000-000043000000}"/>
    <hyperlink ref="AA18" r:id="rId69" xr:uid="{00000000-0004-0000-0000-000044000000}"/>
    <hyperlink ref="AD18" r:id="rId70" xr:uid="{00000000-0004-0000-0000-000045000000}"/>
    <hyperlink ref="D19" r:id="rId71" xr:uid="{00000000-0004-0000-0000-000046000000}"/>
    <hyperlink ref="E19" r:id="rId72" xr:uid="{00000000-0004-0000-0000-000047000000}"/>
    <hyperlink ref="AA19" r:id="rId73" xr:uid="{00000000-0004-0000-0000-000048000000}"/>
    <hyperlink ref="AD19" r:id="rId74" xr:uid="{00000000-0004-0000-0000-000049000000}"/>
    <hyperlink ref="D20" r:id="rId75" xr:uid="{00000000-0004-0000-0000-00004A000000}"/>
    <hyperlink ref="E20" r:id="rId76" xr:uid="{00000000-0004-0000-0000-00004B000000}"/>
    <hyperlink ref="AA20" r:id="rId77" xr:uid="{00000000-0004-0000-0000-00004C000000}"/>
    <hyperlink ref="AD20" r:id="rId78" xr:uid="{00000000-0004-0000-0000-00004D000000}"/>
    <hyperlink ref="D21" r:id="rId79" xr:uid="{00000000-0004-0000-0000-00004E000000}"/>
    <hyperlink ref="E21" r:id="rId80" xr:uid="{00000000-0004-0000-0000-00004F000000}"/>
    <hyperlink ref="AA21" r:id="rId81" xr:uid="{00000000-0004-0000-0000-000050000000}"/>
    <hyperlink ref="AD21" r:id="rId82" xr:uid="{00000000-0004-0000-0000-000051000000}"/>
    <hyperlink ref="D22" r:id="rId83" xr:uid="{00000000-0004-0000-0000-000052000000}"/>
    <hyperlink ref="E22" r:id="rId84" xr:uid="{00000000-0004-0000-0000-000053000000}"/>
    <hyperlink ref="AA22" r:id="rId85" xr:uid="{00000000-0004-0000-0000-000054000000}"/>
    <hyperlink ref="AD22" r:id="rId86" xr:uid="{00000000-0004-0000-0000-000055000000}"/>
    <hyperlink ref="D23" r:id="rId87" xr:uid="{00000000-0004-0000-0000-000056000000}"/>
    <hyperlink ref="E23" r:id="rId88" xr:uid="{00000000-0004-0000-0000-000057000000}"/>
    <hyperlink ref="AA23" r:id="rId89" xr:uid="{00000000-0004-0000-0000-000058000000}"/>
    <hyperlink ref="AD23" r:id="rId90" xr:uid="{00000000-0004-0000-0000-000059000000}"/>
    <hyperlink ref="D24" r:id="rId91" xr:uid="{00000000-0004-0000-0000-00005A000000}"/>
    <hyperlink ref="E24" r:id="rId92" xr:uid="{00000000-0004-0000-0000-00005B000000}"/>
    <hyperlink ref="AA24" r:id="rId93" xr:uid="{00000000-0004-0000-0000-00005C000000}"/>
    <hyperlink ref="AD24" r:id="rId94" xr:uid="{00000000-0004-0000-0000-00005D000000}"/>
    <hyperlink ref="D25" r:id="rId95" xr:uid="{00000000-0004-0000-0000-00005E000000}"/>
    <hyperlink ref="E25" r:id="rId96" xr:uid="{00000000-0004-0000-0000-00005F000000}"/>
    <hyperlink ref="AA25" r:id="rId97" xr:uid="{00000000-0004-0000-0000-000060000000}"/>
    <hyperlink ref="AD25" r:id="rId98" xr:uid="{00000000-0004-0000-0000-000061000000}"/>
    <hyperlink ref="D26" r:id="rId99" xr:uid="{00000000-0004-0000-0000-000062000000}"/>
    <hyperlink ref="E26" r:id="rId100" xr:uid="{00000000-0004-0000-0000-000063000000}"/>
    <hyperlink ref="AA26" r:id="rId101" xr:uid="{00000000-0004-0000-0000-000064000000}"/>
    <hyperlink ref="AD26" r:id="rId102" xr:uid="{00000000-0004-0000-0000-000065000000}"/>
    <hyperlink ref="D27" r:id="rId103" xr:uid="{00000000-0004-0000-0000-000066000000}"/>
    <hyperlink ref="E27" r:id="rId104" xr:uid="{00000000-0004-0000-0000-000067000000}"/>
    <hyperlink ref="AA27" r:id="rId105" xr:uid="{00000000-0004-0000-0000-000068000000}"/>
    <hyperlink ref="AD27" r:id="rId106" xr:uid="{00000000-0004-0000-0000-000069000000}"/>
    <hyperlink ref="D28" r:id="rId107" xr:uid="{00000000-0004-0000-0000-00006A000000}"/>
    <hyperlink ref="E28" r:id="rId108" xr:uid="{00000000-0004-0000-0000-00006B000000}"/>
    <hyperlink ref="AA28" r:id="rId109" xr:uid="{00000000-0004-0000-0000-00006C000000}"/>
    <hyperlink ref="AD28" r:id="rId110" xr:uid="{00000000-0004-0000-0000-00006D000000}"/>
    <hyperlink ref="D29" r:id="rId111" xr:uid="{00000000-0004-0000-0000-00006E000000}"/>
    <hyperlink ref="E29" r:id="rId112" xr:uid="{00000000-0004-0000-0000-00006F000000}"/>
    <hyperlink ref="AA29" r:id="rId113" xr:uid="{00000000-0004-0000-0000-000070000000}"/>
    <hyperlink ref="AD29" r:id="rId114" xr:uid="{00000000-0004-0000-0000-000071000000}"/>
    <hyperlink ref="D30" r:id="rId115" xr:uid="{00000000-0004-0000-0000-000072000000}"/>
    <hyperlink ref="E30" r:id="rId116" xr:uid="{00000000-0004-0000-0000-000073000000}"/>
    <hyperlink ref="AA30" r:id="rId117" xr:uid="{00000000-0004-0000-0000-000074000000}"/>
    <hyperlink ref="AD30" r:id="rId118" xr:uid="{00000000-0004-0000-0000-000075000000}"/>
    <hyperlink ref="D31" r:id="rId119" xr:uid="{00000000-0004-0000-0000-000076000000}"/>
    <hyperlink ref="E31" r:id="rId120" xr:uid="{00000000-0004-0000-0000-000077000000}"/>
    <hyperlink ref="AA31" r:id="rId121" xr:uid="{00000000-0004-0000-0000-000078000000}"/>
    <hyperlink ref="AD31" r:id="rId122" xr:uid="{00000000-0004-0000-0000-000079000000}"/>
    <hyperlink ref="D32" r:id="rId123" xr:uid="{00000000-0004-0000-0000-00007A000000}"/>
    <hyperlink ref="E32" r:id="rId124" xr:uid="{00000000-0004-0000-0000-00007B000000}"/>
    <hyperlink ref="AA32" r:id="rId125" xr:uid="{00000000-0004-0000-0000-00007C000000}"/>
    <hyperlink ref="AD32" r:id="rId126" xr:uid="{00000000-0004-0000-0000-00007D000000}"/>
    <hyperlink ref="D33" r:id="rId127" xr:uid="{00000000-0004-0000-0000-00007E000000}"/>
    <hyperlink ref="E33" r:id="rId128" xr:uid="{00000000-0004-0000-0000-00007F000000}"/>
    <hyperlink ref="AA33" r:id="rId129" xr:uid="{00000000-0004-0000-0000-000080000000}"/>
    <hyperlink ref="AD33" r:id="rId130" xr:uid="{00000000-0004-0000-0000-000081000000}"/>
    <hyperlink ref="D34" r:id="rId131" xr:uid="{00000000-0004-0000-0000-000082000000}"/>
    <hyperlink ref="E34" r:id="rId132" xr:uid="{00000000-0004-0000-0000-000083000000}"/>
    <hyperlink ref="AA34" r:id="rId133" xr:uid="{00000000-0004-0000-0000-000084000000}"/>
    <hyperlink ref="AD34" r:id="rId134" xr:uid="{00000000-0004-0000-0000-000085000000}"/>
    <hyperlink ref="D35" r:id="rId135" xr:uid="{00000000-0004-0000-0000-000086000000}"/>
    <hyperlink ref="E35" r:id="rId136" xr:uid="{00000000-0004-0000-0000-000087000000}"/>
    <hyperlink ref="AA35" r:id="rId137" xr:uid="{00000000-0004-0000-0000-000088000000}"/>
    <hyperlink ref="AD35" r:id="rId138" xr:uid="{00000000-0004-0000-0000-000089000000}"/>
    <hyperlink ref="D36" r:id="rId139" xr:uid="{00000000-0004-0000-0000-00008A000000}"/>
    <hyperlink ref="E36" r:id="rId140" xr:uid="{00000000-0004-0000-0000-00008B000000}"/>
    <hyperlink ref="AA36" r:id="rId141" xr:uid="{00000000-0004-0000-0000-00008C000000}"/>
    <hyperlink ref="AD36" r:id="rId142" xr:uid="{00000000-0004-0000-0000-00008D000000}"/>
    <hyperlink ref="D37" r:id="rId143" xr:uid="{00000000-0004-0000-0000-00008E000000}"/>
    <hyperlink ref="E37" r:id="rId144" xr:uid="{00000000-0004-0000-0000-00008F000000}"/>
    <hyperlink ref="AA37" r:id="rId145" xr:uid="{00000000-0004-0000-0000-000090000000}"/>
    <hyperlink ref="AD37" r:id="rId146" xr:uid="{00000000-0004-0000-0000-000091000000}"/>
    <hyperlink ref="D38" r:id="rId147" xr:uid="{00000000-0004-0000-0000-000092000000}"/>
    <hyperlink ref="E38" r:id="rId148" xr:uid="{00000000-0004-0000-0000-000093000000}"/>
    <hyperlink ref="AA38" r:id="rId149" xr:uid="{00000000-0004-0000-0000-000094000000}"/>
    <hyperlink ref="AD38" r:id="rId150" xr:uid="{00000000-0004-0000-0000-000095000000}"/>
    <hyperlink ref="D39" r:id="rId151" xr:uid="{00000000-0004-0000-0000-000096000000}"/>
    <hyperlink ref="E39" r:id="rId152" xr:uid="{00000000-0004-0000-0000-000097000000}"/>
    <hyperlink ref="AA39" r:id="rId153" xr:uid="{00000000-0004-0000-0000-000098000000}"/>
    <hyperlink ref="AD39" r:id="rId154" xr:uid="{00000000-0004-0000-0000-000099000000}"/>
    <hyperlink ref="D40" r:id="rId155" xr:uid="{00000000-0004-0000-0000-00009A000000}"/>
    <hyperlink ref="E40" r:id="rId156" xr:uid="{00000000-0004-0000-0000-00009B000000}"/>
    <hyperlink ref="AA40" r:id="rId157" xr:uid="{00000000-0004-0000-0000-00009C000000}"/>
    <hyperlink ref="AD40" r:id="rId158" xr:uid="{00000000-0004-0000-0000-00009D000000}"/>
    <hyperlink ref="D41" r:id="rId159" xr:uid="{00000000-0004-0000-0000-00009E000000}"/>
    <hyperlink ref="E41" r:id="rId160" xr:uid="{00000000-0004-0000-0000-00009F000000}"/>
    <hyperlink ref="AA41" r:id="rId161" xr:uid="{00000000-0004-0000-0000-0000A0000000}"/>
    <hyperlink ref="AD41" r:id="rId162" xr:uid="{00000000-0004-0000-0000-0000A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202"/>
  <sheetViews>
    <sheetView workbookViewId="0"/>
  </sheetViews>
  <sheetFormatPr defaultColWidth="12.6640625" defaultRowHeight="15.75" customHeight="1" x14ac:dyDescent="0.25"/>
  <cols>
    <col min="7" max="7" width="21.21875" customWidth="1"/>
  </cols>
  <sheetData>
    <row r="1" spans="1:8" x14ac:dyDescent="0.25">
      <c r="A1" s="2" t="s">
        <v>281</v>
      </c>
      <c r="B1" s="1" t="s">
        <v>861</v>
      </c>
      <c r="C1" s="2"/>
      <c r="D1" s="2"/>
      <c r="E1" s="2"/>
      <c r="F1" s="2"/>
      <c r="G1" s="2"/>
    </row>
    <row r="2" spans="1:8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8" x14ac:dyDescent="0.25">
      <c r="A3" s="2" t="s">
        <v>862</v>
      </c>
      <c r="B3" s="2" t="s">
        <v>863</v>
      </c>
      <c r="C3" s="2" t="s">
        <v>291</v>
      </c>
      <c r="D3" s="2" t="s">
        <v>358</v>
      </c>
      <c r="E3" s="2" t="s">
        <v>349</v>
      </c>
      <c r="F3" s="2" t="s">
        <v>349</v>
      </c>
      <c r="G3" s="2" t="s">
        <v>864</v>
      </c>
      <c r="H3" s="2" t="s">
        <v>591</v>
      </c>
    </row>
    <row r="4" spans="1:8" x14ac:dyDescent="0.25">
      <c r="A4" s="2" t="s">
        <v>865</v>
      </c>
      <c r="B4" s="2" t="s">
        <v>866</v>
      </c>
      <c r="C4" s="2" t="s">
        <v>294</v>
      </c>
      <c r="D4" s="2" t="s">
        <v>324</v>
      </c>
      <c r="E4" s="2" t="s">
        <v>349</v>
      </c>
      <c r="F4" s="2" t="s">
        <v>349</v>
      </c>
      <c r="G4" s="2" t="s">
        <v>867</v>
      </c>
      <c r="H4" s="2" t="s">
        <v>591</v>
      </c>
    </row>
    <row r="5" spans="1:8" x14ac:dyDescent="0.25">
      <c r="A5" s="2" t="s">
        <v>868</v>
      </c>
      <c r="B5" s="2" t="s">
        <v>869</v>
      </c>
      <c r="C5" s="2" t="s">
        <v>294</v>
      </c>
      <c r="D5" s="2" t="s">
        <v>324</v>
      </c>
      <c r="E5" s="2" t="s">
        <v>349</v>
      </c>
      <c r="F5" s="2" t="s">
        <v>349</v>
      </c>
      <c r="G5" s="2" t="s">
        <v>870</v>
      </c>
      <c r="H5" s="2" t="s">
        <v>591</v>
      </c>
    </row>
    <row r="6" spans="1:8" x14ac:dyDescent="0.25">
      <c r="A6" s="2" t="s">
        <v>871</v>
      </c>
      <c r="B6" s="2" t="s">
        <v>872</v>
      </c>
      <c r="C6" s="2" t="s">
        <v>294</v>
      </c>
      <c r="D6" s="2" t="s">
        <v>324</v>
      </c>
      <c r="E6" s="2" t="s">
        <v>349</v>
      </c>
      <c r="F6" s="2" t="s">
        <v>349</v>
      </c>
      <c r="G6" s="2" t="s">
        <v>873</v>
      </c>
      <c r="H6" s="2" t="s">
        <v>591</v>
      </c>
    </row>
    <row r="7" spans="1:8" x14ac:dyDescent="0.25">
      <c r="A7" s="2" t="s">
        <v>874</v>
      </c>
      <c r="B7" s="2" t="s">
        <v>875</v>
      </c>
      <c r="C7" s="2" t="s">
        <v>294</v>
      </c>
      <c r="D7" s="2" t="s">
        <v>324</v>
      </c>
      <c r="E7" s="2" t="s">
        <v>349</v>
      </c>
      <c r="F7" s="2" t="s">
        <v>349</v>
      </c>
      <c r="G7" s="2" t="s">
        <v>876</v>
      </c>
      <c r="H7" s="2" t="s">
        <v>591</v>
      </c>
    </row>
    <row r="8" spans="1:8" x14ac:dyDescent="0.25">
      <c r="A8" s="2" t="s">
        <v>877</v>
      </c>
      <c r="B8" s="2" t="s">
        <v>878</v>
      </c>
      <c r="C8" s="2" t="s">
        <v>294</v>
      </c>
      <c r="D8" s="2" t="s">
        <v>324</v>
      </c>
      <c r="E8" s="2" t="s">
        <v>349</v>
      </c>
      <c r="F8" s="2" t="s">
        <v>349</v>
      </c>
      <c r="G8" s="2" t="s">
        <v>879</v>
      </c>
      <c r="H8" s="2" t="s">
        <v>591</v>
      </c>
    </row>
    <row r="9" spans="1:8" x14ac:dyDescent="0.25">
      <c r="A9" s="2" t="s">
        <v>880</v>
      </c>
      <c r="B9" s="2" t="s">
        <v>881</v>
      </c>
      <c r="C9" s="2" t="s">
        <v>294</v>
      </c>
      <c r="D9" s="2" t="s">
        <v>358</v>
      </c>
      <c r="E9" s="2" t="s">
        <v>349</v>
      </c>
      <c r="F9" s="2" t="s">
        <v>349</v>
      </c>
      <c r="G9" s="2" t="s">
        <v>882</v>
      </c>
      <c r="H9" s="2" t="s">
        <v>591</v>
      </c>
    </row>
    <row r="10" spans="1:8" x14ac:dyDescent="0.25">
      <c r="A10" s="2" t="s">
        <v>883</v>
      </c>
      <c r="B10" s="2" t="s">
        <v>884</v>
      </c>
      <c r="C10" s="2" t="s">
        <v>294</v>
      </c>
      <c r="D10" s="2" t="s">
        <v>324</v>
      </c>
      <c r="E10" s="2" t="s">
        <v>349</v>
      </c>
      <c r="F10" s="2" t="s">
        <v>349</v>
      </c>
      <c r="G10" s="2" t="s">
        <v>885</v>
      </c>
      <c r="H10" s="2" t="s">
        <v>591</v>
      </c>
    </row>
    <row r="11" spans="1:8" x14ac:dyDescent="0.25">
      <c r="A11" s="2" t="s">
        <v>886</v>
      </c>
      <c r="B11" s="2" t="s">
        <v>887</v>
      </c>
      <c r="C11" s="2" t="s">
        <v>294</v>
      </c>
      <c r="D11" s="2" t="s">
        <v>324</v>
      </c>
      <c r="E11" s="2" t="s">
        <v>349</v>
      </c>
      <c r="F11" s="2" t="s">
        <v>349</v>
      </c>
      <c r="G11" s="2" t="s">
        <v>888</v>
      </c>
      <c r="H11" s="2" t="s">
        <v>591</v>
      </c>
    </row>
    <row r="12" spans="1:8" x14ac:dyDescent="0.25">
      <c r="A12" s="2" t="s">
        <v>889</v>
      </c>
      <c r="B12" s="2" t="s">
        <v>890</v>
      </c>
      <c r="C12" s="2" t="s">
        <v>294</v>
      </c>
      <c r="D12" s="2" t="s">
        <v>324</v>
      </c>
      <c r="E12" s="2" t="s">
        <v>349</v>
      </c>
      <c r="F12" s="2" t="s">
        <v>349</v>
      </c>
      <c r="G12" s="2" t="s">
        <v>891</v>
      </c>
      <c r="H12" s="2" t="s">
        <v>591</v>
      </c>
    </row>
    <row r="13" spans="1:8" x14ac:dyDescent="0.25">
      <c r="A13" s="2" t="s">
        <v>892</v>
      </c>
      <c r="B13" s="2" t="s">
        <v>893</v>
      </c>
      <c r="C13" s="2" t="s">
        <v>294</v>
      </c>
      <c r="D13" s="2" t="s">
        <v>324</v>
      </c>
      <c r="E13" s="2" t="s">
        <v>349</v>
      </c>
      <c r="F13" s="2" t="s">
        <v>349</v>
      </c>
      <c r="G13" s="2" t="s">
        <v>894</v>
      </c>
      <c r="H13" s="2" t="s">
        <v>591</v>
      </c>
    </row>
    <row r="14" spans="1:8" x14ac:dyDescent="0.25">
      <c r="A14" s="2" t="s">
        <v>895</v>
      </c>
      <c r="B14" s="2" t="s">
        <v>896</v>
      </c>
      <c r="C14" s="2" t="s">
        <v>294</v>
      </c>
      <c r="D14" s="2" t="s">
        <v>324</v>
      </c>
      <c r="E14" s="2" t="s">
        <v>349</v>
      </c>
      <c r="F14" s="2" t="s">
        <v>349</v>
      </c>
      <c r="G14" s="2" t="s">
        <v>897</v>
      </c>
      <c r="H14" s="2" t="s">
        <v>591</v>
      </c>
    </row>
    <row r="15" spans="1:8" x14ac:dyDescent="0.25">
      <c r="A15" s="2" t="s">
        <v>898</v>
      </c>
      <c r="B15" s="2" t="s">
        <v>899</v>
      </c>
      <c r="C15" s="2" t="s">
        <v>294</v>
      </c>
      <c r="D15" s="2" t="s">
        <v>358</v>
      </c>
      <c r="E15" s="2" t="s">
        <v>349</v>
      </c>
      <c r="F15" s="2" t="s">
        <v>349</v>
      </c>
      <c r="G15" s="2" t="s">
        <v>900</v>
      </c>
      <c r="H15" s="2" t="s">
        <v>591</v>
      </c>
    </row>
    <row r="16" spans="1:8" x14ac:dyDescent="0.25">
      <c r="A16" s="2" t="s">
        <v>901</v>
      </c>
      <c r="B16" s="2" t="s">
        <v>902</v>
      </c>
      <c r="C16" s="2" t="s">
        <v>294</v>
      </c>
      <c r="D16" s="2" t="s">
        <v>324</v>
      </c>
      <c r="E16" s="2" t="s">
        <v>349</v>
      </c>
      <c r="F16" s="2" t="s">
        <v>349</v>
      </c>
      <c r="G16" s="2" t="s">
        <v>903</v>
      </c>
      <c r="H16" s="2" t="s">
        <v>591</v>
      </c>
    </row>
    <row r="17" spans="1:8" x14ac:dyDescent="0.25">
      <c r="A17" s="2" t="s">
        <v>904</v>
      </c>
      <c r="B17" s="2" t="s">
        <v>905</v>
      </c>
      <c r="C17" s="2" t="s">
        <v>294</v>
      </c>
      <c r="D17" s="2" t="s">
        <v>324</v>
      </c>
      <c r="E17" s="2" t="s">
        <v>349</v>
      </c>
      <c r="F17" s="2" t="s">
        <v>349</v>
      </c>
      <c r="G17" s="2" t="s">
        <v>906</v>
      </c>
      <c r="H17" s="2" t="s">
        <v>591</v>
      </c>
    </row>
    <row r="18" spans="1:8" x14ac:dyDescent="0.25">
      <c r="A18" s="2" t="s">
        <v>907</v>
      </c>
      <c r="B18" s="2" t="s">
        <v>908</v>
      </c>
      <c r="C18" s="2" t="s">
        <v>294</v>
      </c>
      <c r="D18" s="2" t="s">
        <v>324</v>
      </c>
      <c r="E18" s="2" t="s">
        <v>349</v>
      </c>
      <c r="F18" s="2" t="s">
        <v>349</v>
      </c>
      <c r="G18" s="2" t="s">
        <v>909</v>
      </c>
      <c r="H18" s="2" t="s">
        <v>591</v>
      </c>
    </row>
    <row r="19" spans="1:8" x14ac:dyDescent="0.25">
      <c r="A19" s="2" t="s">
        <v>910</v>
      </c>
      <c r="B19" s="2" t="s">
        <v>911</v>
      </c>
      <c r="C19" s="2" t="s">
        <v>294</v>
      </c>
      <c r="D19" s="2" t="s">
        <v>324</v>
      </c>
      <c r="E19" s="2" t="s">
        <v>349</v>
      </c>
      <c r="F19" s="2" t="s">
        <v>349</v>
      </c>
      <c r="G19" s="2" t="s">
        <v>912</v>
      </c>
      <c r="H19" s="2" t="s">
        <v>591</v>
      </c>
    </row>
    <row r="20" spans="1:8" x14ac:dyDescent="0.25">
      <c r="A20" s="2" t="s">
        <v>913</v>
      </c>
      <c r="B20" s="2" t="s">
        <v>914</v>
      </c>
      <c r="C20" s="2" t="s">
        <v>294</v>
      </c>
      <c r="D20" s="2" t="s">
        <v>324</v>
      </c>
      <c r="E20" s="2" t="s">
        <v>349</v>
      </c>
      <c r="F20" s="2" t="s">
        <v>349</v>
      </c>
      <c r="G20" s="2" t="s">
        <v>915</v>
      </c>
      <c r="H20" s="2" t="s">
        <v>591</v>
      </c>
    </row>
    <row r="21" spans="1:8" x14ac:dyDescent="0.25">
      <c r="A21" s="2" t="s">
        <v>916</v>
      </c>
      <c r="B21" s="2" t="s">
        <v>917</v>
      </c>
      <c r="C21" s="2" t="s">
        <v>294</v>
      </c>
      <c r="D21" s="2" t="s">
        <v>358</v>
      </c>
      <c r="E21" s="2" t="s">
        <v>349</v>
      </c>
      <c r="F21" s="2" t="s">
        <v>349</v>
      </c>
      <c r="G21" s="2" t="s">
        <v>918</v>
      </c>
      <c r="H21" s="2" t="s">
        <v>591</v>
      </c>
    </row>
    <row r="22" spans="1:8" x14ac:dyDescent="0.25">
      <c r="A22" s="2" t="s">
        <v>919</v>
      </c>
      <c r="B22" s="2" t="s">
        <v>920</v>
      </c>
      <c r="C22" s="2" t="s">
        <v>294</v>
      </c>
      <c r="D22" s="2" t="s">
        <v>324</v>
      </c>
      <c r="E22" s="2" t="s">
        <v>349</v>
      </c>
      <c r="F22" s="2" t="s">
        <v>349</v>
      </c>
      <c r="G22" s="2" t="s">
        <v>921</v>
      </c>
      <c r="H22" s="2" t="s">
        <v>591</v>
      </c>
    </row>
    <row r="23" spans="1:8" x14ac:dyDescent="0.25">
      <c r="A23" s="2" t="s">
        <v>922</v>
      </c>
      <c r="B23" s="2" t="s">
        <v>923</v>
      </c>
      <c r="C23" s="2" t="s">
        <v>294</v>
      </c>
      <c r="D23" s="2" t="s">
        <v>358</v>
      </c>
      <c r="E23" s="2" t="s">
        <v>349</v>
      </c>
      <c r="F23" s="2" t="s">
        <v>349</v>
      </c>
      <c r="G23" s="2" t="s">
        <v>924</v>
      </c>
      <c r="H23" s="2" t="s">
        <v>591</v>
      </c>
    </row>
    <row r="24" spans="1:8" x14ac:dyDescent="0.25">
      <c r="A24" s="2" t="s">
        <v>925</v>
      </c>
      <c r="B24" s="2" t="s">
        <v>926</v>
      </c>
      <c r="C24" s="2" t="s">
        <v>294</v>
      </c>
      <c r="D24" s="2" t="s">
        <v>358</v>
      </c>
      <c r="E24" s="2" t="s">
        <v>349</v>
      </c>
      <c r="F24" s="2" t="s">
        <v>349</v>
      </c>
      <c r="G24" s="2" t="s">
        <v>927</v>
      </c>
      <c r="H24" s="2" t="s">
        <v>591</v>
      </c>
    </row>
    <row r="25" spans="1:8" x14ac:dyDescent="0.25">
      <c r="A25" s="2" t="s">
        <v>928</v>
      </c>
      <c r="B25" s="2" t="s">
        <v>929</v>
      </c>
      <c r="C25" s="2" t="s">
        <v>294</v>
      </c>
      <c r="D25" s="2" t="s">
        <v>324</v>
      </c>
      <c r="E25" s="2" t="s">
        <v>349</v>
      </c>
      <c r="F25" s="2" t="s">
        <v>349</v>
      </c>
      <c r="G25" s="2" t="s">
        <v>930</v>
      </c>
      <c r="H25" s="2" t="s">
        <v>591</v>
      </c>
    </row>
    <row r="26" spans="1:8" x14ac:dyDescent="0.25">
      <c r="A26" s="2" t="s">
        <v>931</v>
      </c>
      <c r="B26" s="2" t="s">
        <v>932</v>
      </c>
      <c r="C26" s="2" t="s">
        <v>294</v>
      </c>
      <c r="D26" s="2" t="s">
        <v>324</v>
      </c>
      <c r="E26" s="2" t="s">
        <v>349</v>
      </c>
      <c r="F26" s="2" t="s">
        <v>349</v>
      </c>
      <c r="G26" s="2" t="s">
        <v>933</v>
      </c>
      <c r="H26" s="2" t="s">
        <v>591</v>
      </c>
    </row>
    <row r="27" spans="1:8" x14ac:dyDescent="0.25">
      <c r="A27" s="2" t="s">
        <v>934</v>
      </c>
      <c r="B27" s="2" t="s">
        <v>935</v>
      </c>
      <c r="C27" s="2" t="s">
        <v>294</v>
      </c>
      <c r="D27" s="2" t="s">
        <v>324</v>
      </c>
      <c r="E27" s="2" t="s">
        <v>349</v>
      </c>
      <c r="F27" s="2" t="s">
        <v>349</v>
      </c>
      <c r="G27" s="2" t="s">
        <v>936</v>
      </c>
      <c r="H27" s="2" t="s">
        <v>591</v>
      </c>
    </row>
    <row r="28" spans="1:8" x14ac:dyDescent="0.25">
      <c r="A28" s="2" t="s">
        <v>937</v>
      </c>
      <c r="B28" s="2" t="s">
        <v>938</v>
      </c>
      <c r="C28" s="2" t="s">
        <v>294</v>
      </c>
      <c r="D28" s="2" t="s">
        <v>324</v>
      </c>
      <c r="E28" s="2" t="s">
        <v>349</v>
      </c>
      <c r="F28" s="2" t="s">
        <v>349</v>
      </c>
      <c r="G28" s="2" t="s">
        <v>939</v>
      </c>
      <c r="H28" s="2" t="s">
        <v>591</v>
      </c>
    </row>
    <row r="29" spans="1:8" x14ac:dyDescent="0.25">
      <c r="A29" s="2" t="s">
        <v>940</v>
      </c>
      <c r="B29" s="2" t="s">
        <v>941</v>
      </c>
      <c r="C29" s="2" t="s">
        <v>294</v>
      </c>
      <c r="D29" s="2" t="s">
        <v>324</v>
      </c>
      <c r="E29" s="2" t="s">
        <v>349</v>
      </c>
      <c r="F29" s="2" t="s">
        <v>349</v>
      </c>
      <c r="G29" s="2" t="s">
        <v>942</v>
      </c>
      <c r="H29" s="2" t="s">
        <v>591</v>
      </c>
    </row>
    <row r="30" spans="1:8" x14ac:dyDescent="0.25">
      <c r="A30" s="2" t="s">
        <v>943</v>
      </c>
      <c r="B30" s="2" t="s">
        <v>944</v>
      </c>
      <c r="C30" s="2" t="s">
        <v>294</v>
      </c>
      <c r="D30" s="2" t="s">
        <v>324</v>
      </c>
      <c r="E30" s="2" t="s">
        <v>349</v>
      </c>
      <c r="F30" s="2" t="s">
        <v>349</v>
      </c>
      <c r="G30" s="2" t="s">
        <v>945</v>
      </c>
      <c r="H30" s="2" t="s">
        <v>591</v>
      </c>
    </row>
    <row r="31" spans="1:8" x14ac:dyDescent="0.25">
      <c r="A31" s="2" t="s">
        <v>946</v>
      </c>
      <c r="B31" s="2" t="s">
        <v>947</v>
      </c>
      <c r="C31" s="2" t="s">
        <v>294</v>
      </c>
      <c r="D31" s="2" t="s">
        <v>324</v>
      </c>
      <c r="E31" s="2" t="s">
        <v>349</v>
      </c>
      <c r="F31" s="2" t="s">
        <v>349</v>
      </c>
      <c r="G31" s="2" t="s">
        <v>948</v>
      </c>
      <c r="H31" s="2" t="s">
        <v>591</v>
      </c>
    </row>
    <row r="32" spans="1:8" x14ac:dyDescent="0.25">
      <c r="A32" s="2" t="s">
        <v>949</v>
      </c>
      <c r="B32" s="2" t="s">
        <v>950</v>
      </c>
      <c r="C32" s="2" t="s">
        <v>294</v>
      </c>
      <c r="D32" s="2" t="s">
        <v>324</v>
      </c>
      <c r="E32" s="2" t="s">
        <v>349</v>
      </c>
      <c r="F32" s="2" t="s">
        <v>349</v>
      </c>
      <c r="G32" s="2" t="s">
        <v>951</v>
      </c>
      <c r="H32" s="2" t="s">
        <v>591</v>
      </c>
    </row>
    <row r="33" spans="1:8" x14ac:dyDescent="0.25">
      <c r="A33" s="2" t="s">
        <v>952</v>
      </c>
      <c r="B33" s="2" t="s">
        <v>953</v>
      </c>
      <c r="C33" s="2" t="s">
        <v>294</v>
      </c>
      <c r="D33" s="2" t="s">
        <v>358</v>
      </c>
      <c r="E33" s="2" t="s">
        <v>349</v>
      </c>
      <c r="F33" s="2" t="s">
        <v>349</v>
      </c>
      <c r="G33" s="2" t="s">
        <v>954</v>
      </c>
      <c r="H33" s="2" t="s">
        <v>591</v>
      </c>
    </row>
    <row r="34" spans="1:8" x14ac:dyDescent="0.25">
      <c r="A34" s="2" t="s">
        <v>955</v>
      </c>
      <c r="B34" s="2" t="s">
        <v>956</v>
      </c>
      <c r="C34" s="2" t="s">
        <v>294</v>
      </c>
      <c r="D34" s="2" t="s">
        <v>358</v>
      </c>
      <c r="E34" s="2" t="s">
        <v>349</v>
      </c>
      <c r="F34" s="2" t="s">
        <v>349</v>
      </c>
      <c r="G34" s="2" t="s">
        <v>957</v>
      </c>
      <c r="H34" s="2" t="s">
        <v>591</v>
      </c>
    </row>
    <row r="35" spans="1:8" x14ac:dyDescent="0.25">
      <c r="A35" s="2" t="s">
        <v>958</v>
      </c>
      <c r="B35" s="2" t="s">
        <v>959</v>
      </c>
      <c r="C35" s="2" t="s">
        <v>294</v>
      </c>
      <c r="D35" s="2" t="s">
        <v>358</v>
      </c>
      <c r="E35" s="2" t="s">
        <v>349</v>
      </c>
      <c r="F35" s="2" t="s">
        <v>349</v>
      </c>
      <c r="G35" s="2" t="s">
        <v>960</v>
      </c>
      <c r="H35" s="2" t="s">
        <v>591</v>
      </c>
    </row>
    <row r="36" spans="1:8" x14ac:dyDescent="0.25">
      <c r="A36" s="2" t="s">
        <v>961</v>
      </c>
      <c r="B36" s="2" t="s">
        <v>962</v>
      </c>
      <c r="C36" s="2" t="s">
        <v>294</v>
      </c>
      <c r="D36" s="2" t="s">
        <v>358</v>
      </c>
      <c r="E36" s="2" t="s">
        <v>349</v>
      </c>
      <c r="F36" s="2" t="s">
        <v>349</v>
      </c>
      <c r="G36" s="2" t="s">
        <v>963</v>
      </c>
      <c r="H36" s="2" t="s">
        <v>591</v>
      </c>
    </row>
    <row r="37" spans="1:8" x14ac:dyDescent="0.25">
      <c r="A37" s="2" t="s">
        <v>964</v>
      </c>
      <c r="B37" s="2" t="s">
        <v>965</v>
      </c>
      <c r="C37" s="2" t="s">
        <v>294</v>
      </c>
      <c r="D37" s="2" t="s">
        <v>358</v>
      </c>
      <c r="E37" s="2" t="s">
        <v>349</v>
      </c>
      <c r="F37" s="2" t="s">
        <v>349</v>
      </c>
      <c r="G37" s="2" t="s">
        <v>966</v>
      </c>
      <c r="H37" s="2" t="s">
        <v>591</v>
      </c>
    </row>
    <row r="38" spans="1:8" x14ac:dyDescent="0.25">
      <c r="A38" s="2" t="s">
        <v>967</v>
      </c>
      <c r="B38" s="2" t="s">
        <v>968</v>
      </c>
      <c r="C38" s="2" t="s">
        <v>294</v>
      </c>
      <c r="D38" s="2" t="s">
        <v>358</v>
      </c>
      <c r="E38" s="2" t="s">
        <v>349</v>
      </c>
      <c r="F38" s="2" t="s">
        <v>349</v>
      </c>
      <c r="G38" s="2" t="s">
        <v>969</v>
      </c>
      <c r="H38" s="2" t="s">
        <v>591</v>
      </c>
    </row>
    <row r="39" spans="1:8" x14ac:dyDescent="0.25">
      <c r="A39" s="2" t="s">
        <v>970</v>
      </c>
      <c r="B39" s="2" t="s">
        <v>971</v>
      </c>
      <c r="C39" s="2" t="s">
        <v>292</v>
      </c>
      <c r="D39" s="2" t="s">
        <v>315</v>
      </c>
      <c r="E39" s="2" t="s">
        <v>349</v>
      </c>
      <c r="F39" s="2" t="s">
        <v>349</v>
      </c>
      <c r="G39" s="2" t="s">
        <v>864</v>
      </c>
      <c r="H39" s="2" t="s">
        <v>591</v>
      </c>
    </row>
    <row r="40" spans="1:8" x14ac:dyDescent="0.25">
      <c r="B40" s="3"/>
      <c r="F40" s="2" t="b">
        <v>0</v>
      </c>
      <c r="G40" s="4"/>
    </row>
    <row r="41" spans="1:8" x14ac:dyDescent="0.25">
      <c r="B41" s="3"/>
      <c r="F41" s="2" t="b">
        <v>0</v>
      </c>
      <c r="G41" s="4"/>
    </row>
    <row r="42" spans="1:8" x14ac:dyDescent="0.25">
      <c r="B42" s="3"/>
      <c r="F42" s="2" t="b">
        <v>0</v>
      </c>
      <c r="G42" s="4"/>
    </row>
    <row r="43" spans="1:8" x14ac:dyDescent="0.25">
      <c r="B43" s="3"/>
      <c r="F43" s="2" t="b">
        <v>0</v>
      </c>
      <c r="G43" s="4"/>
    </row>
    <row r="44" spans="1:8" x14ac:dyDescent="0.25">
      <c r="B44" s="3"/>
      <c r="F44" s="2" t="b">
        <v>0</v>
      </c>
      <c r="G44" s="4"/>
    </row>
    <row r="45" spans="1:8" x14ac:dyDescent="0.25">
      <c r="B45" s="3"/>
      <c r="F45" s="2" t="b">
        <v>0</v>
      </c>
      <c r="G45" s="4"/>
    </row>
    <row r="46" spans="1:8" x14ac:dyDescent="0.25">
      <c r="B46" s="3"/>
      <c r="F46" s="2" t="b">
        <v>0</v>
      </c>
      <c r="G46" s="4"/>
    </row>
    <row r="47" spans="1:8" x14ac:dyDescent="0.25">
      <c r="B47" s="3"/>
      <c r="F47" s="2" t="b">
        <v>0</v>
      </c>
      <c r="G47" s="4"/>
    </row>
    <row r="48" spans="1:8" x14ac:dyDescent="0.25">
      <c r="B48" s="3"/>
      <c r="F48" s="2" t="b">
        <v>0</v>
      </c>
      <c r="G48" s="4"/>
    </row>
    <row r="49" spans="2:7" x14ac:dyDescent="0.25">
      <c r="B49" s="3"/>
      <c r="F49" s="2" t="b">
        <v>0</v>
      </c>
      <c r="G49" s="4"/>
    </row>
    <row r="50" spans="2:7" x14ac:dyDescent="0.25">
      <c r="B50" s="3"/>
      <c r="F50" s="2" t="b">
        <v>0</v>
      </c>
      <c r="G50" s="4"/>
    </row>
    <row r="51" spans="2:7" x14ac:dyDescent="0.25">
      <c r="B51" s="3"/>
      <c r="F51" s="2" t="b">
        <v>0</v>
      </c>
      <c r="G51" s="4"/>
    </row>
    <row r="52" spans="2:7" x14ac:dyDescent="0.25">
      <c r="B52" s="3"/>
      <c r="F52" s="2" t="b">
        <v>0</v>
      </c>
      <c r="G52" s="4"/>
    </row>
    <row r="53" spans="2:7" x14ac:dyDescent="0.25">
      <c r="B53" s="3"/>
      <c r="F53" s="2" t="b">
        <v>0</v>
      </c>
      <c r="G53" s="4"/>
    </row>
    <row r="54" spans="2:7" x14ac:dyDescent="0.25">
      <c r="B54" s="3"/>
      <c r="F54" s="2" t="b">
        <v>0</v>
      </c>
      <c r="G54" s="4"/>
    </row>
    <row r="55" spans="2:7" x14ac:dyDescent="0.25">
      <c r="B55" s="3"/>
      <c r="F55" s="2" t="b">
        <v>0</v>
      </c>
      <c r="G55" s="4"/>
    </row>
    <row r="56" spans="2:7" x14ac:dyDescent="0.25">
      <c r="B56" s="3"/>
      <c r="F56" s="2" t="b">
        <v>0</v>
      </c>
      <c r="G56" s="4"/>
    </row>
    <row r="57" spans="2:7" x14ac:dyDescent="0.25">
      <c r="B57" s="3"/>
      <c r="F57" s="2" t="b">
        <v>0</v>
      </c>
      <c r="G57" s="4"/>
    </row>
    <row r="58" spans="2:7" x14ac:dyDescent="0.25">
      <c r="B58" s="3"/>
      <c r="F58" s="2" t="b">
        <v>0</v>
      </c>
      <c r="G58" s="4"/>
    </row>
    <row r="59" spans="2:7" x14ac:dyDescent="0.25">
      <c r="B59" s="3"/>
      <c r="F59" s="2" t="b">
        <v>0</v>
      </c>
      <c r="G59" s="4"/>
    </row>
    <row r="60" spans="2:7" x14ac:dyDescent="0.25">
      <c r="B60" s="3"/>
      <c r="F60" s="2" t="b">
        <v>0</v>
      </c>
      <c r="G60" s="4"/>
    </row>
    <row r="61" spans="2:7" x14ac:dyDescent="0.25">
      <c r="B61" s="3"/>
      <c r="F61" s="2" t="b">
        <v>0</v>
      </c>
      <c r="G61" s="4"/>
    </row>
    <row r="62" spans="2:7" x14ac:dyDescent="0.25">
      <c r="B62" s="3"/>
      <c r="F62" s="2" t="b">
        <v>0</v>
      </c>
      <c r="G62" s="4"/>
    </row>
    <row r="63" spans="2:7" x14ac:dyDescent="0.25">
      <c r="B63" s="3"/>
      <c r="F63" s="2" t="b">
        <v>0</v>
      </c>
      <c r="G63" s="4"/>
    </row>
    <row r="64" spans="2:7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202"/>
  <sheetViews>
    <sheetView workbookViewId="0"/>
  </sheetViews>
  <sheetFormatPr defaultColWidth="12.6640625" defaultRowHeight="15.75" customHeight="1" x14ac:dyDescent="0.25"/>
  <sheetData>
    <row r="1" spans="1:8" x14ac:dyDescent="0.25">
      <c r="A1" s="2" t="s">
        <v>281</v>
      </c>
      <c r="B1" s="7" t="s">
        <v>972</v>
      </c>
      <c r="C1" s="2"/>
      <c r="D1" s="2"/>
      <c r="E1" s="2"/>
      <c r="F1" s="2"/>
      <c r="G1" s="2"/>
    </row>
    <row r="2" spans="1:8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  <c r="H2" s="2" t="s">
        <v>301</v>
      </c>
    </row>
    <row r="3" spans="1:8" x14ac:dyDescent="0.25">
      <c r="A3" s="2" t="s">
        <v>275</v>
      </c>
      <c r="B3" s="2" t="s">
        <v>973</v>
      </c>
      <c r="C3" s="2" t="s">
        <v>291</v>
      </c>
      <c r="D3" s="2" t="s">
        <v>358</v>
      </c>
      <c r="E3" s="2" t="s">
        <v>349</v>
      </c>
      <c r="F3" s="2" t="s">
        <v>349</v>
      </c>
      <c r="G3" s="2" t="s">
        <v>349</v>
      </c>
      <c r="H3" s="2" t="s">
        <v>591</v>
      </c>
    </row>
    <row r="4" spans="1:8" x14ac:dyDescent="0.25">
      <c r="A4" s="2" t="s">
        <v>974</v>
      </c>
      <c r="B4" s="2" t="s">
        <v>975</v>
      </c>
      <c r="C4" s="2" t="s">
        <v>292</v>
      </c>
      <c r="D4" s="2" t="s">
        <v>315</v>
      </c>
      <c r="E4" s="2" t="s">
        <v>349</v>
      </c>
      <c r="F4" s="2" t="s">
        <v>349</v>
      </c>
      <c r="G4" s="2" t="s">
        <v>349</v>
      </c>
      <c r="H4" s="2" t="s">
        <v>591</v>
      </c>
    </row>
    <row r="5" spans="1:8" x14ac:dyDescent="0.25">
      <c r="A5" s="2" t="s">
        <v>976</v>
      </c>
      <c r="B5" s="2" t="s">
        <v>977</v>
      </c>
      <c r="C5" s="2" t="s">
        <v>292</v>
      </c>
      <c r="D5" s="2" t="s">
        <v>315</v>
      </c>
      <c r="E5" s="2" t="s">
        <v>349</v>
      </c>
      <c r="F5" s="2" t="s">
        <v>349</v>
      </c>
      <c r="G5" s="2" t="s">
        <v>349</v>
      </c>
      <c r="H5" s="2" t="s">
        <v>591</v>
      </c>
    </row>
    <row r="6" spans="1:8" x14ac:dyDescent="0.25">
      <c r="A6" s="2" t="s">
        <v>978</v>
      </c>
      <c r="B6" s="2" t="s">
        <v>979</v>
      </c>
      <c r="C6" s="2" t="s">
        <v>292</v>
      </c>
      <c r="D6" s="2" t="s">
        <v>315</v>
      </c>
      <c r="E6" s="2" t="s">
        <v>349</v>
      </c>
      <c r="F6" s="2" t="s">
        <v>349</v>
      </c>
      <c r="G6" s="2" t="s">
        <v>349</v>
      </c>
      <c r="H6" s="2" t="s">
        <v>591</v>
      </c>
    </row>
    <row r="7" spans="1:8" x14ac:dyDescent="0.25">
      <c r="A7" s="2" t="s">
        <v>980</v>
      </c>
      <c r="B7" s="2" t="s">
        <v>981</v>
      </c>
      <c r="C7" s="2" t="s">
        <v>293</v>
      </c>
      <c r="D7" s="2" t="s">
        <v>324</v>
      </c>
      <c r="E7" s="2" t="s">
        <v>349</v>
      </c>
      <c r="F7" s="2" t="s">
        <v>349</v>
      </c>
      <c r="G7" s="2" t="s">
        <v>349</v>
      </c>
      <c r="H7" s="2" t="s">
        <v>591</v>
      </c>
    </row>
    <row r="8" spans="1:8" x14ac:dyDescent="0.25">
      <c r="A8" s="2" t="s">
        <v>982</v>
      </c>
      <c r="B8" s="2" t="s">
        <v>983</v>
      </c>
      <c r="C8" s="2" t="s">
        <v>293</v>
      </c>
      <c r="D8" s="2" t="s">
        <v>324</v>
      </c>
      <c r="E8" s="2" t="s">
        <v>349</v>
      </c>
      <c r="F8" s="2" t="s">
        <v>349</v>
      </c>
      <c r="G8" s="2" t="s">
        <v>349</v>
      </c>
      <c r="H8" s="2" t="s">
        <v>591</v>
      </c>
    </row>
    <row r="9" spans="1:8" x14ac:dyDescent="0.25">
      <c r="A9" s="2" t="s">
        <v>984</v>
      </c>
      <c r="B9" s="2" t="s">
        <v>985</v>
      </c>
      <c r="C9" s="2" t="s">
        <v>293</v>
      </c>
      <c r="D9" s="2" t="s">
        <v>358</v>
      </c>
      <c r="E9" s="2" t="s">
        <v>349</v>
      </c>
      <c r="F9" s="2" t="s">
        <v>349</v>
      </c>
      <c r="G9" s="2" t="s">
        <v>349</v>
      </c>
      <c r="H9" s="2" t="s">
        <v>591</v>
      </c>
    </row>
    <row r="10" spans="1:8" x14ac:dyDescent="0.25">
      <c r="A10" s="2" t="s">
        <v>986</v>
      </c>
      <c r="B10" s="2" t="s">
        <v>987</v>
      </c>
      <c r="C10" s="2" t="s">
        <v>293</v>
      </c>
      <c r="D10" s="2" t="s">
        <v>358</v>
      </c>
      <c r="E10" s="2" t="s">
        <v>349</v>
      </c>
      <c r="F10" s="2" t="s">
        <v>349</v>
      </c>
      <c r="G10" s="2" t="s">
        <v>349</v>
      </c>
      <c r="H10" s="2" t="s">
        <v>591</v>
      </c>
    </row>
    <row r="11" spans="1:8" x14ac:dyDescent="0.25">
      <c r="A11" s="2" t="s">
        <v>988</v>
      </c>
      <c r="B11" s="2" t="s">
        <v>989</v>
      </c>
      <c r="C11" s="2" t="s">
        <v>292</v>
      </c>
      <c r="D11" s="2" t="s">
        <v>670</v>
      </c>
      <c r="E11" s="2" t="s">
        <v>349</v>
      </c>
      <c r="F11" s="2" t="s">
        <v>349</v>
      </c>
      <c r="G11" s="2" t="s">
        <v>349</v>
      </c>
      <c r="H11" s="2" t="s">
        <v>591</v>
      </c>
    </row>
    <row r="12" spans="1:8" x14ac:dyDescent="0.25">
      <c r="A12" s="2" t="s">
        <v>990</v>
      </c>
      <c r="B12" s="2" t="s">
        <v>991</v>
      </c>
      <c r="C12" s="2" t="s">
        <v>293</v>
      </c>
      <c r="D12" s="2" t="s">
        <v>315</v>
      </c>
      <c r="E12" s="2" t="s">
        <v>349</v>
      </c>
      <c r="F12" s="2" t="s">
        <v>349</v>
      </c>
      <c r="G12" s="2" t="s">
        <v>349</v>
      </c>
      <c r="H12" s="2" t="s">
        <v>591</v>
      </c>
    </row>
    <row r="13" spans="1:8" x14ac:dyDescent="0.25">
      <c r="A13" s="2" t="s">
        <v>992</v>
      </c>
      <c r="B13" s="2" t="s">
        <v>993</v>
      </c>
      <c r="C13" s="2" t="s">
        <v>293</v>
      </c>
      <c r="D13" s="2" t="s">
        <v>358</v>
      </c>
      <c r="E13" s="2" t="s">
        <v>349</v>
      </c>
      <c r="F13" s="2" t="s">
        <v>349</v>
      </c>
      <c r="G13" s="2" t="s">
        <v>349</v>
      </c>
      <c r="H13" s="2" t="s">
        <v>591</v>
      </c>
    </row>
    <row r="14" spans="1:8" x14ac:dyDescent="0.25">
      <c r="A14" s="2" t="s">
        <v>994</v>
      </c>
      <c r="B14" s="2" t="s">
        <v>995</v>
      </c>
      <c r="C14" s="2" t="s">
        <v>293</v>
      </c>
      <c r="D14" s="2" t="s">
        <v>358</v>
      </c>
      <c r="E14" s="2" t="s">
        <v>349</v>
      </c>
      <c r="F14" s="2" t="s">
        <v>349</v>
      </c>
      <c r="G14" s="2" t="s">
        <v>349</v>
      </c>
      <c r="H14" s="2" t="s">
        <v>591</v>
      </c>
    </row>
    <row r="15" spans="1:8" x14ac:dyDescent="0.25">
      <c r="A15" s="2" t="s">
        <v>996</v>
      </c>
      <c r="B15" s="2" t="s">
        <v>997</v>
      </c>
      <c r="C15" s="2" t="s">
        <v>293</v>
      </c>
      <c r="D15" s="2" t="s">
        <v>670</v>
      </c>
      <c r="E15" s="2" t="s">
        <v>349</v>
      </c>
      <c r="F15" s="2" t="s">
        <v>349</v>
      </c>
      <c r="G15" s="2" t="s">
        <v>349</v>
      </c>
      <c r="H15" s="2" t="s">
        <v>591</v>
      </c>
    </row>
    <row r="16" spans="1:8" x14ac:dyDescent="0.25">
      <c r="A16" s="2" t="s">
        <v>998</v>
      </c>
      <c r="B16" s="2" t="s">
        <v>999</v>
      </c>
      <c r="C16" s="2" t="s">
        <v>293</v>
      </c>
      <c r="D16" s="2" t="s">
        <v>358</v>
      </c>
      <c r="E16" s="2" t="s">
        <v>349</v>
      </c>
      <c r="F16" s="2" t="s">
        <v>349</v>
      </c>
      <c r="G16" s="2" t="s">
        <v>349</v>
      </c>
      <c r="H16" s="2" t="s">
        <v>591</v>
      </c>
    </row>
    <row r="17" spans="1:8" x14ac:dyDescent="0.25">
      <c r="A17" s="2" t="s">
        <v>1000</v>
      </c>
      <c r="B17" s="2" t="s">
        <v>1001</v>
      </c>
      <c r="C17" s="2" t="s">
        <v>293</v>
      </c>
      <c r="D17" s="2" t="s">
        <v>315</v>
      </c>
      <c r="E17" s="2" t="s">
        <v>349</v>
      </c>
      <c r="F17" s="2" t="s">
        <v>349</v>
      </c>
      <c r="G17" s="2" t="s">
        <v>349</v>
      </c>
      <c r="H17" s="2" t="s">
        <v>591</v>
      </c>
    </row>
    <row r="18" spans="1:8" x14ac:dyDescent="0.25">
      <c r="A18" s="2" t="s">
        <v>1002</v>
      </c>
      <c r="B18" s="2" t="s">
        <v>1003</v>
      </c>
      <c r="C18" s="2" t="s">
        <v>293</v>
      </c>
      <c r="D18" s="2" t="s">
        <v>315</v>
      </c>
      <c r="E18" s="2" t="s">
        <v>349</v>
      </c>
      <c r="F18" s="2" t="s">
        <v>349</v>
      </c>
      <c r="G18" s="2" t="s">
        <v>349</v>
      </c>
      <c r="H18" s="2" t="s">
        <v>591</v>
      </c>
    </row>
    <row r="19" spans="1:8" x14ac:dyDescent="0.25">
      <c r="A19" s="2" t="s">
        <v>1004</v>
      </c>
      <c r="B19" s="2" t="s">
        <v>1005</v>
      </c>
      <c r="C19" s="2" t="s">
        <v>293</v>
      </c>
      <c r="D19" s="2" t="s">
        <v>315</v>
      </c>
      <c r="E19" s="2" t="s">
        <v>349</v>
      </c>
      <c r="F19" s="2" t="s">
        <v>349</v>
      </c>
      <c r="G19" s="2" t="s">
        <v>349</v>
      </c>
      <c r="H19" s="2" t="s">
        <v>591</v>
      </c>
    </row>
    <row r="20" spans="1:8" x14ac:dyDescent="0.25">
      <c r="A20" s="2" t="s">
        <v>1006</v>
      </c>
      <c r="B20" s="2" t="s">
        <v>1007</v>
      </c>
      <c r="C20" s="2" t="s">
        <v>293</v>
      </c>
      <c r="D20" s="2" t="s">
        <v>315</v>
      </c>
      <c r="E20" s="2" t="s">
        <v>349</v>
      </c>
      <c r="F20" s="2" t="s">
        <v>349</v>
      </c>
      <c r="G20" s="2" t="s">
        <v>349</v>
      </c>
      <c r="H20" s="2" t="s">
        <v>591</v>
      </c>
    </row>
    <row r="21" spans="1:8" x14ac:dyDescent="0.25">
      <c r="A21" s="2" t="s">
        <v>1008</v>
      </c>
      <c r="B21" s="2" t="s">
        <v>1009</v>
      </c>
      <c r="C21" s="2" t="s">
        <v>293</v>
      </c>
      <c r="D21" s="2" t="s">
        <v>324</v>
      </c>
      <c r="E21" s="2" t="s">
        <v>349</v>
      </c>
      <c r="F21" s="2" t="s">
        <v>349</v>
      </c>
      <c r="G21" s="2" t="s">
        <v>349</v>
      </c>
      <c r="H21" s="2" t="s">
        <v>591</v>
      </c>
    </row>
    <row r="22" spans="1:8" x14ac:dyDescent="0.25">
      <c r="A22" s="2" t="s">
        <v>1010</v>
      </c>
      <c r="B22" s="2" t="s">
        <v>1011</v>
      </c>
      <c r="C22" s="2" t="s">
        <v>293</v>
      </c>
      <c r="D22" s="2" t="s">
        <v>315</v>
      </c>
      <c r="E22" s="2" t="s">
        <v>349</v>
      </c>
      <c r="F22" s="2" t="s">
        <v>349</v>
      </c>
      <c r="G22" s="2" t="s">
        <v>349</v>
      </c>
      <c r="H22" s="2" t="s">
        <v>591</v>
      </c>
    </row>
    <row r="23" spans="1:8" x14ac:dyDescent="0.25">
      <c r="A23" s="2" t="s">
        <v>1012</v>
      </c>
      <c r="B23" s="2" t="s">
        <v>1013</v>
      </c>
      <c r="C23" s="2" t="s">
        <v>293</v>
      </c>
      <c r="D23" s="2" t="s">
        <v>358</v>
      </c>
      <c r="E23" s="2" t="s">
        <v>349</v>
      </c>
      <c r="F23" s="2" t="s">
        <v>349</v>
      </c>
      <c r="G23" s="2" t="s">
        <v>349</v>
      </c>
      <c r="H23" s="2" t="s">
        <v>591</v>
      </c>
    </row>
    <row r="24" spans="1:8" x14ac:dyDescent="0.25">
      <c r="A24" s="2" t="s">
        <v>1014</v>
      </c>
      <c r="B24" s="2" t="s">
        <v>1015</v>
      </c>
      <c r="C24" s="2" t="s">
        <v>293</v>
      </c>
      <c r="D24" s="2" t="s">
        <v>358</v>
      </c>
      <c r="E24" s="2" t="s">
        <v>349</v>
      </c>
      <c r="F24" s="2" t="s">
        <v>349</v>
      </c>
      <c r="G24" s="2" t="s">
        <v>349</v>
      </c>
      <c r="H24" s="2" t="s">
        <v>591</v>
      </c>
    </row>
    <row r="25" spans="1:8" x14ac:dyDescent="0.25">
      <c r="A25" s="2" t="s">
        <v>1016</v>
      </c>
      <c r="B25" s="2" t="s">
        <v>1017</v>
      </c>
      <c r="C25" s="2" t="s">
        <v>294</v>
      </c>
      <c r="D25" s="2" t="s">
        <v>358</v>
      </c>
      <c r="E25" s="2" t="s">
        <v>349</v>
      </c>
      <c r="F25" s="2" t="s">
        <v>349</v>
      </c>
      <c r="G25" s="2" t="s">
        <v>349</v>
      </c>
      <c r="H25" s="2" t="s">
        <v>591</v>
      </c>
    </row>
    <row r="26" spans="1:8" x14ac:dyDescent="0.25">
      <c r="A26" s="2" t="s">
        <v>1018</v>
      </c>
      <c r="B26" s="2" t="s">
        <v>1019</v>
      </c>
      <c r="C26" s="2" t="s">
        <v>294</v>
      </c>
      <c r="D26" s="2" t="s">
        <v>358</v>
      </c>
      <c r="E26" s="2" t="s">
        <v>349</v>
      </c>
      <c r="F26" s="2" t="s">
        <v>349</v>
      </c>
      <c r="G26" s="2" t="s">
        <v>349</v>
      </c>
      <c r="H26" s="2" t="s">
        <v>591</v>
      </c>
    </row>
    <row r="27" spans="1:8" x14ac:dyDescent="0.25">
      <c r="A27" s="2" t="s">
        <v>1020</v>
      </c>
      <c r="B27" s="2" t="s">
        <v>1021</v>
      </c>
      <c r="C27" s="2" t="s">
        <v>293</v>
      </c>
      <c r="D27" s="2" t="s">
        <v>358</v>
      </c>
      <c r="E27" s="2" t="s">
        <v>349</v>
      </c>
      <c r="F27" s="2" t="s">
        <v>349</v>
      </c>
      <c r="G27" s="2" t="s">
        <v>349</v>
      </c>
      <c r="H27" s="2" t="s">
        <v>591</v>
      </c>
    </row>
    <row r="28" spans="1:8" x14ac:dyDescent="0.25">
      <c r="A28" s="2" t="s">
        <v>1022</v>
      </c>
      <c r="B28" s="2" t="s">
        <v>1023</v>
      </c>
      <c r="C28" s="2" t="s">
        <v>294</v>
      </c>
      <c r="D28" s="2" t="s">
        <v>324</v>
      </c>
      <c r="E28" s="2" t="s">
        <v>349</v>
      </c>
      <c r="F28" s="2" t="s">
        <v>349</v>
      </c>
      <c r="G28" s="2" t="s">
        <v>349</v>
      </c>
      <c r="H28" s="2" t="s">
        <v>591</v>
      </c>
    </row>
    <row r="29" spans="1:8" x14ac:dyDescent="0.25">
      <c r="A29" s="2" t="s">
        <v>1024</v>
      </c>
      <c r="B29" s="2" t="s">
        <v>1025</v>
      </c>
      <c r="C29" s="2" t="s">
        <v>294</v>
      </c>
      <c r="D29" s="2" t="s">
        <v>324</v>
      </c>
      <c r="E29" s="2" t="s">
        <v>349</v>
      </c>
      <c r="F29" s="2" t="s">
        <v>349</v>
      </c>
      <c r="G29" s="2" t="s">
        <v>349</v>
      </c>
      <c r="H29" s="2" t="s">
        <v>591</v>
      </c>
    </row>
    <row r="30" spans="1:8" x14ac:dyDescent="0.25">
      <c r="A30" s="2" t="s">
        <v>1026</v>
      </c>
      <c r="B30" s="2" t="s">
        <v>1027</v>
      </c>
      <c r="C30" s="2" t="s">
        <v>294</v>
      </c>
      <c r="D30" s="2" t="s">
        <v>324</v>
      </c>
      <c r="E30" s="2" t="s">
        <v>349</v>
      </c>
      <c r="F30" s="2" t="s">
        <v>349</v>
      </c>
      <c r="G30" s="2" t="s">
        <v>349</v>
      </c>
      <c r="H30" s="2" t="s">
        <v>591</v>
      </c>
    </row>
    <row r="31" spans="1:8" x14ac:dyDescent="0.25">
      <c r="A31" s="2" t="s">
        <v>1028</v>
      </c>
      <c r="B31" s="2" t="s">
        <v>1029</v>
      </c>
      <c r="C31" s="2" t="s">
        <v>294</v>
      </c>
      <c r="D31" s="2" t="s">
        <v>324</v>
      </c>
      <c r="E31" s="2" t="s">
        <v>349</v>
      </c>
      <c r="F31" s="2" t="s">
        <v>349</v>
      </c>
      <c r="G31" s="2" t="s">
        <v>349</v>
      </c>
      <c r="H31" s="2" t="s">
        <v>591</v>
      </c>
    </row>
    <row r="32" spans="1:8" x14ac:dyDescent="0.25">
      <c r="A32" s="2" t="s">
        <v>1030</v>
      </c>
      <c r="B32" s="2" t="s">
        <v>1031</v>
      </c>
      <c r="C32" s="2" t="s">
        <v>293</v>
      </c>
      <c r="D32" s="2" t="s">
        <v>358</v>
      </c>
      <c r="E32" s="2" t="s">
        <v>349</v>
      </c>
      <c r="F32" s="2" t="s">
        <v>349</v>
      </c>
      <c r="G32" s="2" t="s">
        <v>349</v>
      </c>
      <c r="H32" s="2" t="s">
        <v>591</v>
      </c>
    </row>
    <row r="33" spans="1:8" x14ac:dyDescent="0.25">
      <c r="A33" s="2" t="s">
        <v>1032</v>
      </c>
      <c r="B33" s="2" t="s">
        <v>1033</v>
      </c>
      <c r="C33" s="2" t="s">
        <v>294</v>
      </c>
      <c r="D33" s="2" t="s">
        <v>358</v>
      </c>
      <c r="E33" s="2" t="s">
        <v>349</v>
      </c>
      <c r="F33" s="2" t="s">
        <v>349</v>
      </c>
      <c r="G33" s="2" t="s">
        <v>349</v>
      </c>
      <c r="H33" s="2" t="s">
        <v>591</v>
      </c>
    </row>
    <row r="34" spans="1:8" x14ac:dyDescent="0.25">
      <c r="A34" s="2" t="s">
        <v>1034</v>
      </c>
      <c r="B34" s="2" t="s">
        <v>1035</v>
      </c>
      <c r="C34" s="2" t="s">
        <v>294</v>
      </c>
      <c r="D34" s="2" t="s">
        <v>324</v>
      </c>
      <c r="E34" s="2" t="s">
        <v>349</v>
      </c>
      <c r="F34" s="2" t="s">
        <v>349</v>
      </c>
      <c r="G34" s="2" t="s">
        <v>349</v>
      </c>
      <c r="H34" s="2" t="s">
        <v>591</v>
      </c>
    </row>
    <row r="35" spans="1:8" x14ac:dyDescent="0.25">
      <c r="A35" s="2" t="s">
        <v>1036</v>
      </c>
      <c r="B35" s="2" t="s">
        <v>1037</v>
      </c>
      <c r="C35" s="2" t="s">
        <v>294</v>
      </c>
      <c r="D35" s="2" t="s">
        <v>315</v>
      </c>
      <c r="E35" s="2" t="s">
        <v>349</v>
      </c>
      <c r="F35" s="2" t="s">
        <v>349</v>
      </c>
      <c r="G35" s="2" t="s">
        <v>349</v>
      </c>
      <c r="H35" s="2" t="s">
        <v>591</v>
      </c>
    </row>
    <row r="36" spans="1:8" x14ac:dyDescent="0.25">
      <c r="A36" s="2" t="s">
        <v>1038</v>
      </c>
      <c r="B36" s="2" t="s">
        <v>1039</v>
      </c>
      <c r="C36" s="2" t="s">
        <v>293</v>
      </c>
      <c r="D36" s="2" t="s">
        <v>315</v>
      </c>
      <c r="E36" s="2" t="s">
        <v>349</v>
      </c>
      <c r="F36" s="2" t="s">
        <v>349</v>
      </c>
      <c r="G36" s="2" t="s">
        <v>349</v>
      </c>
      <c r="H36" s="2" t="s">
        <v>591</v>
      </c>
    </row>
    <row r="37" spans="1:8" x14ac:dyDescent="0.25">
      <c r="A37" s="2" t="s">
        <v>1040</v>
      </c>
      <c r="B37" s="2" t="s">
        <v>1041</v>
      </c>
      <c r="C37" s="2" t="s">
        <v>294</v>
      </c>
      <c r="D37" s="2" t="s">
        <v>324</v>
      </c>
      <c r="E37" s="2" t="s">
        <v>349</v>
      </c>
      <c r="F37" s="2" t="s">
        <v>349</v>
      </c>
      <c r="G37" s="2" t="s">
        <v>349</v>
      </c>
      <c r="H37" s="2" t="s">
        <v>591</v>
      </c>
    </row>
    <row r="38" spans="1:8" x14ac:dyDescent="0.25">
      <c r="A38" s="2" t="s">
        <v>1042</v>
      </c>
      <c r="B38" s="2" t="s">
        <v>1043</v>
      </c>
      <c r="C38" s="2" t="s">
        <v>294</v>
      </c>
      <c r="D38" s="2" t="s">
        <v>324</v>
      </c>
      <c r="E38" s="2" t="s">
        <v>349</v>
      </c>
      <c r="F38" s="2" t="s">
        <v>349</v>
      </c>
      <c r="G38" s="2" t="s">
        <v>349</v>
      </c>
      <c r="H38" s="2" t="s">
        <v>591</v>
      </c>
    </row>
    <row r="39" spans="1:8" x14ac:dyDescent="0.25">
      <c r="A39" s="2" t="s">
        <v>1044</v>
      </c>
      <c r="B39" s="2" t="s">
        <v>1045</v>
      </c>
      <c r="C39" s="2" t="s">
        <v>294</v>
      </c>
      <c r="D39" s="2" t="s">
        <v>358</v>
      </c>
      <c r="E39" s="2" t="s">
        <v>349</v>
      </c>
      <c r="F39" s="2" t="s">
        <v>349</v>
      </c>
      <c r="G39" s="2" t="s">
        <v>349</v>
      </c>
      <c r="H39" s="2" t="s">
        <v>591</v>
      </c>
    </row>
    <row r="40" spans="1:8" x14ac:dyDescent="0.25">
      <c r="A40" s="2" t="s">
        <v>1046</v>
      </c>
      <c r="B40" s="2" t="s">
        <v>1047</v>
      </c>
      <c r="C40" s="2" t="s">
        <v>294</v>
      </c>
      <c r="D40" s="2" t="s">
        <v>324</v>
      </c>
      <c r="E40" s="2" t="s">
        <v>349</v>
      </c>
      <c r="F40" s="2" t="s">
        <v>349</v>
      </c>
      <c r="G40" s="2" t="s">
        <v>349</v>
      </c>
      <c r="H40" s="2" t="s">
        <v>591</v>
      </c>
    </row>
    <row r="41" spans="1:8" x14ac:dyDescent="0.25">
      <c r="A41" s="2" t="s">
        <v>1048</v>
      </c>
      <c r="B41" s="2" t="s">
        <v>1049</v>
      </c>
      <c r="C41" s="2" t="s">
        <v>294</v>
      </c>
      <c r="D41" s="2" t="s">
        <v>358</v>
      </c>
      <c r="E41" s="2" t="s">
        <v>349</v>
      </c>
      <c r="F41" s="2" t="s">
        <v>349</v>
      </c>
      <c r="G41" s="2" t="s">
        <v>349</v>
      </c>
      <c r="H41" s="2" t="s">
        <v>591</v>
      </c>
    </row>
    <row r="42" spans="1:8" x14ac:dyDescent="0.25">
      <c r="A42" s="2" t="s">
        <v>1050</v>
      </c>
      <c r="B42" s="2" t="s">
        <v>1051</v>
      </c>
      <c r="C42" s="2" t="s">
        <v>294</v>
      </c>
      <c r="D42" s="2" t="s">
        <v>324</v>
      </c>
      <c r="E42" s="2" t="s">
        <v>349</v>
      </c>
      <c r="F42" s="2" t="s">
        <v>349</v>
      </c>
      <c r="G42" s="2" t="s">
        <v>349</v>
      </c>
      <c r="H42" s="2" t="s">
        <v>591</v>
      </c>
    </row>
    <row r="43" spans="1:8" x14ac:dyDescent="0.25">
      <c r="A43" s="2" t="s">
        <v>1052</v>
      </c>
      <c r="B43" s="2" t="s">
        <v>1053</v>
      </c>
      <c r="C43" s="2" t="s">
        <v>294</v>
      </c>
      <c r="D43" s="2" t="s">
        <v>324</v>
      </c>
      <c r="E43" s="2" t="s">
        <v>349</v>
      </c>
      <c r="F43" s="2" t="s">
        <v>349</v>
      </c>
      <c r="G43" s="2" t="s">
        <v>349</v>
      </c>
      <c r="H43" s="2" t="s">
        <v>591</v>
      </c>
    </row>
    <row r="44" spans="1:8" x14ac:dyDescent="0.25">
      <c r="A44" s="2" t="s">
        <v>1054</v>
      </c>
      <c r="B44" s="2" t="s">
        <v>1055</v>
      </c>
      <c r="C44" s="2" t="s">
        <v>294</v>
      </c>
      <c r="D44" s="2" t="s">
        <v>324</v>
      </c>
      <c r="E44" s="2" t="s">
        <v>349</v>
      </c>
      <c r="F44" s="2" t="s">
        <v>349</v>
      </c>
      <c r="G44" s="2" t="s">
        <v>349</v>
      </c>
      <c r="H44" s="2" t="s">
        <v>591</v>
      </c>
    </row>
    <row r="45" spans="1:8" x14ac:dyDescent="0.25">
      <c r="B45" s="3"/>
      <c r="F45" s="2" t="b">
        <v>0</v>
      </c>
      <c r="G45" s="4"/>
    </row>
    <row r="46" spans="1:8" x14ac:dyDescent="0.25">
      <c r="B46" s="3"/>
      <c r="F46" s="2" t="b">
        <v>0</v>
      </c>
      <c r="G46" s="4"/>
    </row>
    <row r="47" spans="1:8" x14ac:dyDescent="0.25">
      <c r="B47" s="3"/>
      <c r="F47" s="2" t="b">
        <v>0</v>
      </c>
      <c r="G47" s="4"/>
    </row>
    <row r="48" spans="1:8" x14ac:dyDescent="0.25">
      <c r="B48" s="3"/>
      <c r="F48" s="2" t="b">
        <v>0</v>
      </c>
      <c r="G48" s="4"/>
    </row>
    <row r="49" spans="2:7" x14ac:dyDescent="0.25">
      <c r="B49" s="3"/>
      <c r="F49" s="2" t="b">
        <v>0</v>
      </c>
      <c r="G49" s="4"/>
    </row>
    <row r="50" spans="2:7" x14ac:dyDescent="0.25">
      <c r="B50" s="3"/>
      <c r="F50" s="2" t="b">
        <v>0</v>
      </c>
      <c r="G50" s="4"/>
    </row>
    <row r="51" spans="2:7" x14ac:dyDescent="0.25">
      <c r="B51" s="3"/>
      <c r="F51" s="2" t="b">
        <v>0</v>
      </c>
      <c r="G51" s="4"/>
    </row>
    <row r="52" spans="2:7" x14ac:dyDescent="0.25">
      <c r="B52" s="3"/>
      <c r="F52" s="2" t="b">
        <v>0</v>
      </c>
      <c r="G52" s="4"/>
    </row>
    <row r="53" spans="2:7" x14ac:dyDescent="0.25">
      <c r="B53" s="3"/>
      <c r="F53" s="2" t="b">
        <v>0</v>
      </c>
      <c r="G53" s="4"/>
    </row>
    <row r="54" spans="2:7" x14ac:dyDescent="0.25">
      <c r="B54" s="3"/>
      <c r="F54" s="2" t="b">
        <v>0</v>
      </c>
      <c r="G54" s="4"/>
    </row>
    <row r="55" spans="2:7" x14ac:dyDescent="0.25">
      <c r="B55" s="3"/>
      <c r="F55" s="2" t="b">
        <v>0</v>
      </c>
      <c r="G55" s="4"/>
    </row>
    <row r="56" spans="2:7" x14ac:dyDescent="0.25">
      <c r="B56" s="3"/>
      <c r="F56" s="2" t="b">
        <v>0</v>
      </c>
      <c r="G56" s="4"/>
    </row>
    <row r="57" spans="2:7" x14ac:dyDescent="0.25">
      <c r="B57" s="3"/>
      <c r="F57" s="2" t="b">
        <v>0</v>
      </c>
      <c r="G57" s="4"/>
    </row>
    <row r="58" spans="2:7" x14ac:dyDescent="0.25">
      <c r="B58" s="3"/>
      <c r="F58" s="2" t="b">
        <v>0</v>
      </c>
      <c r="G58" s="4"/>
    </row>
    <row r="59" spans="2:7" x14ac:dyDescent="0.25">
      <c r="B59" s="3"/>
      <c r="F59" s="2" t="b">
        <v>0</v>
      </c>
      <c r="G59" s="4"/>
    </row>
    <row r="60" spans="2:7" x14ac:dyDescent="0.25">
      <c r="B60" s="3"/>
      <c r="F60" s="2" t="b">
        <v>0</v>
      </c>
      <c r="G60" s="4"/>
    </row>
    <row r="61" spans="2:7" x14ac:dyDescent="0.25">
      <c r="B61" s="3"/>
      <c r="F61" s="2" t="b">
        <v>0</v>
      </c>
      <c r="G61" s="4"/>
    </row>
    <row r="62" spans="2:7" x14ac:dyDescent="0.25">
      <c r="B62" s="3"/>
      <c r="F62" s="2" t="b">
        <v>0</v>
      </c>
      <c r="G62" s="4"/>
    </row>
    <row r="63" spans="2:7" x14ac:dyDescent="0.25">
      <c r="B63" s="3"/>
      <c r="F63" s="2" t="b">
        <v>0</v>
      </c>
      <c r="G63" s="4"/>
    </row>
    <row r="64" spans="2:7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09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202"/>
  <sheetViews>
    <sheetView workbookViewId="0"/>
  </sheetViews>
  <sheetFormatPr defaultColWidth="12.6640625" defaultRowHeight="15.75" customHeight="1" x14ac:dyDescent="0.25"/>
  <cols>
    <col min="7" max="7" width="20.88671875" customWidth="1"/>
  </cols>
  <sheetData>
    <row r="1" spans="1:7" x14ac:dyDescent="0.25">
      <c r="A1" s="2" t="s">
        <v>281</v>
      </c>
      <c r="B1" s="1" t="s">
        <v>1056</v>
      </c>
      <c r="C1" s="2"/>
      <c r="D1" s="2"/>
      <c r="E1" s="2"/>
      <c r="F1" s="2"/>
      <c r="G1" s="2"/>
    </row>
    <row r="2" spans="1:7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7" x14ac:dyDescent="0.25">
      <c r="A3" s="2" t="s">
        <v>1057</v>
      </c>
      <c r="B3" s="2" t="s">
        <v>1058</v>
      </c>
      <c r="C3" s="2" t="s">
        <v>349</v>
      </c>
      <c r="D3" s="2" t="s">
        <v>291</v>
      </c>
      <c r="E3" s="2" t="s">
        <v>349</v>
      </c>
      <c r="F3" s="2" t="s">
        <v>349</v>
      </c>
      <c r="G3" s="2"/>
    </row>
    <row r="4" spans="1:7" x14ac:dyDescent="0.25">
      <c r="A4" s="2" t="s">
        <v>1059</v>
      </c>
      <c r="B4" s="2" t="s">
        <v>1060</v>
      </c>
      <c r="C4" s="2" t="s">
        <v>349</v>
      </c>
      <c r="D4" s="2" t="s">
        <v>294</v>
      </c>
      <c r="E4" s="2" t="s">
        <v>349</v>
      </c>
      <c r="F4" s="2" t="s">
        <v>349</v>
      </c>
      <c r="G4" s="2" t="s">
        <v>1061</v>
      </c>
    </row>
    <row r="5" spans="1:7" x14ac:dyDescent="0.25">
      <c r="A5" s="2" t="s">
        <v>1062</v>
      </c>
      <c r="B5" s="2" t="s">
        <v>1063</v>
      </c>
      <c r="C5" s="2" t="s">
        <v>349</v>
      </c>
      <c r="D5" s="2" t="s">
        <v>294</v>
      </c>
      <c r="E5" s="2" t="s">
        <v>349</v>
      </c>
      <c r="F5" s="2" t="s">
        <v>349</v>
      </c>
      <c r="G5" s="2" t="s">
        <v>1064</v>
      </c>
    </row>
    <row r="6" spans="1:7" x14ac:dyDescent="0.25">
      <c r="A6" s="2" t="s">
        <v>1065</v>
      </c>
      <c r="B6" s="2" t="s">
        <v>1066</v>
      </c>
      <c r="C6" s="2" t="s">
        <v>349</v>
      </c>
      <c r="D6" s="2" t="s">
        <v>294</v>
      </c>
      <c r="E6" s="2" t="s">
        <v>349</v>
      </c>
      <c r="F6" s="2" t="s">
        <v>349</v>
      </c>
      <c r="G6" s="2" t="s">
        <v>1067</v>
      </c>
    </row>
    <row r="7" spans="1:7" x14ac:dyDescent="0.25">
      <c r="A7" s="2" t="s">
        <v>1068</v>
      </c>
      <c r="B7" s="2" t="s">
        <v>1069</v>
      </c>
      <c r="C7" s="2" t="s">
        <v>349</v>
      </c>
      <c r="D7" s="2" t="s">
        <v>294</v>
      </c>
      <c r="E7" s="2" t="s">
        <v>349</v>
      </c>
      <c r="F7" s="2" t="s">
        <v>349</v>
      </c>
      <c r="G7" s="2" t="s">
        <v>1070</v>
      </c>
    </row>
    <row r="8" spans="1:7" x14ac:dyDescent="0.25">
      <c r="A8" s="2" t="s">
        <v>1071</v>
      </c>
      <c r="B8" s="2" t="s">
        <v>1072</v>
      </c>
      <c r="C8" s="2" t="s">
        <v>349</v>
      </c>
      <c r="D8" s="2" t="s">
        <v>294</v>
      </c>
      <c r="E8" s="2" t="s">
        <v>349</v>
      </c>
      <c r="F8" s="2" t="s">
        <v>349</v>
      </c>
      <c r="G8" s="2" t="s">
        <v>1073</v>
      </c>
    </row>
    <row r="9" spans="1:7" x14ac:dyDescent="0.25">
      <c r="A9" s="2" t="s">
        <v>1074</v>
      </c>
      <c r="B9" s="2" t="s">
        <v>1075</v>
      </c>
      <c r="C9" s="2" t="s">
        <v>349</v>
      </c>
      <c r="D9" s="2" t="s">
        <v>294</v>
      </c>
      <c r="E9" s="2" t="s">
        <v>349</v>
      </c>
      <c r="F9" s="2" t="s">
        <v>349</v>
      </c>
      <c r="G9" s="2" t="s">
        <v>1076</v>
      </c>
    </row>
    <row r="10" spans="1:7" x14ac:dyDescent="0.25">
      <c r="A10" s="2" t="s">
        <v>1077</v>
      </c>
      <c r="B10" s="2" t="s">
        <v>1078</v>
      </c>
      <c r="C10" s="2" t="s">
        <v>349</v>
      </c>
      <c r="D10" s="2" t="s">
        <v>294</v>
      </c>
      <c r="E10" s="2" t="s">
        <v>349</v>
      </c>
      <c r="F10" s="2" t="s">
        <v>349</v>
      </c>
      <c r="G10" s="2" t="s">
        <v>1079</v>
      </c>
    </row>
    <row r="11" spans="1:7" x14ac:dyDescent="0.25">
      <c r="A11" s="2" t="s">
        <v>1080</v>
      </c>
      <c r="B11" s="2" t="s">
        <v>1081</v>
      </c>
      <c r="C11" s="2" t="s">
        <v>349</v>
      </c>
      <c r="D11" s="2" t="s">
        <v>294</v>
      </c>
      <c r="E11" s="2" t="s">
        <v>349</v>
      </c>
      <c r="F11" s="2" t="s">
        <v>349</v>
      </c>
      <c r="G11" s="2"/>
    </row>
    <row r="12" spans="1:7" x14ac:dyDescent="0.25">
      <c r="A12" s="2" t="s">
        <v>1082</v>
      </c>
      <c r="B12" s="2" t="s">
        <v>1083</v>
      </c>
      <c r="C12" s="2" t="s">
        <v>349</v>
      </c>
      <c r="D12" s="2" t="s">
        <v>294</v>
      </c>
      <c r="E12" s="2" t="s">
        <v>349</v>
      </c>
      <c r="F12" s="2" t="s">
        <v>349</v>
      </c>
      <c r="G12" s="2"/>
    </row>
    <row r="13" spans="1:7" x14ac:dyDescent="0.25">
      <c r="A13" s="2" t="s">
        <v>1084</v>
      </c>
      <c r="B13" s="2" t="s">
        <v>1085</v>
      </c>
      <c r="C13" s="2" t="s">
        <v>349</v>
      </c>
      <c r="D13" s="2" t="s">
        <v>294</v>
      </c>
      <c r="E13" s="2" t="s">
        <v>349</v>
      </c>
      <c r="F13" s="2" t="s">
        <v>349</v>
      </c>
      <c r="G13" s="2" t="s">
        <v>1086</v>
      </c>
    </row>
    <row r="14" spans="1:7" x14ac:dyDescent="0.25">
      <c r="A14" s="2" t="s">
        <v>1087</v>
      </c>
      <c r="B14" s="2" t="s">
        <v>1088</v>
      </c>
      <c r="C14" s="2" t="s">
        <v>349</v>
      </c>
      <c r="D14" s="2" t="s">
        <v>294</v>
      </c>
      <c r="E14" s="2" t="s">
        <v>349</v>
      </c>
      <c r="F14" s="2" t="s">
        <v>349</v>
      </c>
      <c r="G14" s="2" t="s">
        <v>1089</v>
      </c>
    </row>
    <row r="15" spans="1:7" x14ac:dyDescent="0.25">
      <c r="A15" s="2" t="s">
        <v>1090</v>
      </c>
      <c r="B15" s="2" t="s">
        <v>1091</v>
      </c>
      <c r="C15" s="2" t="s">
        <v>349</v>
      </c>
      <c r="D15" s="2" t="s">
        <v>294</v>
      </c>
      <c r="E15" s="2" t="s">
        <v>349</v>
      </c>
      <c r="F15" s="2" t="s">
        <v>349</v>
      </c>
      <c r="G15" s="2" t="s">
        <v>1092</v>
      </c>
    </row>
    <row r="16" spans="1:7" x14ac:dyDescent="0.25">
      <c r="A16" s="2" t="s">
        <v>1093</v>
      </c>
      <c r="B16" s="2" t="s">
        <v>1094</v>
      </c>
      <c r="C16" s="2" t="s">
        <v>349</v>
      </c>
      <c r="D16" s="2" t="s">
        <v>294</v>
      </c>
      <c r="E16" s="2" t="s">
        <v>349</v>
      </c>
      <c r="F16" s="2" t="s">
        <v>349</v>
      </c>
      <c r="G16" s="2" t="s">
        <v>1095</v>
      </c>
    </row>
    <row r="17" spans="1:7" x14ac:dyDescent="0.25">
      <c r="A17" s="2" t="s">
        <v>1096</v>
      </c>
      <c r="B17" s="2" t="s">
        <v>1097</v>
      </c>
      <c r="C17" s="2" t="s">
        <v>349</v>
      </c>
      <c r="D17" s="2" t="s">
        <v>294</v>
      </c>
      <c r="E17" s="2" t="s">
        <v>349</v>
      </c>
      <c r="F17" s="2" t="s">
        <v>349</v>
      </c>
      <c r="G17" s="2" t="s">
        <v>1098</v>
      </c>
    </row>
    <row r="18" spans="1:7" x14ac:dyDescent="0.25">
      <c r="A18" s="2" t="s">
        <v>1099</v>
      </c>
      <c r="B18" s="2" t="s">
        <v>1100</v>
      </c>
      <c r="C18" s="2" t="s">
        <v>349</v>
      </c>
      <c r="D18" s="2" t="s">
        <v>294</v>
      </c>
      <c r="E18" s="2" t="s">
        <v>349</v>
      </c>
      <c r="F18" s="2" t="s">
        <v>349</v>
      </c>
      <c r="G18" s="2" t="s">
        <v>1101</v>
      </c>
    </row>
    <row r="19" spans="1:7" x14ac:dyDescent="0.25">
      <c r="A19" s="2" t="s">
        <v>1102</v>
      </c>
      <c r="B19" s="2" t="s">
        <v>1103</v>
      </c>
      <c r="C19" s="2" t="s">
        <v>349</v>
      </c>
      <c r="D19" s="2" t="s">
        <v>294</v>
      </c>
      <c r="E19" s="2" t="s">
        <v>349</v>
      </c>
      <c r="F19" s="2" t="s">
        <v>349</v>
      </c>
      <c r="G19" s="2"/>
    </row>
    <row r="20" spans="1:7" x14ac:dyDescent="0.25">
      <c r="A20" s="2" t="s">
        <v>1104</v>
      </c>
      <c r="B20" s="2" t="s">
        <v>1105</v>
      </c>
      <c r="C20" s="2" t="s">
        <v>349</v>
      </c>
      <c r="D20" s="2" t="s">
        <v>294</v>
      </c>
      <c r="E20" s="2" t="s">
        <v>349</v>
      </c>
      <c r="F20" s="2" t="s">
        <v>349</v>
      </c>
      <c r="G20" s="2"/>
    </row>
    <row r="21" spans="1:7" x14ac:dyDescent="0.25">
      <c r="A21" s="2" t="s">
        <v>1106</v>
      </c>
      <c r="B21" s="2" t="s">
        <v>1107</v>
      </c>
      <c r="C21" s="2" t="s">
        <v>349</v>
      </c>
      <c r="D21" s="2" t="s">
        <v>294</v>
      </c>
      <c r="E21" s="2" t="s">
        <v>349</v>
      </c>
      <c r="F21" s="2" t="s">
        <v>349</v>
      </c>
      <c r="G21" s="2"/>
    </row>
    <row r="22" spans="1:7" x14ac:dyDescent="0.25">
      <c r="A22" s="2" t="s">
        <v>1108</v>
      </c>
      <c r="B22" s="2" t="s">
        <v>1109</v>
      </c>
      <c r="C22" s="2" t="s">
        <v>349</v>
      </c>
      <c r="D22" s="2" t="s">
        <v>294</v>
      </c>
      <c r="E22" s="2" t="s">
        <v>349</v>
      </c>
      <c r="F22" s="2" t="s">
        <v>349</v>
      </c>
      <c r="G22" s="2" t="s">
        <v>1110</v>
      </c>
    </row>
    <row r="23" spans="1:7" x14ac:dyDescent="0.25">
      <c r="A23" s="2" t="s">
        <v>1111</v>
      </c>
      <c r="B23" s="2" t="s">
        <v>1112</v>
      </c>
      <c r="C23" s="2" t="s">
        <v>349</v>
      </c>
      <c r="D23" s="2" t="s">
        <v>294</v>
      </c>
      <c r="E23" s="2" t="s">
        <v>349</v>
      </c>
      <c r="F23" s="2" t="s">
        <v>349</v>
      </c>
      <c r="G23" s="2" t="s">
        <v>1113</v>
      </c>
    </row>
    <row r="24" spans="1:7" x14ac:dyDescent="0.25">
      <c r="A24" s="2" t="s">
        <v>1114</v>
      </c>
      <c r="B24" s="2" t="s">
        <v>1115</v>
      </c>
      <c r="C24" s="2" t="s">
        <v>349</v>
      </c>
      <c r="D24" s="2" t="s">
        <v>294</v>
      </c>
      <c r="E24" s="2" t="s">
        <v>349</v>
      </c>
      <c r="F24" s="2" t="s">
        <v>349</v>
      </c>
      <c r="G24" s="2"/>
    </row>
    <row r="25" spans="1:7" x14ac:dyDescent="0.25">
      <c r="A25" s="2" t="s">
        <v>1116</v>
      </c>
      <c r="B25" s="2" t="s">
        <v>1117</v>
      </c>
      <c r="C25" s="2" t="s">
        <v>349</v>
      </c>
      <c r="D25" s="2" t="s">
        <v>294</v>
      </c>
      <c r="E25" s="2" t="s">
        <v>349</v>
      </c>
      <c r="F25" s="2" t="s">
        <v>349</v>
      </c>
      <c r="G25" s="2"/>
    </row>
    <row r="26" spans="1:7" x14ac:dyDescent="0.25">
      <c r="A26" s="2" t="s">
        <v>1118</v>
      </c>
      <c r="B26" s="2" t="s">
        <v>1119</v>
      </c>
      <c r="C26" s="2" t="s">
        <v>349</v>
      </c>
      <c r="D26" s="2" t="s">
        <v>294</v>
      </c>
      <c r="E26" s="2" t="s">
        <v>349</v>
      </c>
      <c r="F26" s="2" t="s">
        <v>349</v>
      </c>
      <c r="G26" s="2"/>
    </row>
    <row r="27" spans="1:7" x14ac:dyDescent="0.25">
      <c r="A27" s="2" t="s">
        <v>1120</v>
      </c>
      <c r="B27" s="2" t="s">
        <v>1121</v>
      </c>
      <c r="C27" s="2" t="s">
        <v>349</v>
      </c>
      <c r="D27" s="2" t="s">
        <v>294</v>
      </c>
      <c r="E27" s="2" t="s">
        <v>349</v>
      </c>
      <c r="F27" s="2" t="s">
        <v>349</v>
      </c>
      <c r="G27" s="2"/>
    </row>
    <row r="28" spans="1:7" x14ac:dyDescent="0.25">
      <c r="A28" s="2" t="s">
        <v>1122</v>
      </c>
      <c r="B28" s="2" t="s">
        <v>1123</v>
      </c>
      <c r="C28" s="2" t="s">
        <v>349</v>
      </c>
      <c r="D28" s="2" t="s">
        <v>294</v>
      </c>
      <c r="E28" s="2" t="s">
        <v>349</v>
      </c>
      <c r="F28" s="2" t="s">
        <v>349</v>
      </c>
      <c r="G28" s="2"/>
    </row>
    <row r="29" spans="1:7" x14ac:dyDescent="0.25">
      <c r="A29" s="2" t="s">
        <v>1124</v>
      </c>
      <c r="B29" s="2" t="s">
        <v>1125</v>
      </c>
      <c r="C29" s="2" t="s">
        <v>349</v>
      </c>
      <c r="D29" s="2" t="s">
        <v>294</v>
      </c>
      <c r="E29" s="2" t="s">
        <v>349</v>
      </c>
      <c r="F29" s="2" t="s">
        <v>349</v>
      </c>
      <c r="G29" s="2"/>
    </row>
    <row r="30" spans="1:7" x14ac:dyDescent="0.25">
      <c r="A30" s="2" t="s">
        <v>1126</v>
      </c>
      <c r="B30" s="2" t="s">
        <v>1127</v>
      </c>
      <c r="C30" s="2" t="s">
        <v>349</v>
      </c>
      <c r="D30" s="2" t="s">
        <v>294</v>
      </c>
      <c r="E30" s="2" t="s">
        <v>349</v>
      </c>
      <c r="F30" s="2" t="s">
        <v>349</v>
      </c>
      <c r="G30" s="2"/>
    </row>
    <row r="31" spans="1:7" x14ac:dyDescent="0.25">
      <c r="A31" s="2" t="s">
        <v>1128</v>
      </c>
      <c r="B31" s="2" t="s">
        <v>1129</v>
      </c>
      <c r="C31" s="2" t="s">
        <v>349</v>
      </c>
      <c r="D31" s="2" t="s">
        <v>294</v>
      </c>
      <c r="E31" s="2" t="s">
        <v>349</v>
      </c>
      <c r="F31" s="2" t="s">
        <v>349</v>
      </c>
      <c r="G31" s="2"/>
    </row>
    <row r="32" spans="1:7" x14ac:dyDescent="0.25">
      <c r="A32" s="2" t="s">
        <v>1130</v>
      </c>
      <c r="B32" s="2" t="s">
        <v>1131</v>
      </c>
      <c r="C32" s="2" t="s">
        <v>349</v>
      </c>
      <c r="D32" s="2" t="s">
        <v>294</v>
      </c>
      <c r="E32" s="2" t="s">
        <v>349</v>
      </c>
      <c r="F32" s="2" t="s">
        <v>349</v>
      </c>
      <c r="G32" s="2"/>
    </row>
    <row r="33" spans="1:7" x14ac:dyDescent="0.25">
      <c r="A33" s="2" t="s">
        <v>1132</v>
      </c>
      <c r="B33" s="2" t="s">
        <v>1133</v>
      </c>
      <c r="C33" s="2" t="s">
        <v>349</v>
      </c>
      <c r="D33" s="2" t="s">
        <v>294</v>
      </c>
      <c r="E33" s="2" t="s">
        <v>349</v>
      </c>
      <c r="F33" s="2" t="s">
        <v>349</v>
      </c>
      <c r="G33" s="2" t="s">
        <v>1086</v>
      </c>
    </row>
    <row r="34" spans="1:7" x14ac:dyDescent="0.25">
      <c r="A34" s="2" t="s">
        <v>1134</v>
      </c>
      <c r="B34" s="2" t="s">
        <v>1135</v>
      </c>
      <c r="C34" s="2" t="s">
        <v>349</v>
      </c>
      <c r="D34" s="2" t="s">
        <v>294</v>
      </c>
      <c r="E34" s="2" t="s">
        <v>349</v>
      </c>
      <c r="F34" s="2" t="s">
        <v>349</v>
      </c>
      <c r="G34" s="2" t="s">
        <v>1136</v>
      </c>
    </row>
    <row r="35" spans="1:7" x14ac:dyDescent="0.25">
      <c r="A35" s="2" t="s">
        <v>1137</v>
      </c>
      <c r="B35" s="2" t="s">
        <v>1138</v>
      </c>
      <c r="C35" s="2" t="s">
        <v>349</v>
      </c>
      <c r="D35" s="2" t="s">
        <v>293</v>
      </c>
      <c r="E35" s="2" t="s">
        <v>349</v>
      </c>
      <c r="F35" s="2" t="s">
        <v>349</v>
      </c>
      <c r="G35" s="2"/>
    </row>
    <row r="36" spans="1:7" x14ac:dyDescent="0.25">
      <c r="A36" s="2" t="s">
        <v>1139</v>
      </c>
      <c r="B36" s="2" t="s">
        <v>1140</v>
      </c>
      <c r="C36" s="2" t="s">
        <v>349</v>
      </c>
      <c r="D36" s="2" t="s">
        <v>294</v>
      </c>
      <c r="E36" s="2" t="s">
        <v>349</v>
      </c>
      <c r="F36" s="2" t="s">
        <v>349</v>
      </c>
      <c r="G36" s="2" t="s">
        <v>1141</v>
      </c>
    </row>
    <row r="37" spans="1:7" x14ac:dyDescent="0.25">
      <c r="A37" s="2" t="s">
        <v>1142</v>
      </c>
      <c r="B37" s="2" t="s">
        <v>1143</v>
      </c>
      <c r="C37" s="2" t="s">
        <v>349</v>
      </c>
      <c r="D37" s="2" t="s">
        <v>294</v>
      </c>
      <c r="E37" s="2" t="s">
        <v>349</v>
      </c>
      <c r="F37" s="2" t="s">
        <v>349</v>
      </c>
      <c r="G37" s="2" t="s">
        <v>1144</v>
      </c>
    </row>
    <row r="38" spans="1:7" x14ac:dyDescent="0.25">
      <c r="A38" s="2" t="s">
        <v>1145</v>
      </c>
      <c r="B38" s="2" t="s">
        <v>1146</v>
      </c>
      <c r="C38" s="2" t="s">
        <v>349</v>
      </c>
      <c r="D38" s="2" t="s">
        <v>293</v>
      </c>
      <c r="E38" s="2" t="s">
        <v>349</v>
      </c>
      <c r="F38" s="2" t="s">
        <v>349</v>
      </c>
      <c r="G38" s="2"/>
    </row>
    <row r="39" spans="1:7" x14ac:dyDescent="0.25">
      <c r="A39" s="2" t="s">
        <v>1147</v>
      </c>
      <c r="B39" s="2" t="s">
        <v>1148</v>
      </c>
      <c r="C39" s="2" t="s">
        <v>349</v>
      </c>
      <c r="D39" s="2" t="s">
        <v>294</v>
      </c>
      <c r="E39" s="2" t="s">
        <v>349</v>
      </c>
      <c r="F39" s="2" t="s">
        <v>349</v>
      </c>
      <c r="G39" s="2" t="s">
        <v>1149</v>
      </c>
    </row>
    <row r="40" spans="1:7" x14ac:dyDescent="0.25">
      <c r="A40" s="2" t="s">
        <v>1150</v>
      </c>
      <c r="B40" s="2" t="s">
        <v>1151</v>
      </c>
      <c r="C40" s="2" t="s">
        <v>349</v>
      </c>
      <c r="D40" s="2" t="s">
        <v>293</v>
      </c>
      <c r="E40" s="2" t="s">
        <v>349</v>
      </c>
      <c r="F40" s="2" t="s">
        <v>349</v>
      </c>
      <c r="G40" s="2"/>
    </row>
    <row r="41" spans="1:7" x14ac:dyDescent="0.25">
      <c r="A41" s="2" t="s">
        <v>1152</v>
      </c>
      <c r="B41" s="2" t="s">
        <v>1153</v>
      </c>
      <c r="C41" s="2" t="s">
        <v>349</v>
      </c>
      <c r="D41" s="2" t="s">
        <v>292</v>
      </c>
      <c r="E41" s="2" t="s">
        <v>349</v>
      </c>
      <c r="F41" s="2" t="s">
        <v>349</v>
      </c>
      <c r="G41" s="2"/>
    </row>
    <row r="42" spans="1:7" x14ac:dyDescent="0.25">
      <c r="B42" s="3"/>
      <c r="F42" s="2" t="b">
        <v>0</v>
      </c>
      <c r="G42" s="4"/>
    </row>
    <row r="43" spans="1:7" x14ac:dyDescent="0.25">
      <c r="B43" s="3"/>
      <c r="F43" s="2" t="b">
        <v>0</v>
      </c>
      <c r="G43" s="4"/>
    </row>
    <row r="44" spans="1:7" x14ac:dyDescent="0.25">
      <c r="B44" s="3"/>
      <c r="F44" s="2" t="b">
        <v>0</v>
      </c>
      <c r="G44" s="4"/>
    </row>
    <row r="45" spans="1:7" x14ac:dyDescent="0.25">
      <c r="B45" s="3"/>
      <c r="F45" s="2" t="b">
        <v>0</v>
      </c>
      <c r="G45" s="4"/>
    </row>
    <row r="46" spans="1:7" x14ac:dyDescent="0.25">
      <c r="B46" s="3"/>
      <c r="F46" s="2" t="b">
        <v>0</v>
      </c>
      <c r="G46" s="4"/>
    </row>
    <row r="47" spans="1:7" x14ac:dyDescent="0.25">
      <c r="B47" s="3"/>
      <c r="F47" s="2" t="b">
        <v>0</v>
      </c>
      <c r="G47" s="4"/>
    </row>
    <row r="48" spans="1:7" x14ac:dyDescent="0.25">
      <c r="B48" s="3"/>
      <c r="F48" s="2" t="b">
        <v>0</v>
      </c>
      <c r="G48" s="4"/>
    </row>
    <row r="49" spans="2:7" x14ac:dyDescent="0.25">
      <c r="B49" s="3"/>
      <c r="F49" s="2" t="b">
        <v>0</v>
      </c>
      <c r="G49" s="4"/>
    </row>
    <row r="50" spans="2:7" x14ac:dyDescent="0.25">
      <c r="B50" s="3"/>
      <c r="F50" s="2" t="b">
        <v>0</v>
      </c>
      <c r="G50" s="4"/>
    </row>
    <row r="51" spans="2:7" x14ac:dyDescent="0.25">
      <c r="B51" s="3"/>
      <c r="F51" s="2" t="b">
        <v>0</v>
      </c>
      <c r="G51" s="4"/>
    </row>
    <row r="52" spans="2:7" x14ac:dyDescent="0.25">
      <c r="B52" s="3"/>
      <c r="F52" s="2" t="b">
        <v>0</v>
      </c>
      <c r="G52" s="4"/>
    </row>
    <row r="53" spans="2:7" x14ac:dyDescent="0.25">
      <c r="B53" s="3"/>
      <c r="F53" s="2" t="b">
        <v>0</v>
      </c>
      <c r="G53" s="4"/>
    </row>
    <row r="54" spans="2:7" x14ac:dyDescent="0.25">
      <c r="B54" s="3"/>
      <c r="F54" s="2" t="b">
        <v>0</v>
      </c>
      <c r="G54" s="4"/>
    </row>
    <row r="55" spans="2:7" x14ac:dyDescent="0.25">
      <c r="B55" s="3"/>
      <c r="F55" s="2" t="b">
        <v>0</v>
      </c>
      <c r="G55" s="4"/>
    </row>
    <row r="56" spans="2:7" x14ac:dyDescent="0.25">
      <c r="B56" s="3"/>
      <c r="F56" s="2" t="b">
        <v>0</v>
      </c>
      <c r="G56" s="4"/>
    </row>
    <row r="57" spans="2:7" x14ac:dyDescent="0.25">
      <c r="B57" s="3"/>
      <c r="F57" s="2" t="b">
        <v>0</v>
      </c>
      <c r="G57" s="4"/>
    </row>
    <row r="58" spans="2:7" x14ac:dyDescent="0.25">
      <c r="B58" s="3"/>
      <c r="F58" s="2" t="b">
        <v>0</v>
      </c>
      <c r="G58" s="4"/>
    </row>
    <row r="59" spans="2:7" x14ac:dyDescent="0.25">
      <c r="B59" s="3"/>
      <c r="F59" s="2" t="b">
        <v>0</v>
      </c>
      <c r="G59" s="4"/>
    </row>
    <row r="60" spans="2:7" x14ac:dyDescent="0.25">
      <c r="B60" s="3"/>
      <c r="F60" s="2" t="b">
        <v>0</v>
      </c>
      <c r="G60" s="4"/>
    </row>
    <row r="61" spans="2:7" x14ac:dyDescent="0.25">
      <c r="B61" s="3"/>
      <c r="F61" s="2" t="b">
        <v>0</v>
      </c>
      <c r="G61" s="4"/>
    </row>
    <row r="62" spans="2:7" x14ac:dyDescent="0.25">
      <c r="B62" s="3"/>
      <c r="F62" s="2" t="b">
        <v>0</v>
      </c>
      <c r="G62" s="4"/>
    </row>
    <row r="63" spans="2:7" x14ac:dyDescent="0.25">
      <c r="B63" s="3"/>
      <c r="F63" s="2" t="b">
        <v>0</v>
      </c>
      <c r="G63" s="4"/>
    </row>
    <row r="64" spans="2:7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0A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202"/>
  <sheetViews>
    <sheetView workbookViewId="0"/>
  </sheetViews>
  <sheetFormatPr defaultColWidth="12.6640625" defaultRowHeight="15.75" customHeight="1" x14ac:dyDescent="0.25"/>
  <sheetData>
    <row r="1" spans="1:8" x14ac:dyDescent="0.25">
      <c r="A1" s="2" t="s">
        <v>281</v>
      </c>
      <c r="B1" s="1" t="s">
        <v>1154</v>
      </c>
      <c r="C1" s="2"/>
      <c r="D1" s="2"/>
      <c r="E1" s="2"/>
      <c r="F1" s="2"/>
      <c r="G1" s="2"/>
    </row>
    <row r="2" spans="1:8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  <c r="H2" s="2" t="s">
        <v>1155</v>
      </c>
    </row>
    <row r="3" spans="1:8" x14ac:dyDescent="0.25">
      <c r="A3" s="2" t="s">
        <v>1156</v>
      </c>
      <c r="B3" s="2" t="s">
        <v>1157</v>
      </c>
      <c r="C3" s="2" t="s">
        <v>294</v>
      </c>
      <c r="D3" s="2" t="s">
        <v>324</v>
      </c>
      <c r="E3" s="2" t="s">
        <v>349</v>
      </c>
      <c r="F3" s="2" t="s">
        <v>349</v>
      </c>
      <c r="G3" s="2" t="s">
        <v>349</v>
      </c>
      <c r="H3" s="2" t="s">
        <v>1158</v>
      </c>
    </row>
    <row r="4" spans="1:8" x14ac:dyDescent="0.25">
      <c r="A4" s="2" t="s">
        <v>1159</v>
      </c>
      <c r="B4" s="2" t="s">
        <v>1160</v>
      </c>
      <c r="C4" s="2" t="s">
        <v>294</v>
      </c>
      <c r="D4" s="2" t="s">
        <v>324</v>
      </c>
      <c r="E4" s="2" t="s">
        <v>349</v>
      </c>
      <c r="F4" s="2" t="s">
        <v>349</v>
      </c>
      <c r="G4" s="2" t="s">
        <v>349</v>
      </c>
      <c r="H4" s="2" t="s">
        <v>1158</v>
      </c>
    </row>
    <row r="5" spans="1:8" x14ac:dyDescent="0.25">
      <c r="A5" s="2" t="s">
        <v>1161</v>
      </c>
      <c r="B5" s="2" t="s">
        <v>1162</v>
      </c>
      <c r="C5" s="2" t="s">
        <v>294</v>
      </c>
      <c r="D5" s="2" t="s">
        <v>324</v>
      </c>
      <c r="E5" s="2" t="s">
        <v>349</v>
      </c>
      <c r="F5" s="2" t="s">
        <v>349</v>
      </c>
      <c r="G5" s="2" t="s">
        <v>349</v>
      </c>
      <c r="H5" s="2" t="s">
        <v>1158</v>
      </c>
    </row>
    <row r="6" spans="1:8" x14ac:dyDescent="0.25">
      <c r="A6" s="2" t="s">
        <v>1163</v>
      </c>
      <c r="B6" s="2" t="s">
        <v>1164</v>
      </c>
      <c r="C6" s="2" t="s">
        <v>294</v>
      </c>
      <c r="D6" s="2" t="s">
        <v>324</v>
      </c>
      <c r="E6" s="2" t="s">
        <v>349</v>
      </c>
      <c r="F6" s="2" t="s">
        <v>349</v>
      </c>
      <c r="G6" s="2" t="s">
        <v>349</v>
      </c>
      <c r="H6" s="2" t="s">
        <v>1158</v>
      </c>
    </row>
    <row r="7" spans="1:8" x14ac:dyDescent="0.25">
      <c r="A7" s="2" t="s">
        <v>1165</v>
      </c>
      <c r="B7" s="2" t="s">
        <v>1166</v>
      </c>
      <c r="C7" s="2" t="s">
        <v>294</v>
      </c>
      <c r="D7" s="2" t="s">
        <v>324</v>
      </c>
      <c r="E7" s="2" t="s">
        <v>349</v>
      </c>
      <c r="F7" s="2" t="s">
        <v>349</v>
      </c>
      <c r="G7" s="2" t="s">
        <v>349</v>
      </c>
      <c r="H7" s="2" t="s">
        <v>1158</v>
      </c>
    </row>
    <row r="8" spans="1:8" x14ac:dyDescent="0.25">
      <c r="A8" s="2" t="s">
        <v>1167</v>
      </c>
      <c r="B8" s="2" t="s">
        <v>1168</v>
      </c>
      <c r="C8" s="2" t="s">
        <v>294</v>
      </c>
      <c r="D8" s="2" t="s">
        <v>324</v>
      </c>
      <c r="E8" s="2" t="s">
        <v>349</v>
      </c>
      <c r="F8" s="2" t="s">
        <v>349</v>
      </c>
      <c r="G8" s="2" t="s">
        <v>349</v>
      </c>
      <c r="H8" s="2" t="s">
        <v>1158</v>
      </c>
    </row>
    <row r="9" spans="1:8" x14ac:dyDescent="0.25">
      <c r="A9" s="2" t="s">
        <v>1169</v>
      </c>
      <c r="B9" s="2" t="s">
        <v>1170</v>
      </c>
      <c r="C9" s="2" t="s">
        <v>294</v>
      </c>
      <c r="D9" s="2" t="s">
        <v>324</v>
      </c>
      <c r="E9" s="2" t="s">
        <v>349</v>
      </c>
      <c r="F9" s="2" t="s">
        <v>349</v>
      </c>
      <c r="G9" s="2" t="s">
        <v>349</v>
      </c>
      <c r="H9" s="2" t="s">
        <v>1158</v>
      </c>
    </row>
    <row r="10" spans="1:8" x14ac:dyDescent="0.25">
      <c r="A10" s="2" t="s">
        <v>1171</v>
      </c>
      <c r="B10" s="2" t="s">
        <v>1172</v>
      </c>
      <c r="C10" s="2" t="s">
        <v>294</v>
      </c>
      <c r="D10" s="2" t="s">
        <v>324</v>
      </c>
      <c r="E10" s="2" t="s">
        <v>349</v>
      </c>
      <c r="F10" s="2" t="s">
        <v>349</v>
      </c>
      <c r="G10" s="2" t="s">
        <v>349</v>
      </c>
      <c r="H10" s="2" t="s">
        <v>1158</v>
      </c>
    </row>
    <row r="11" spans="1:8" x14ac:dyDescent="0.25">
      <c r="B11" s="3"/>
      <c r="F11" s="2" t="b">
        <v>0</v>
      </c>
      <c r="G11" s="4"/>
    </row>
    <row r="12" spans="1:8" x14ac:dyDescent="0.25">
      <c r="B12" s="3"/>
      <c r="F12" s="2" t="b">
        <v>0</v>
      </c>
      <c r="G12" s="4"/>
    </row>
    <row r="13" spans="1:8" x14ac:dyDescent="0.25">
      <c r="B13" s="3"/>
      <c r="F13" s="2" t="b">
        <v>0</v>
      </c>
      <c r="G13" s="4"/>
    </row>
    <row r="14" spans="1:8" x14ac:dyDescent="0.25">
      <c r="B14" s="3"/>
      <c r="F14" s="2" t="b">
        <v>0</v>
      </c>
      <c r="G14" s="4"/>
    </row>
    <row r="15" spans="1:8" x14ac:dyDescent="0.25">
      <c r="B15" s="3"/>
      <c r="F15" s="2" t="b">
        <v>0</v>
      </c>
      <c r="G15" s="4"/>
    </row>
    <row r="16" spans="1:8" x14ac:dyDescent="0.25">
      <c r="B16" s="3"/>
      <c r="F16" s="2" t="b">
        <v>0</v>
      </c>
      <c r="G16" s="4"/>
    </row>
    <row r="17" spans="2:7" x14ac:dyDescent="0.25">
      <c r="B17" s="3"/>
      <c r="F17" s="2" t="b">
        <v>0</v>
      </c>
      <c r="G17" s="4"/>
    </row>
    <row r="18" spans="2:7" x14ac:dyDescent="0.25">
      <c r="B18" s="3"/>
      <c r="F18" s="2" t="b">
        <v>0</v>
      </c>
      <c r="G18" s="4"/>
    </row>
    <row r="19" spans="2:7" x14ac:dyDescent="0.25">
      <c r="B19" s="3" t="s">
        <v>1173</v>
      </c>
      <c r="F19" s="2" t="b">
        <v>0</v>
      </c>
      <c r="G19" s="4"/>
    </row>
    <row r="20" spans="2:7" x14ac:dyDescent="0.25">
      <c r="B20" s="3"/>
      <c r="F20" s="2" t="b">
        <v>0</v>
      </c>
      <c r="G20" s="4"/>
    </row>
    <row r="21" spans="2:7" x14ac:dyDescent="0.25">
      <c r="B21" s="3"/>
      <c r="F21" s="2" t="b">
        <v>0</v>
      </c>
      <c r="G21" s="4"/>
    </row>
    <row r="22" spans="2:7" x14ac:dyDescent="0.25">
      <c r="B22" s="3"/>
      <c r="F22" s="2" t="b">
        <v>0</v>
      </c>
      <c r="G22" s="4"/>
    </row>
    <row r="23" spans="2:7" x14ac:dyDescent="0.25">
      <c r="B23" s="3"/>
      <c r="F23" s="2" t="b">
        <v>0</v>
      </c>
      <c r="G23" s="4"/>
    </row>
    <row r="24" spans="2:7" x14ac:dyDescent="0.25">
      <c r="B24" s="3"/>
      <c r="F24" s="2" t="b">
        <v>0</v>
      </c>
      <c r="G24" s="4"/>
    </row>
    <row r="25" spans="2:7" x14ac:dyDescent="0.25">
      <c r="B25" s="3"/>
      <c r="F25" s="2" t="b">
        <v>0</v>
      </c>
      <c r="G25" s="4"/>
    </row>
    <row r="26" spans="2:7" x14ac:dyDescent="0.25">
      <c r="B26" s="3"/>
      <c r="F26" s="2" t="b">
        <v>0</v>
      </c>
      <c r="G26" s="4"/>
    </row>
    <row r="27" spans="2:7" x14ac:dyDescent="0.25">
      <c r="B27" s="3"/>
      <c r="F27" s="2" t="b">
        <v>0</v>
      </c>
      <c r="G27" s="4"/>
    </row>
    <row r="28" spans="2:7" x14ac:dyDescent="0.25">
      <c r="B28" s="3"/>
      <c r="F28" s="2" t="b">
        <v>0</v>
      </c>
      <c r="G28" s="4"/>
    </row>
    <row r="29" spans="2:7" x14ac:dyDescent="0.25">
      <c r="B29" s="3"/>
      <c r="F29" s="2" t="b">
        <v>0</v>
      </c>
      <c r="G29" s="4"/>
    </row>
    <row r="30" spans="2:7" x14ac:dyDescent="0.25">
      <c r="B30" s="3"/>
      <c r="F30" s="2" t="b">
        <v>0</v>
      </c>
      <c r="G30" s="4"/>
    </row>
    <row r="31" spans="2:7" x14ac:dyDescent="0.25">
      <c r="B31" s="3"/>
      <c r="F31" s="2" t="b">
        <v>0</v>
      </c>
      <c r="G31" s="4"/>
    </row>
    <row r="32" spans="2:7" x14ac:dyDescent="0.25">
      <c r="B32" s="3"/>
      <c r="F32" s="2" t="b">
        <v>0</v>
      </c>
      <c r="G32" s="4"/>
    </row>
    <row r="33" spans="2:7" x14ac:dyDescent="0.25">
      <c r="B33" s="3"/>
      <c r="F33" s="2" t="b">
        <v>0</v>
      </c>
      <c r="G33" s="4"/>
    </row>
    <row r="34" spans="2:7" x14ac:dyDescent="0.25">
      <c r="B34" s="3"/>
      <c r="F34" s="2" t="b">
        <v>0</v>
      </c>
      <c r="G34" s="4"/>
    </row>
    <row r="35" spans="2:7" x14ac:dyDescent="0.25">
      <c r="B35" s="3"/>
      <c r="F35" s="2" t="b">
        <v>0</v>
      </c>
      <c r="G35" s="4"/>
    </row>
    <row r="36" spans="2:7" x14ac:dyDescent="0.25">
      <c r="B36" s="3"/>
      <c r="F36" s="2" t="b">
        <v>0</v>
      </c>
      <c r="G36" s="4"/>
    </row>
    <row r="37" spans="2:7" x14ac:dyDescent="0.25">
      <c r="B37" s="3"/>
      <c r="F37" s="2" t="b">
        <v>0</v>
      </c>
      <c r="G37" s="4"/>
    </row>
    <row r="38" spans="2:7" x14ac:dyDescent="0.25">
      <c r="B38" s="3"/>
      <c r="F38" s="2" t="b">
        <v>0</v>
      </c>
      <c r="G38" s="4"/>
    </row>
    <row r="39" spans="2:7" x14ac:dyDescent="0.25">
      <c r="B39" s="3"/>
      <c r="F39" s="2" t="b">
        <v>0</v>
      </c>
      <c r="G39" s="4"/>
    </row>
    <row r="40" spans="2:7" x14ac:dyDescent="0.25">
      <c r="B40" s="3"/>
      <c r="F40" s="2" t="b">
        <v>0</v>
      </c>
      <c r="G40" s="4"/>
    </row>
    <row r="41" spans="2:7" x14ac:dyDescent="0.25">
      <c r="B41" s="3"/>
      <c r="F41" s="2" t="b">
        <v>0</v>
      </c>
      <c r="G41" s="4"/>
    </row>
    <row r="42" spans="2:7" x14ac:dyDescent="0.25">
      <c r="B42" s="3"/>
      <c r="F42" s="2" t="b">
        <v>0</v>
      </c>
      <c r="G42" s="4"/>
    </row>
    <row r="43" spans="2:7" x14ac:dyDescent="0.25">
      <c r="B43" s="3"/>
      <c r="F43" s="2" t="b">
        <v>0</v>
      </c>
      <c r="G43" s="4"/>
    </row>
    <row r="44" spans="2:7" x14ac:dyDescent="0.25">
      <c r="B44" s="3"/>
      <c r="F44" s="2" t="b">
        <v>0</v>
      </c>
      <c r="G44" s="4"/>
    </row>
    <row r="45" spans="2:7" x14ac:dyDescent="0.25">
      <c r="B45" s="3"/>
      <c r="F45" s="2" t="b">
        <v>0</v>
      </c>
      <c r="G45" s="4"/>
    </row>
    <row r="46" spans="2:7" x14ac:dyDescent="0.25">
      <c r="B46" s="3"/>
      <c r="F46" s="2" t="b">
        <v>0</v>
      </c>
      <c r="G46" s="4"/>
    </row>
    <row r="47" spans="2:7" x14ac:dyDescent="0.25">
      <c r="B47" s="3"/>
      <c r="F47" s="2" t="b">
        <v>0</v>
      </c>
      <c r="G47" s="4"/>
    </row>
    <row r="48" spans="2:7" x14ac:dyDescent="0.25">
      <c r="B48" s="3"/>
      <c r="F48" s="2" t="b">
        <v>0</v>
      </c>
      <c r="G48" s="4"/>
    </row>
    <row r="49" spans="2:7" x14ac:dyDescent="0.25">
      <c r="B49" s="3"/>
      <c r="F49" s="2" t="b">
        <v>0</v>
      </c>
      <c r="G49" s="4"/>
    </row>
    <row r="50" spans="2:7" x14ac:dyDescent="0.25">
      <c r="B50" s="3"/>
      <c r="F50" s="2" t="b">
        <v>0</v>
      </c>
      <c r="G50" s="4"/>
    </row>
    <row r="51" spans="2:7" x14ac:dyDescent="0.25">
      <c r="B51" s="3"/>
      <c r="F51" s="2" t="b">
        <v>0</v>
      </c>
      <c r="G51" s="4"/>
    </row>
    <row r="52" spans="2:7" x14ac:dyDescent="0.25">
      <c r="B52" s="3"/>
      <c r="F52" s="2" t="b">
        <v>0</v>
      </c>
      <c r="G52" s="4"/>
    </row>
    <row r="53" spans="2:7" x14ac:dyDescent="0.25">
      <c r="B53" s="3"/>
      <c r="F53" s="2" t="b">
        <v>0</v>
      </c>
      <c r="G53" s="4"/>
    </row>
    <row r="54" spans="2:7" x14ac:dyDescent="0.25">
      <c r="B54" s="3"/>
      <c r="F54" s="2" t="b">
        <v>0</v>
      </c>
      <c r="G54" s="4"/>
    </row>
    <row r="55" spans="2:7" x14ac:dyDescent="0.25">
      <c r="B55" s="3"/>
      <c r="F55" s="2" t="b">
        <v>0</v>
      </c>
      <c r="G55" s="4"/>
    </row>
    <row r="56" spans="2:7" x14ac:dyDescent="0.25">
      <c r="B56" s="3"/>
      <c r="F56" s="2" t="b">
        <v>0</v>
      </c>
      <c r="G56" s="4"/>
    </row>
    <row r="57" spans="2:7" x14ac:dyDescent="0.25">
      <c r="B57" s="3"/>
      <c r="F57" s="2" t="b">
        <v>0</v>
      </c>
      <c r="G57" s="4"/>
    </row>
    <row r="58" spans="2:7" x14ac:dyDescent="0.25">
      <c r="B58" s="3"/>
      <c r="F58" s="2" t="b">
        <v>0</v>
      </c>
      <c r="G58" s="4"/>
    </row>
    <row r="59" spans="2:7" x14ac:dyDescent="0.25">
      <c r="B59" s="3"/>
      <c r="F59" s="2" t="b">
        <v>0</v>
      </c>
      <c r="G59" s="4"/>
    </row>
    <row r="60" spans="2:7" x14ac:dyDescent="0.25">
      <c r="B60" s="3"/>
      <c r="F60" s="2" t="b">
        <v>0</v>
      </c>
      <c r="G60" s="4"/>
    </row>
    <row r="61" spans="2:7" x14ac:dyDescent="0.25">
      <c r="B61" s="3"/>
      <c r="F61" s="2" t="b">
        <v>0</v>
      </c>
      <c r="G61" s="4"/>
    </row>
    <row r="62" spans="2:7" x14ac:dyDescent="0.25">
      <c r="B62" s="3"/>
      <c r="F62" s="2" t="b">
        <v>0</v>
      </c>
      <c r="G62" s="4"/>
    </row>
    <row r="63" spans="2:7" x14ac:dyDescent="0.25">
      <c r="B63" s="3"/>
      <c r="F63" s="2" t="b">
        <v>0</v>
      </c>
      <c r="G63" s="4"/>
    </row>
    <row r="64" spans="2:7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202"/>
  <sheetViews>
    <sheetView workbookViewId="0"/>
  </sheetViews>
  <sheetFormatPr defaultColWidth="12.6640625" defaultRowHeight="15.75" customHeight="1" x14ac:dyDescent="0.25"/>
  <cols>
    <col min="7" max="7" width="20.44140625" customWidth="1"/>
  </cols>
  <sheetData>
    <row r="1" spans="1:8" x14ac:dyDescent="0.25">
      <c r="A1" s="2" t="s">
        <v>281</v>
      </c>
      <c r="B1" s="1" t="s">
        <v>1174</v>
      </c>
      <c r="C1" s="2"/>
      <c r="D1" s="2"/>
      <c r="E1" s="2"/>
      <c r="F1" s="2"/>
      <c r="G1" s="2"/>
    </row>
    <row r="2" spans="1:8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8" x14ac:dyDescent="0.25">
      <c r="A3" s="2" t="s">
        <v>1175</v>
      </c>
      <c r="B3" s="2" t="s">
        <v>1176</v>
      </c>
      <c r="C3" s="2" t="s">
        <v>291</v>
      </c>
      <c r="D3" s="2" t="s">
        <v>358</v>
      </c>
      <c r="E3" s="2" t="s">
        <v>349</v>
      </c>
      <c r="F3" s="2" t="s">
        <v>349</v>
      </c>
      <c r="G3" s="2" t="s">
        <v>349</v>
      </c>
      <c r="H3" s="2" t="s">
        <v>591</v>
      </c>
    </row>
    <row r="4" spans="1:8" x14ac:dyDescent="0.25">
      <c r="A4" s="2" t="s">
        <v>1177</v>
      </c>
      <c r="B4" s="2" t="s">
        <v>1178</v>
      </c>
      <c r="C4" s="2" t="s">
        <v>294</v>
      </c>
      <c r="D4" s="2" t="s">
        <v>324</v>
      </c>
      <c r="E4" s="2" t="s">
        <v>349</v>
      </c>
      <c r="F4" s="2" t="s">
        <v>349</v>
      </c>
      <c r="G4" s="2" t="s">
        <v>1179</v>
      </c>
      <c r="H4" s="2" t="s">
        <v>591</v>
      </c>
    </row>
    <row r="5" spans="1:8" x14ac:dyDescent="0.25">
      <c r="A5" s="2" t="s">
        <v>1180</v>
      </c>
      <c r="B5" s="2" t="s">
        <v>1181</v>
      </c>
      <c r="C5" s="2" t="s">
        <v>294</v>
      </c>
      <c r="D5" s="2" t="s">
        <v>324</v>
      </c>
      <c r="E5" s="2" t="s">
        <v>349</v>
      </c>
      <c r="F5" s="2" t="s">
        <v>349</v>
      </c>
      <c r="G5" s="2" t="s">
        <v>349</v>
      </c>
      <c r="H5" s="2" t="s">
        <v>591</v>
      </c>
    </row>
    <row r="6" spans="1:8" x14ac:dyDescent="0.25">
      <c r="A6" s="2" t="s">
        <v>1182</v>
      </c>
      <c r="B6" s="2" t="s">
        <v>1183</v>
      </c>
      <c r="C6" s="2" t="s">
        <v>294</v>
      </c>
      <c r="D6" s="2" t="s">
        <v>324</v>
      </c>
      <c r="E6" s="2" t="s">
        <v>349</v>
      </c>
      <c r="F6" s="2" t="s">
        <v>349</v>
      </c>
      <c r="G6" s="2" t="s">
        <v>349</v>
      </c>
      <c r="H6" s="2" t="s">
        <v>591</v>
      </c>
    </row>
    <row r="7" spans="1:8" x14ac:dyDescent="0.25">
      <c r="A7" s="2" t="s">
        <v>1184</v>
      </c>
      <c r="B7" s="2" t="s">
        <v>1185</v>
      </c>
      <c r="C7" s="2" t="s">
        <v>294</v>
      </c>
      <c r="D7" s="2" t="s">
        <v>324</v>
      </c>
      <c r="E7" s="2" t="s">
        <v>349</v>
      </c>
      <c r="F7" s="2" t="s">
        <v>349</v>
      </c>
      <c r="G7" s="2" t="s">
        <v>349</v>
      </c>
      <c r="H7" s="2" t="s">
        <v>591</v>
      </c>
    </row>
    <row r="8" spans="1:8" x14ac:dyDescent="0.25">
      <c r="A8" s="2" t="s">
        <v>1186</v>
      </c>
      <c r="B8" s="2" t="s">
        <v>1187</v>
      </c>
      <c r="C8" s="2" t="s">
        <v>294</v>
      </c>
      <c r="D8" s="2" t="s">
        <v>324</v>
      </c>
      <c r="E8" s="2" t="s">
        <v>349</v>
      </c>
      <c r="F8" s="2" t="s">
        <v>349</v>
      </c>
      <c r="G8" s="2" t="s">
        <v>349</v>
      </c>
      <c r="H8" s="2" t="s">
        <v>591</v>
      </c>
    </row>
    <row r="9" spans="1:8" x14ac:dyDescent="0.25">
      <c r="A9" s="2" t="s">
        <v>1188</v>
      </c>
      <c r="B9" s="2" t="s">
        <v>1189</v>
      </c>
      <c r="C9" s="2" t="s">
        <v>294</v>
      </c>
      <c r="D9" s="2" t="s">
        <v>324</v>
      </c>
      <c r="E9" s="2" t="s">
        <v>349</v>
      </c>
      <c r="F9" s="2" t="s">
        <v>349</v>
      </c>
      <c r="G9" s="2" t="s">
        <v>1190</v>
      </c>
      <c r="H9" s="2" t="s">
        <v>591</v>
      </c>
    </row>
    <row r="10" spans="1:8" x14ac:dyDescent="0.25">
      <c r="A10" s="2" t="s">
        <v>1191</v>
      </c>
      <c r="B10" s="2" t="s">
        <v>1192</v>
      </c>
      <c r="C10" s="2" t="s">
        <v>294</v>
      </c>
      <c r="D10" s="2" t="s">
        <v>324</v>
      </c>
      <c r="E10" s="2" t="s">
        <v>349</v>
      </c>
      <c r="F10" s="2" t="s">
        <v>349</v>
      </c>
      <c r="G10" s="2" t="s">
        <v>349</v>
      </c>
      <c r="H10" s="2" t="s">
        <v>591</v>
      </c>
    </row>
    <row r="11" spans="1:8" x14ac:dyDescent="0.25">
      <c r="A11" s="2" t="s">
        <v>1193</v>
      </c>
      <c r="B11" s="2" t="s">
        <v>1194</v>
      </c>
      <c r="C11" s="2" t="s">
        <v>294</v>
      </c>
      <c r="D11" s="2" t="s">
        <v>324</v>
      </c>
      <c r="E11" s="2" t="s">
        <v>349</v>
      </c>
      <c r="F11" s="2" t="s">
        <v>349</v>
      </c>
      <c r="G11" s="2" t="s">
        <v>349</v>
      </c>
      <c r="H11" s="2" t="s">
        <v>591</v>
      </c>
    </row>
    <row r="12" spans="1:8" x14ac:dyDescent="0.25">
      <c r="A12" s="2" t="s">
        <v>1195</v>
      </c>
      <c r="B12" s="2" t="s">
        <v>1196</v>
      </c>
      <c r="C12" s="2" t="s">
        <v>294</v>
      </c>
      <c r="D12" s="2" t="s">
        <v>358</v>
      </c>
      <c r="E12" s="2" t="s">
        <v>349</v>
      </c>
      <c r="F12" s="2" t="s">
        <v>349</v>
      </c>
      <c r="G12" s="2" t="s">
        <v>349</v>
      </c>
      <c r="H12" s="2" t="s">
        <v>591</v>
      </c>
    </row>
    <row r="13" spans="1:8" x14ac:dyDescent="0.25">
      <c r="A13" s="2" t="s">
        <v>1197</v>
      </c>
      <c r="B13" s="2" t="s">
        <v>1198</v>
      </c>
      <c r="C13" s="2" t="s">
        <v>294</v>
      </c>
      <c r="D13" s="2" t="s">
        <v>358</v>
      </c>
      <c r="E13" s="2" t="s">
        <v>349</v>
      </c>
      <c r="F13" s="2" t="s">
        <v>349</v>
      </c>
      <c r="G13" s="2" t="s">
        <v>349</v>
      </c>
      <c r="H13" s="2" t="s">
        <v>591</v>
      </c>
    </row>
    <row r="14" spans="1:8" x14ac:dyDescent="0.25">
      <c r="A14" s="2" t="s">
        <v>1199</v>
      </c>
      <c r="B14" s="2" t="s">
        <v>1200</v>
      </c>
      <c r="C14" s="2" t="s">
        <v>292</v>
      </c>
      <c r="D14" s="2" t="s">
        <v>315</v>
      </c>
      <c r="E14" s="2" t="s">
        <v>349</v>
      </c>
      <c r="F14" s="2" t="s">
        <v>349</v>
      </c>
      <c r="G14" s="2" t="s">
        <v>349</v>
      </c>
      <c r="H14" s="2" t="s">
        <v>591</v>
      </c>
    </row>
    <row r="15" spans="1:8" x14ac:dyDescent="0.25">
      <c r="A15" s="2" t="s">
        <v>1201</v>
      </c>
      <c r="B15" s="2" t="s">
        <v>1202</v>
      </c>
      <c r="C15" s="2" t="s">
        <v>294</v>
      </c>
      <c r="D15" s="2" t="s">
        <v>324</v>
      </c>
      <c r="E15" s="2" t="s">
        <v>349</v>
      </c>
      <c r="F15" s="2" t="s">
        <v>349</v>
      </c>
      <c r="G15" s="2" t="s">
        <v>349</v>
      </c>
      <c r="H15" s="2" t="s">
        <v>591</v>
      </c>
    </row>
    <row r="16" spans="1:8" x14ac:dyDescent="0.25">
      <c r="A16" s="2" t="s">
        <v>1203</v>
      </c>
      <c r="B16" s="2" t="s">
        <v>1204</v>
      </c>
      <c r="C16" s="2" t="s">
        <v>294</v>
      </c>
      <c r="D16" s="2" t="s">
        <v>358</v>
      </c>
      <c r="E16" s="2" t="s">
        <v>349</v>
      </c>
      <c r="F16" s="2" t="s">
        <v>349</v>
      </c>
      <c r="G16" s="2" t="s">
        <v>349</v>
      </c>
      <c r="H16" s="2" t="s">
        <v>591</v>
      </c>
    </row>
    <row r="17" spans="1:8" x14ac:dyDescent="0.25">
      <c r="A17" s="2" t="s">
        <v>1205</v>
      </c>
      <c r="B17" s="2" t="s">
        <v>1206</v>
      </c>
      <c r="C17" s="2" t="s">
        <v>294</v>
      </c>
      <c r="D17" s="2" t="s">
        <v>324</v>
      </c>
      <c r="E17" s="2" t="s">
        <v>349</v>
      </c>
      <c r="F17" s="2" t="s">
        <v>349</v>
      </c>
      <c r="G17" s="2" t="s">
        <v>349</v>
      </c>
      <c r="H17" s="2" t="s">
        <v>591</v>
      </c>
    </row>
    <row r="18" spans="1:8" x14ac:dyDescent="0.25">
      <c r="A18" s="2" t="s">
        <v>1207</v>
      </c>
      <c r="B18" s="2" t="s">
        <v>1208</v>
      </c>
      <c r="C18" s="2" t="s">
        <v>294</v>
      </c>
      <c r="D18" s="2" t="s">
        <v>358</v>
      </c>
      <c r="E18" s="2" t="s">
        <v>349</v>
      </c>
      <c r="F18" s="2" t="s">
        <v>349</v>
      </c>
      <c r="G18" s="2" t="s">
        <v>349</v>
      </c>
      <c r="H18" s="2" t="s">
        <v>591</v>
      </c>
    </row>
    <row r="19" spans="1:8" x14ac:dyDescent="0.25">
      <c r="A19" s="2" t="s">
        <v>1209</v>
      </c>
      <c r="B19" s="2" t="s">
        <v>1210</v>
      </c>
      <c r="C19" s="2" t="s">
        <v>293</v>
      </c>
      <c r="D19" s="2" t="s">
        <v>315</v>
      </c>
      <c r="E19" s="2" t="s">
        <v>349</v>
      </c>
      <c r="F19" s="2" t="s">
        <v>349</v>
      </c>
      <c r="G19" s="2" t="s">
        <v>349</v>
      </c>
      <c r="H19" s="2" t="s">
        <v>591</v>
      </c>
    </row>
    <row r="20" spans="1:8" x14ac:dyDescent="0.25">
      <c r="A20" s="2" t="s">
        <v>1211</v>
      </c>
      <c r="B20" s="2" t="s">
        <v>1212</v>
      </c>
      <c r="C20" s="2" t="s">
        <v>294</v>
      </c>
      <c r="D20" s="2" t="s">
        <v>324</v>
      </c>
      <c r="E20" s="2" t="s">
        <v>349</v>
      </c>
      <c r="F20" s="2" t="s">
        <v>349</v>
      </c>
      <c r="G20" s="2" t="s">
        <v>349</v>
      </c>
      <c r="H20" s="2" t="s">
        <v>591</v>
      </c>
    </row>
    <row r="21" spans="1:8" x14ac:dyDescent="0.25">
      <c r="A21" s="2" t="s">
        <v>1213</v>
      </c>
      <c r="B21" s="2" t="s">
        <v>1214</v>
      </c>
      <c r="C21" s="2" t="s">
        <v>293</v>
      </c>
      <c r="D21" s="2" t="s">
        <v>358</v>
      </c>
      <c r="E21" s="2" t="s">
        <v>349</v>
      </c>
      <c r="F21" s="2" t="s">
        <v>349</v>
      </c>
      <c r="G21" s="2" t="s">
        <v>349</v>
      </c>
      <c r="H21" s="2" t="s">
        <v>591</v>
      </c>
    </row>
    <row r="22" spans="1:8" x14ac:dyDescent="0.25">
      <c r="A22" s="2" t="s">
        <v>1215</v>
      </c>
      <c r="B22" s="2" t="s">
        <v>1216</v>
      </c>
      <c r="C22" s="2" t="s">
        <v>294</v>
      </c>
      <c r="D22" s="2" t="s">
        <v>324</v>
      </c>
      <c r="E22" s="2" t="s">
        <v>349</v>
      </c>
      <c r="F22" s="2" t="s">
        <v>349</v>
      </c>
      <c r="G22" s="2" t="s">
        <v>349</v>
      </c>
      <c r="H22" s="2" t="s">
        <v>591</v>
      </c>
    </row>
    <row r="23" spans="1:8" x14ac:dyDescent="0.25">
      <c r="A23" s="2" t="s">
        <v>1217</v>
      </c>
      <c r="B23" s="2" t="s">
        <v>1218</v>
      </c>
      <c r="C23" s="2" t="s">
        <v>294</v>
      </c>
      <c r="D23" s="2" t="s">
        <v>358</v>
      </c>
      <c r="E23" s="2" t="s">
        <v>349</v>
      </c>
      <c r="F23" s="2" t="s">
        <v>349</v>
      </c>
      <c r="G23" s="2" t="s">
        <v>349</v>
      </c>
      <c r="H23" s="2" t="s">
        <v>591</v>
      </c>
    </row>
    <row r="24" spans="1:8" x14ac:dyDescent="0.25">
      <c r="A24" s="2" t="s">
        <v>1219</v>
      </c>
      <c r="B24" s="2" t="s">
        <v>1220</v>
      </c>
      <c r="C24" s="2" t="s">
        <v>294</v>
      </c>
      <c r="D24" s="2" t="s">
        <v>324</v>
      </c>
      <c r="E24" s="2" t="s">
        <v>349</v>
      </c>
      <c r="F24" s="2" t="s">
        <v>349</v>
      </c>
      <c r="G24" s="2" t="s">
        <v>349</v>
      </c>
      <c r="H24" s="2" t="s">
        <v>591</v>
      </c>
    </row>
    <row r="25" spans="1:8" x14ac:dyDescent="0.25">
      <c r="A25" s="2" t="s">
        <v>1221</v>
      </c>
      <c r="B25" s="2" t="s">
        <v>1222</v>
      </c>
      <c r="C25" s="2" t="s">
        <v>294</v>
      </c>
      <c r="D25" s="2" t="s">
        <v>358</v>
      </c>
      <c r="E25" s="2" t="s">
        <v>349</v>
      </c>
      <c r="F25" s="2" t="s">
        <v>349</v>
      </c>
      <c r="G25" s="2" t="s">
        <v>349</v>
      </c>
      <c r="H25" s="2" t="s">
        <v>591</v>
      </c>
    </row>
    <row r="26" spans="1:8" x14ac:dyDescent="0.25">
      <c r="A26" s="2" t="s">
        <v>1223</v>
      </c>
      <c r="B26" s="2" t="s">
        <v>1224</v>
      </c>
      <c r="C26" s="2" t="s">
        <v>294</v>
      </c>
      <c r="D26" s="2" t="s">
        <v>324</v>
      </c>
      <c r="E26" s="2" t="s">
        <v>349</v>
      </c>
      <c r="F26" s="2" t="s">
        <v>349</v>
      </c>
      <c r="G26" s="2" t="s">
        <v>1225</v>
      </c>
      <c r="H26" s="2" t="s">
        <v>591</v>
      </c>
    </row>
    <row r="27" spans="1:8" x14ac:dyDescent="0.25">
      <c r="A27" s="2" t="s">
        <v>1226</v>
      </c>
      <c r="B27" s="2" t="s">
        <v>1227</v>
      </c>
      <c r="C27" s="2" t="s">
        <v>294</v>
      </c>
      <c r="D27" s="2" t="s">
        <v>358</v>
      </c>
      <c r="E27" s="2" t="s">
        <v>349</v>
      </c>
      <c r="F27" s="2" t="s">
        <v>349</v>
      </c>
      <c r="G27" s="2" t="s">
        <v>349</v>
      </c>
      <c r="H27" s="2" t="s">
        <v>591</v>
      </c>
    </row>
    <row r="28" spans="1:8" x14ac:dyDescent="0.25">
      <c r="A28" s="2" t="s">
        <v>1228</v>
      </c>
      <c r="B28" s="2" t="s">
        <v>1229</v>
      </c>
      <c r="C28" s="2" t="s">
        <v>294</v>
      </c>
      <c r="D28" s="2" t="s">
        <v>324</v>
      </c>
      <c r="E28" s="2" t="s">
        <v>349</v>
      </c>
      <c r="F28" s="2" t="s">
        <v>349</v>
      </c>
      <c r="G28" s="2" t="s">
        <v>1230</v>
      </c>
      <c r="H28" s="2" t="s">
        <v>591</v>
      </c>
    </row>
    <row r="29" spans="1:8" x14ac:dyDescent="0.25">
      <c r="A29" s="2" t="s">
        <v>1231</v>
      </c>
      <c r="B29" s="2" t="s">
        <v>1232</v>
      </c>
      <c r="C29" s="2" t="s">
        <v>294</v>
      </c>
      <c r="D29" s="2" t="s">
        <v>358</v>
      </c>
      <c r="E29" s="2" t="s">
        <v>349</v>
      </c>
      <c r="F29" s="2" t="s">
        <v>349</v>
      </c>
      <c r="G29" s="2" t="s">
        <v>349</v>
      </c>
      <c r="H29" s="2" t="s">
        <v>591</v>
      </c>
    </row>
    <row r="30" spans="1:8" x14ac:dyDescent="0.25">
      <c r="A30" s="2" t="s">
        <v>1233</v>
      </c>
      <c r="B30" s="2" t="s">
        <v>1234</v>
      </c>
      <c r="C30" s="2" t="s">
        <v>293</v>
      </c>
      <c r="D30" s="2" t="s">
        <v>315</v>
      </c>
      <c r="E30" s="2" t="s">
        <v>349</v>
      </c>
      <c r="F30" s="2" t="s">
        <v>349</v>
      </c>
      <c r="G30" s="2" t="s">
        <v>349</v>
      </c>
      <c r="H30" s="2" t="s">
        <v>591</v>
      </c>
    </row>
    <row r="31" spans="1:8" x14ac:dyDescent="0.25">
      <c r="A31" s="2" t="s">
        <v>1235</v>
      </c>
      <c r="B31" s="2" t="s">
        <v>1236</v>
      </c>
      <c r="C31" s="2" t="s">
        <v>294</v>
      </c>
      <c r="D31" s="2" t="s">
        <v>324</v>
      </c>
      <c r="E31" s="2" t="s">
        <v>349</v>
      </c>
      <c r="F31" s="2" t="s">
        <v>349</v>
      </c>
      <c r="G31" s="2" t="s">
        <v>349</v>
      </c>
      <c r="H31" s="2" t="s">
        <v>591</v>
      </c>
    </row>
    <row r="32" spans="1:8" x14ac:dyDescent="0.25">
      <c r="A32" s="2" t="s">
        <v>1237</v>
      </c>
      <c r="B32" s="2" t="s">
        <v>1238</v>
      </c>
      <c r="C32" s="2" t="s">
        <v>294</v>
      </c>
      <c r="D32" s="2" t="s">
        <v>358</v>
      </c>
      <c r="E32" s="2" t="s">
        <v>349</v>
      </c>
      <c r="F32" s="2" t="s">
        <v>349</v>
      </c>
      <c r="G32" s="2" t="s">
        <v>349</v>
      </c>
      <c r="H32" s="2" t="s">
        <v>591</v>
      </c>
    </row>
    <row r="33" spans="1:8" x14ac:dyDescent="0.25">
      <c r="A33" s="2" t="s">
        <v>1239</v>
      </c>
      <c r="B33" s="2" t="s">
        <v>1240</v>
      </c>
      <c r="C33" s="2" t="s">
        <v>294</v>
      </c>
      <c r="D33" s="2" t="s">
        <v>324</v>
      </c>
      <c r="E33" s="2" t="s">
        <v>349</v>
      </c>
      <c r="F33" s="2" t="s">
        <v>349</v>
      </c>
      <c r="G33" s="2" t="s">
        <v>349</v>
      </c>
      <c r="H33" s="2" t="s">
        <v>591</v>
      </c>
    </row>
    <row r="34" spans="1:8" x14ac:dyDescent="0.25">
      <c r="A34" s="2" t="s">
        <v>1241</v>
      </c>
      <c r="B34" s="2" t="s">
        <v>1242</v>
      </c>
      <c r="C34" s="2" t="s">
        <v>294</v>
      </c>
      <c r="D34" s="2" t="s">
        <v>324</v>
      </c>
      <c r="E34" s="2" t="s">
        <v>349</v>
      </c>
      <c r="F34" s="2" t="s">
        <v>349</v>
      </c>
      <c r="G34" s="2" t="s">
        <v>349</v>
      </c>
      <c r="H34" s="2" t="s">
        <v>591</v>
      </c>
    </row>
    <row r="35" spans="1:8" x14ac:dyDescent="0.25">
      <c r="A35" s="2" t="s">
        <v>1243</v>
      </c>
      <c r="B35" s="2" t="s">
        <v>1244</v>
      </c>
      <c r="C35" s="2" t="s">
        <v>294</v>
      </c>
      <c r="D35" s="2" t="s">
        <v>358</v>
      </c>
      <c r="E35" s="2" t="s">
        <v>349</v>
      </c>
      <c r="F35" s="2" t="s">
        <v>349</v>
      </c>
      <c r="G35" s="2" t="s">
        <v>349</v>
      </c>
      <c r="H35" s="2" t="s">
        <v>591</v>
      </c>
    </row>
    <row r="36" spans="1:8" x14ac:dyDescent="0.25">
      <c r="A36" s="2" t="s">
        <v>1245</v>
      </c>
      <c r="B36" s="2" t="s">
        <v>1246</v>
      </c>
      <c r="C36" s="2" t="s">
        <v>294</v>
      </c>
      <c r="D36" s="2" t="s">
        <v>324</v>
      </c>
      <c r="E36" s="2" t="s">
        <v>349</v>
      </c>
      <c r="F36" s="2" t="s">
        <v>349</v>
      </c>
      <c r="G36" s="2" t="s">
        <v>1247</v>
      </c>
      <c r="H36" s="2" t="s">
        <v>591</v>
      </c>
    </row>
    <row r="37" spans="1:8" x14ac:dyDescent="0.25">
      <c r="A37" s="2" t="s">
        <v>1248</v>
      </c>
      <c r="B37" s="2" t="s">
        <v>1249</v>
      </c>
      <c r="C37" s="2" t="s">
        <v>294</v>
      </c>
      <c r="D37" s="2" t="s">
        <v>358</v>
      </c>
      <c r="E37" s="2" t="s">
        <v>349</v>
      </c>
      <c r="F37" s="2" t="s">
        <v>349</v>
      </c>
      <c r="G37" s="2" t="s">
        <v>349</v>
      </c>
      <c r="H37" s="2" t="s">
        <v>591</v>
      </c>
    </row>
    <row r="38" spans="1:8" x14ac:dyDescent="0.25">
      <c r="A38" s="2" t="s">
        <v>1250</v>
      </c>
      <c r="B38" s="2" t="s">
        <v>1251</v>
      </c>
      <c r="C38" s="2" t="s">
        <v>293</v>
      </c>
      <c r="D38" s="2" t="s">
        <v>358</v>
      </c>
      <c r="E38" s="2" t="s">
        <v>349</v>
      </c>
      <c r="F38" s="2" t="s">
        <v>349</v>
      </c>
      <c r="G38" s="2" t="s">
        <v>349</v>
      </c>
      <c r="H38" s="2" t="s">
        <v>591</v>
      </c>
    </row>
    <row r="39" spans="1:8" x14ac:dyDescent="0.25">
      <c r="A39" s="2" t="s">
        <v>1252</v>
      </c>
      <c r="B39" s="2" t="s">
        <v>1253</v>
      </c>
      <c r="C39" s="2" t="s">
        <v>294</v>
      </c>
      <c r="D39" s="2" t="s">
        <v>324</v>
      </c>
      <c r="E39" s="2" t="s">
        <v>349</v>
      </c>
      <c r="F39" s="2" t="s">
        <v>349</v>
      </c>
      <c r="G39" s="2" t="s">
        <v>349</v>
      </c>
      <c r="H39" s="2" t="s">
        <v>591</v>
      </c>
    </row>
    <row r="40" spans="1:8" x14ac:dyDescent="0.25">
      <c r="A40" s="2" t="s">
        <v>1254</v>
      </c>
      <c r="B40" s="2" t="s">
        <v>1255</v>
      </c>
      <c r="C40" s="2" t="s">
        <v>294</v>
      </c>
      <c r="D40" s="2" t="s">
        <v>358</v>
      </c>
      <c r="E40" s="2" t="s">
        <v>349</v>
      </c>
      <c r="F40" s="2" t="s">
        <v>349</v>
      </c>
      <c r="G40" s="2" t="s">
        <v>349</v>
      </c>
      <c r="H40" s="2" t="s">
        <v>591</v>
      </c>
    </row>
    <row r="41" spans="1:8" x14ac:dyDescent="0.25">
      <c r="A41" s="2" t="s">
        <v>1256</v>
      </c>
      <c r="B41" s="2" t="s">
        <v>1257</v>
      </c>
      <c r="C41" s="2" t="s">
        <v>293</v>
      </c>
      <c r="D41" s="2" t="s">
        <v>315</v>
      </c>
      <c r="E41" s="2" t="s">
        <v>349</v>
      </c>
      <c r="F41" s="2" t="s">
        <v>349</v>
      </c>
      <c r="G41" s="2" t="s">
        <v>349</v>
      </c>
      <c r="H41" s="2" t="s">
        <v>591</v>
      </c>
    </row>
    <row r="42" spans="1:8" x14ac:dyDescent="0.25">
      <c r="A42" s="2" t="s">
        <v>1258</v>
      </c>
      <c r="B42" s="2" t="s">
        <v>1259</v>
      </c>
      <c r="C42" s="2" t="s">
        <v>294</v>
      </c>
      <c r="D42" s="2" t="s">
        <v>324</v>
      </c>
      <c r="E42" s="2" t="s">
        <v>349</v>
      </c>
      <c r="F42" s="2" t="s">
        <v>349</v>
      </c>
      <c r="G42" s="2" t="s">
        <v>349</v>
      </c>
      <c r="H42" s="2" t="s">
        <v>591</v>
      </c>
    </row>
    <row r="43" spans="1:8" x14ac:dyDescent="0.25">
      <c r="A43" s="2" t="s">
        <v>1260</v>
      </c>
      <c r="B43" s="2" t="s">
        <v>1261</v>
      </c>
      <c r="C43" s="2" t="s">
        <v>294</v>
      </c>
      <c r="D43" s="2" t="s">
        <v>324</v>
      </c>
      <c r="E43" s="2" t="s">
        <v>349</v>
      </c>
      <c r="F43" s="2" t="s">
        <v>349</v>
      </c>
      <c r="G43" s="2" t="s">
        <v>349</v>
      </c>
      <c r="H43" s="2" t="s">
        <v>591</v>
      </c>
    </row>
    <row r="44" spans="1:8" x14ac:dyDescent="0.25">
      <c r="A44" s="2" t="s">
        <v>1262</v>
      </c>
      <c r="B44" s="2" t="s">
        <v>1263</v>
      </c>
      <c r="C44" s="2" t="s">
        <v>294</v>
      </c>
      <c r="D44" s="2" t="s">
        <v>324</v>
      </c>
      <c r="E44" s="2" t="s">
        <v>349</v>
      </c>
      <c r="F44" s="2" t="s">
        <v>349</v>
      </c>
      <c r="G44" s="2" t="s">
        <v>349</v>
      </c>
      <c r="H44" s="2" t="s">
        <v>591</v>
      </c>
    </row>
    <row r="45" spans="1:8" x14ac:dyDescent="0.25">
      <c r="B45" s="3"/>
      <c r="F45" s="2" t="b">
        <v>0</v>
      </c>
      <c r="G45" s="4"/>
    </row>
    <row r="46" spans="1:8" x14ac:dyDescent="0.25">
      <c r="B46" s="3"/>
      <c r="F46" s="2" t="b">
        <v>0</v>
      </c>
      <c r="G46" s="4"/>
    </row>
    <row r="47" spans="1:8" x14ac:dyDescent="0.25">
      <c r="B47" s="3"/>
      <c r="F47" s="2" t="b">
        <v>0</v>
      </c>
      <c r="G47" s="4"/>
    </row>
    <row r="48" spans="1:8" x14ac:dyDescent="0.25">
      <c r="B48" s="3"/>
      <c r="F48" s="2" t="b">
        <v>0</v>
      </c>
      <c r="G48" s="4"/>
    </row>
    <row r="49" spans="2:7" x14ac:dyDescent="0.25">
      <c r="B49" s="3"/>
      <c r="F49" s="2" t="b">
        <v>0</v>
      </c>
      <c r="G49" s="4"/>
    </row>
    <row r="50" spans="2:7" x14ac:dyDescent="0.25">
      <c r="B50" s="3"/>
      <c r="F50" s="2" t="b">
        <v>0</v>
      </c>
      <c r="G50" s="4"/>
    </row>
    <row r="51" spans="2:7" x14ac:dyDescent="0.25">
      <c r="B51" s="3"/>
      <c r="F51" s="2" t="b">
        <v>0</v>
      </c>
      <c r="G51" s="4"/>
    </row>
    <row r="52" spans="2:7" x14ac:dyDescent="0.25">
      <c r="B52" s="3"/>
      <c r="F52" s="2" t="b">
        <v>0</v>
      </c>
      <c r="G52" s="4"/>
    </row>
    <row r="53" spans="2:7" x14ac:dyDescent="0.25">
      <c r="B53" s="3"/>
      <c r="F53" s="2" t="b">
        <v>0</v>
      </c>
      <c r="G53" s="4"/>
    </row>
    <row r="54" spans="2:7" x14ac:dyDescent="0.25">
      <c r="B54" s="3"/>
      <c r="F54" s="2" t="b">
        <v>0</v>
      </c>
      <c r="G54" s="4"/>
    </row>
    <row r="55" spans="2:7" x14ac:dyDescent="0.25">
      <c r="B55" s="3"/>
      <c r="F55" s="2" t="b">
        <v>0</v>
      </c>
      <c r="G55" s="4"/>
    </row>
    <row r="56" spans="2:7" x14ac:dyDescent="0.25">
      <c r="B56" s="3"/>
      <c r="F56" s="2" t="b">
        <v>0</v>
      </c>
      <c r="G56" s="4"/>
    </row>
    <row r="57" spans="2:7" x14ac:dyDescent="0.25">
      <c r="B57" s="3"/>
      <c r="F57" s="2" t="b">
        <v>0</v>
      </c>
      <c r="G57" s="4"/>
    </row>
    <row r="58" spans="2:7" x14ac:dyDescent="0.25">
      <c r="B58" s="3"/>
      <c r="F58" s="2" t="b">
        <v>0</v>
      </c>
      <c r="G58" s="4"/>
    </row>
    <row r="59" spans="2:7" x14ac:dyDescent="0.25">
      <c r="B59" s="3"/>
      <c r="F59" s="2" t="b">
        <v>0</v>
      </c>
      <c r="G59" s="4"/>
    </row>
    <row r="60" spans="2:7" x14ac:dyDescent="0.25">
      <c r="B60" s="3"/>
      <c r="F60" s="2" t="b">
        <v>0</v>
      </c>
      <c r="G60" s="4"/>
    </row>
    <row r="61" spans="2:7" x14ac:dyDescent="0.25">
      <c r="B61" s="3"/>
      <c r="F61" s="2" t="b">
        <v>0</v>
      </c>
      <c r="G61" s="4"/>
    </row>
    <row r="62" spans="2:7" x14ac:dyDescent="0.25">
      <c r="B62" s="3"/>
      <c r="F62" s="2" t="b">
        <v>0</v>
      </c>
      <c r="G62" s="4"/>
    </row>
    <row r="63" spans="2:7" x14ac:dyDescent="0.25">
      <c r="B63" s="3"/>
      <c r="F63" s="2" t="b">
        <v>0</v>
      </c>
      <c r="G63" s="4"/>
    </row>
    <row r="64" spans="2:7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202"/>
  <sheetViews>
    <sheetView workbookViewId="0"/>
  </sheetViews>
  <sheetFormatPr defaultColWidth="12.6640625" defaultRowHeight="15.75" customHeight="1" x14ac:dyDescent="0.25"/>
  <cols>
    <col min="1" max="1" width="19.44140625" customWidth="1"/>
    <col min="2" max="2" width="46.6640625" customWidth="1"/>
  </cols>
  <sheetData>
    <row r="1" spans="1:7" x14ac:dyDescent="0.25">
      <c r="A1" s="2" t="s">
        <v>281</v>
      </c>
      <c r="B1" s="1" t="s">
        <v>1264</v>
      </c>
      <c r="C1" s="2"/>
      <c r="D1" s="2"/>
      <c r="E1" s="2"/>
      <c r="F1" s="2"/>
      <c r="G1" s="2"/>
    </row>
    <row r="2" spans="1:7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7" x14ac:dyDescent="0.25">
      <c r="A3" s="2" t="s">
        <v>1265</v>
      </c>
      <c r="B3" s="2" t="s">
        <v>1266</v>
      </c>
      <c r="C3" s="2" t="s">
        <v>349</v>
      </c>
      <c r="F3" s="2" t="b">
        <v>0</v>
      </c>
      <c r="G3" s="4"/>
    </row>
    <row r="4" spans="1:7" x14ac:dyDescent="0.25">
      <c r="A4" s="2" t="s">
        <v>1267</v>
      </c>
      <c r="B4" s="2" t="s">
        <v>1268</v>
      </c>
      <c r="C4" s="2" t="s">
        <v>349</v>
      </c>
      <c r="F4" s="2" t="b">
        <v>0</v>
      </c>
      <c r="G4" s="4"/>
    </row>
    <row r="5" spans="1:7" x14ac:dyDescent="0.25">
      <c r="A5" s="2" t="s">
        <v>1269</v>
      </c>
      <c r="B5" s="2" t="s">
        <v>1270</v>
      </c>
      <c r="C5" s="2" t="s">
        <v>349</v>
      </c>
      <c r="F5" s="2" t="b">
        <v>0</v>
      </c>
      <c r="G5" s="4"/>
    </row>
    <row r="6" spans="1:7" x14ac:dyDescent="0.25">
      <c r="A6" s="2" t="s">
        <v>1271</v>
      </c>
      <c r="B6" s="2" t="s">
        <v>1272</v>
      </c>
      <c r="C6" s="2" t="s">
        <v>349</v>
      </c>
      <c r="F6" s="2" t="b">
        <v>0</v>
      </c>
      <c r="G6" s="4"/>
    </row>
    <row r="7" spans="1:7" x14ac:dyDescent="0.25">
      <c r="A7" s="2" t="s">
        <v>1273</v>
      </c>
      <c r="B7" s="2" t="s">
        <v>1274</v>
      </c>
      <c r="C7" s="2" t="s">
        <v>349</v>
      </c>
      <c r="F7" s="2" t="b">
        <v>0</v>
      </c>
      <c r="G7" s="4"/>
    </row>
    <row r="8" spans="1:7" x14ac:dyDescent="0.25">
      <c r="A8" s="2" t="s">
        <v>1275</v>
      </c>
      <c r="B8" s="2" t="s">
        <v>1276</v>
      </c>
      <c r="C8" s="2" t="s">
        <v>349</v>
      </c>
      <c r="F8" s="2" t="b">
        <v>0</v>
      </c>
      <c r="G8" s="4"/>
    </row>
    <row r="9" spans="1:7" x14ac:dyDescent="0.25">
      <c r="A9" s="2" t="s">
        <v>1277</v>
      </c>
      <c r="B9" s="2" t="s">
        <v>1278</v>
      </c>
      <c r="C9" s="2" t="s">
        <v>349</v>
      </c>
      <c r="F9" s="2" t="b">
        <v>0</v>
      </c>
      <c r="G9" s="4"/>
    </row>
    <row r="10" spans="1:7" x14ac:dyDescent="0.25">
      <c r="A10" s="2" t="s">
        <v>1279</v>
      </c>
      <c r="B10" s="2" t="s">
        <v>1280</v>
      </c>
      <c r="C10" s="2" t="s">
        <v>349</v>
      </c>
      <c r="F10" s="2" t="b">
        <v>0</v>
      </c>
      <c r="G10" s="4"/>
    </row>
    <row r="11" spans="1:7" x14ac:dyDescent="0.25">
      <c r="A11" s="2" t="s">
        <v>1281</v>
      </c>
      <c r="B11" s="2" t="s">
        <v>1282</v>
      </c>
      <c r="C11" s="2" t="s">
        <v>349</v>
      </c>
      <c r="F11" s="2" t="b">
        <v>0</v>
      </c>
      <c r="G11" s="4"/>
    </row>
    <row r="12" spans="1:7" x14ac:dyDescent="0.25">
      <c r="A12" s="2" t="s">
        <v>1283</v>
      </c>
      <c r="B12" s="2" t="s">
        <v>1284</v>
      </c>
      <c r="C12" s="2" t="s">
        <v>349</v>
      </c>
      <c r="F12" s="2" t="b">
        <v>0</v>
      </c>
      <c r="G12" s="4"/>
    </row>
    <row r="13" spans="1:7" x14ac:dyDescent="0.25">
      <c r="A13" s="2" t="s">
        <v>1285</v>
      </c>
      <c r="B13" s="2" t="s">
        <v>1286</v>
      </c>
      <c r="C13" s="2" t="s">
        <v>349</v>
      </c>
      <c r="F13" s="2" t="b">
        <v>0</v>
      </c>
      <c r="G13" s="4"/>
    </row>
    <row r="14" spans="1:7" x14ac:dyDescent="0.25">
      <c r="A14" s="2" t="s">
        <v>1287</v>
      </c>
      <c r="B14" s="2" t="s">
        <v>1288</v>
      </c>
      <c r="C14" s="2" t="s">
        <v>349</v>
      </c>
      <c r="F14" s="2" t="b">
        <v>0</v>
      </c>
      <c r="G14" s="4"/>
    </row>
    <row r="15" spans="1:7" x14ac:dyDescent="0.25">
      <c r="A15" s="2" t="s">
        <v>1289</v>
      </c>
      <c r="B15" s="2" t="s">
        <v>1290</v>
      </c>
      <c r="C15" s="2" t="s">
        <v>349</v>
      </c>
      <c r="F15" s="2" t="b">
        <v>0</v>
      </c>
      <c r="G15" s="4"/>
    </row>
    <row r="16" spans="1:7" x14ac:dyDescent="0.25">
      <c r="A16" s="2" t="s">
        <v>1291</v>
      </c>
      <c r="B16" s="2" t="s">
        <v>1292</v>
      </c>
      <c r="C16" s="2" t="s">
        <v>349</v>
      </c>
      <c r="F16" s="2" t="b">
        <v>0</v>
      </c>
      <c r="G16" s="4"/>
    </row>
    <row r="17" spans="1:7" x14ac:dyDescent="0.25">
      <c r="A17" s="2" t="s">
        <v>1293</v>
      </c>
      <c r="B17" s="2" t="s">
        <v>1294</v>
      </c>
      <c r="C17" s="2" t="s">
        <v>349</v>
      </c>
      <c r="F17" s="2" t="b">
        <v>0</v>
      </c>
      <c r="G17" s="4"/>
    </row>
    <row r="18" spans="1:7" x14ac:dyDescent="0.25">
      <c r="A18" s="2" t="s">
        <v>1295</v>
      </c>
      <c r="B18" s="2" t="s">
        <v>1296</v>
      </c>
      <c r="C18" s="2" t="s">
        <v>349</v>
      </c>
      <c r="F18" s="2" t="b">
        <v>0</v>
      </c>
      <c r="G18" s="4"/>
    </row>
    <row r="19" spans="1:7" x14ac:dyDescent="0.25">
      <c r="A19" s="2" t="s">
        <v>1297</v>
      </c>
      <c r="B19" s="2" t="s">
        <v>1298</v>
      </c>
      <c r="C19" s="2" t="s">
        <v>349</v>
      </c>
      <c r="F19" s="2" t="b">
        <v>0</v>
      </c>
      <c r="G19" s="4"/>
    </row>
    <row r="20" spans="1:7" x14ac:dyDescent="0.25">
      <c r="A20" s="2" t="s">
        <v>1299</v>
      </c>
      <c r="B20" s="2" t="s">
        <v>1300</v>
      </c>
      <c r="C20" s="2" t="s">
        <v>349</v>
      </c>
      <c r="F20" s="2" t="b">
        <v>0</v>
      </c>
      <c r="G20" s="4"/>
    </row>
    <row r="21" spans="1:7" x14ac:dyDescent="0.25">
      <c r="A21" s="2" t="s">
        <v>1301</v>
      </c>
      <c r="B21" s="2" t="s">
        <v>1302</v>
      </c>
      <c r="C21" s="2" t="s">
        <v>349</v>
      </c>
      <c r="F21" s="2" t="b">
        <v>0</v>
      </c>
      <c r="G21" s="4"/>
    </row>
    <row r="22" spans="1:7" x14ac:dyDescent="0.25">
      <c r="A22" s="2" t="s">
        <v>1303</v>
      </c>
      <c r="B22" s="2" t="s">
        <v>1304</v>
      </c>
      <c r="C22" s="2" t="s">
        <v>349</v>
      </c>
      <c r="F22" s="2" t="b">
        <v>0</v>
      </c>
      <c r="G22" s="4"/>
    </row>
    <row r="23" spans="1:7" x14ac:dyDescent="0.25">
      <c r="A23" s="2" t="s">
        <v>1305</v>
      </c>
      <c r="B23" s="2" t="s">
        <v>1306</v>
      </c>
      <c r="C23" s="2" t="s">
        <v>349</v>
      </c>
      <c r="F23" s="2" t="b">
        <v>0</v>
      </c>
      <c r="G23" s="4"/>
    </row>
    <row r="24" spans="1:7" x14ac:dyDescent="0.25">
      <c r="A24" s="2" t="s">
        <v>1307</v>
      </c>
      <c r="B24" s="2" t="s">
        <v>1308</v>
      </c>
      <c r="C24" s="2" t="s">
        <v>349</v>
      </c>
      <c r="F24" s="2" t="b">
        <v>0</v>
      </c>
      <c r="G24" s="4"/>
    </row>
    <row r="25" spans="1:7" x14ac:dyDescent="0.25">
      <c r="A25" s="2" t="s">
        <v>1309</v>
      </c>
      <c r="B25" s="2" t="s">
        <v>1310</v>
      </c>
      <c r="C25" s="2" t="s">
        <v>349</v>
      </c>
      <c r="F25" s="2" t="b">
        <v>0</v>
      </c>
      <c r="G25" s="4"/>
    </row>
    <row r="26" spans="1:7" x14ac:dyDescent="0.25">
      <c r="A26" s="2" t="s">
        <v>1311</v>
      </c>
      <c r="B26" s="2" t="s">
        <v>1312</v>
      </c>
      <c r="C26" s="2" t="s">
        <v>349</v>
      </c>
      <c r="F26" s="2" t="b">
        <v>0</v>
      </c>
      <c r="G26" s="4"/>
    </row>
    <row r="27" spans="1:7" x14ac:dyDescent="0.25">
      <c r="A27" s="2" t="s">
        <v>1313</v>
      </c>
      <c r="B27" s="2" t="s">
        <v>1314</v>
      </c>
      <c r="C27" s="2" t="s">
        <v>349</v>
      </c>
      <c r="F27" s="2" t="b">
        <v>0</v>
      </c>
      <c r="G27" s="4"/>
    </row>
    <row r="28" spans="1:7" x14ac:dyDescent="0.25">
      <c r="A28" s="2" t="s">
        <v>1315</v>
      </c>
      <c r="B28" s="2" t="s">
        <v>1316</v>
      </c>
      <c r="C28" s="2" t="s">
        <v>349</v>
      </c>
      <c r="F28" s="2" t="b">
        <v>0</v>
      </c>
      <c r="G28" s="4"/>
    </row>
    <row r="29" spans="1:7" x14ac:dyDescent="0.25">
      <c r="A29" s="2" t="s">
        <v>1317</v>
      </c>
      <c r="B29" s="2" t="s">
        <v>1318</v>
      </c>
      <c r="C29" s="2" t="s">
        <v>349</v>
      </c>
      <c r="F29" s="2" t="b">
        <v>0</v>
      </c>
      <c r="G29" s="4"/>
    </row>
    <row r="30" spans="1:7" x14ac:dyDescent="0.25">
      <c r="A30" s="2" t="s">
        <v>1319</v>
      </c>
      <c r="B30" s="2" t="s">
        <v>1320</v>
      </c>
      <c r="C30" s="2" t="s">
        <v>349</v>
      </c>
      <c r="F30" s="2" t="b">
        <v>0</v>
      </c>
      <c r="G30" s="4"/>
    </row>
    <row r="31" spans="1:7" x14ac:dyDescent="0.25">
      <c r="A31" s="2" t="s">
        <v>1321</v>
      </c>
      <c r="B31" s="2" t="s">
        <v>1322</v>
      </c>
      <c r="C31" s="2" t="s">
        <v>349</v>
      </c>
      <c r="F31" s="2" t="b">
        <v>0</v>
      </c>
      <c r="G31" s="4"/>
    </row>
    <row r="32" spans="1:7" x14ac:dyDescent="0.25">
      <c r="A32" s="2" t="s">
        <v>1323</v>
      </c>
      <c r="B32" s="2" t="s">
        <v>1324</v>
      </c>
      <c r="C32" s="2" t="s">
        <v>349</v>
      </c>
      <c r="F32" s="2" t="b">
        <v>0</v>
      </c>
      <c r="G32" s="4"/>
    </row>
    <row r="33" spans="1:7" x14ac:dyDescent="0.25">
      <c r="A33" s="2" t="s">
        <v>1325</v>
      </c>
      <c r="B33" s="2" t="s">
        <v>1326</v>
      </c>
      <c r="C33" s="2" t="s">
        <v>349</v>
      </c>
      <c r="F33" s="2" t="b">
        <v>0</v>
      </c>
      <c r="G33" s="4"/>
    </row>
    <row r="34" spans="1:7" x14ac:dyDescent="0.25">
      <c r="A34" s="2" t="s">
        <v>1327</v>
      </c>
      <c r="B34" s="2" t="s">
        <v>1328</v>
      </c>
      <c r="C34" s="2" t="s">
        <v>349</v>
      </c>
      <c r="F34" s="2" t="b">
        <v>0</v>
      </c>
      <c r="G34" s="4"/>
    </row>
    <row r="35" spans="1:7" x14ac:dyDescent="0.25">
      <c r="A35" s="2" t="s">
        <v>1156</v>
      </c>
      <c r="B35" s="2" t="s">
        <v>1329</v>
      </c>
      <c r="C35" s="2" t="s">
        <v>349</v>
      </c>
      <c r="F35" s="2" t="b">
        <v>0</v>
      </c>
      <c r="G35" s="4"/>
    </row>
    <row r="36" spans="1:7" x14ac:dyDescent="0.25">
      <c r="A36" s="2" t="s">
        <v>1330</v>
      </c>
      <c r="B36" s="2" t="s">
        <v>1331</v>
      </c>
      <c r="C36" s="2" t="s">
        <v>349</v>
      </c>
      <c r="F36" s="2" t="b">
        <v>0</v>
      </c>
      <c r="G36" s="4"/>
    </row>
    <row r="37" spans="1:7" x14ac:dyDescent="0.25">
      <c r="A37" s="2" t="s">
        <v>1332</v>
      </c>
      <c r="B37" s="2" t="s">
        <v>1333</v>
      </c>
      <c r="C37" s="2" t="s">
        <v>349</v>
      </c>
      <c r="F37" s="2" t="b">
        <v>0</v>
      </c>
      <c r="G37" s="4"/>
    </row>
    <row r="38" spans="1:7" x14ac:dyDescent="0.25">
      <c r="A38" s="2" t="s">
        <v>1334</v>
      </c>
      <c r="B38" s="2" t="s">
        <v>1335</v>
      </c>
      <c r="C38" s="2" t="s">
        <v>349</v>
      </c>
      <c r="F38" s="2" t="b">
        <v>0</v>
      </c>
      <c r="G38" s="4"/>
    </row>
    <row r="39" spans="1:7" x14ac:dyDescent="0.25">
      <c r="A39" s="2" t="s">
        <v>1336</v>
      </c>
      <c r="B39" s="2" t="s">
        <v>1337</v>
      </c>
      <c r="C39" s="2" t="s">
        <v>349</v>
      </c>
      <c r="F39" s="2" t="b">
        <v>0</v>
      </c>
      <c r="G39" s="4"/>
    </row>
    <row r="40" spans="1:7" x14ac:dyDescent="0.25">
      <c r="B40" s="3"/>
      <c r="F40" s="2" t="b">
        <v>0</v>
      </c>
      <c r="G40" s="4"/>
    </row>
    <row r="41" spans="1:7" x14ac:dyDescent="0.25">
      <c r="B41" s="3"/>
      <c r="F41" s="2" t="b">
        <v>0</v>
      </c>
      <c r="G41" s="4"/>
    </row>
    <row r="42" spans="1:7" x14ac:dyDescent="0.25">
      <c r="B42" s="3"/>
      <c r="F42" s="2" t="b">
        <v>0</v>
      </c>
      <c r="G42" s="4"/>
    </row>
    <row r="43" spans="1:7" x14ac:dyDescent="0.25">
      <c r="B43" s="3"/>
      <c r="F43" s="2" t="b">
        <v>0</v>
      </c>
      <c r="G43" s="4"/>
    </row>
    <row r="44" spans="1:7" x14ac:dyDescent="0.25">
      <c r="B44" s="3"/>
      <c r="F44" s="2" t="b">
        <v>0</v>
      </c>
      <c r="G44" s="4"/>
    </row>
    <row r="45" spans="1:7" x14ac:dyDescent="0.25">
      <c r="B45" s="3"/>
      <c r="F45" s="2" t="b">
        <v>0</v>
      </c>
      <c r="G45" s="4"/>
    </row>
    <row r="46" spans="1:7" x14ac:dyDescent="0.25">
      <c r="B46" s="3"/>
      <c r="F46" s="2" t="b">
        <v>0</v>
      </c>
      <c r="G46" s="4"/>
    </row>
    <row r="47" spans="1:7" x14ac:dyDescent="0.25">
      <c r="B47" s="3"/>
      <c r="F47" s="2" t="b">
        <v>0</v>
      </c>
      <c r="G47" s="4"/>
    </row>
    <row r="48" spans="1:7" x14ac:dyDescent="0.25">
      <c r="B48" s="3"/>
      <c r="F48" s="2" t="b">
        <v>0</v>
      </c>
      <c r="G48" s="4"/>
    </row>
    <row r="49" spans="2:7" x14ac:dyDescent="0.25">
      <c r="B49" s="3"/>
      <c r="F49" s="2" t="b">
        <v>0</v>
      </c>
      <c r="G49" s="4"/>
    </row>
    <row r="50" spans="2:7" x14ac:dyDescent="0.25">
      <c r="B50" s="3"/>
      <c r="F50" s="2" t="b">
        <v>0</v>
      </c>
      <c r="G50" s="4"/>
    </row>
    <row r="51" spans="2:7" x14ac:dyDescent="0.25">
      <c r="B51" s="3"/>
      <c r="F51" s="2" t="b">
        <v>0</v>
      </c>
      <c r="G51" s="4"/>
    </row>
    <row r="52" spans="2:7" x14ac:dyDescent="0.25">
      <c r="B52" s="3"/>
      <c r="F52" s="2" t="b">
        <v>0</v>
      </c>
      <c r="G52" s="4"/>
    </row>
    <row r="53" spans="2:7" x14ac:dyDescent="0.25">
      <c r="B53" s="3"/>
      <c r="F53" s="2" t="b">
        <v>0</v>
      </c>
      <c r="G53" s="4"/>
    </row>
    <row r="54" spans="2:7" x14ac:dyDescent="0.25">
      <c r="B54" s="3"/>
      <c r="F54" s="2" t="b">
        <v>0</v>
      </c>
      <c r="G54" s="4"/>
    </row>
    <row r="55" spans="2:7" x14ac:dyDescent="0.25">
      <c r="B55" s="3"/>
      <c r="F55" s="2" t="b">
        <v>0</v>
      </c>
      <c r="G55" s="4"/>
    </row>
    <row r="56" spans="2:7" x14ac:dyDescent="0.25">
      <c r="B56" s="3"/>
      <c r="F56" s="2" t="b">
        <v>0</v>
      </c>
      <c r="G56" s="4"/>
    </row>
    <row r="57" spans="2:7" x14ac:dyDescent="0.25">
      <c r="B57" s="3"/>
      <c r="F57" s="2" t="b">
        <v>0</v>
      </c>
      <c r="G57" s="4"/>
    </row>
    <row r="58" spans="2:7" x14ac:dyDescent="0.25">
      <c r="B58" s="3"/>
      <c r="F58" s="2" t="b">
        <v>0</v>
      </c>
      <c r="G58" s="4"/>
    </row>
    <row r="59" spans="2:7" x14ac:dyDescent="0.25">
      <c r="B59" s="3"/>
      <c r="F59" s="2" t="b">
        <v>0</v>
      </c>
      <c r="G59" s="4"/>
    </row>
    <row r="60" spans="2:7" x14ac:dyDescent="0.25">
      <c r="B60" s="3"/>
      <c r="F60" s="2" t="b">
        <v>0</v>
      </c>
      <c r="G60" s="4"/>
    </row>
    <row r="61" spans="2:7" x14ac:dyDescent="0.25">
      <c r="B61" s="3"/>
      <c r="F61" s="2" t="b">
        <v>0</v>
      </c>
      <c r="G61" s="4"/>
    </row>
    <row r="62" spans="2:7" x14ac:dyDescent="0.25">
      <c r="B62" s="3"/>
      <c r="F62" s="2" t="b">
        <v>0</v>
      </c>
      <c r="G62" s="4"/>
    </row>
    <row r="63" spans="2:7" x14ac:dyDescent="0.25">
      <c r="B63" s="3"/>
      <c r="F63" s="2" t="b">
        <v>0</v>
      </c>
      <c r="G63" s="4"/>
    </row>
    <row r="64" spans="2:7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0D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G202"/>
  <sheetViews>
    <sheetView workbookViewId="0"/>
  </sheetViews>
  <sheetFormatPr defaultColWidth="12.6640625" defaultRowHeight="15.75" customHeight="1" x14ac:dyDescent="0.25"/>
  <cols>
    <col min="1" max="1" width="31" customWidth="1"/>
    <col min="2" max="2" width="60.44140625" customWidth="1"/>
  </cols>
  <sheetData>
    <row r="1" spans="1:7" x14ac:dyDescent="0.25">
      <c r="A1" s="2" t="s">
        <v>281</v>
      </c>
      <c r="B1" s="1" t="s">
        <v>1338</v>
      </c>
      <c r="C1" s="2"/>
      <c r="D1" s="2"/>
      <c r="E1" s="2"/>
      <c r="F1" s="2"/>
      <c r="G1" s="2"/>
    </row>
    <row r="2" spans="1:7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7" x14ac:dyDescent="0.25">
      <c r="A3" s="2" t="s">
        <v>1339</v>
      </c>
      <c r="B3" s="2" t="s">
        <v>1340</v>
      </c>
      <c r="C3" s="2" t="s">
        <v>291</v>
      </c>
      <c r="E3" s="2" t="s">
        <v>349</v>
      </c>
      <c r="F3" s="2" t="s">
        <v>349</v>
      </c>
      <c r="G3" s="2" t="s">
        <v>349</v>
      </c>
    </row>
    <row r="4" spans="1:7" x14ac:dyDescent="0.25">
      <c r="A4" s="2" t="s">
        <v>1341</v>
      </c>
      <c r="B4" s="2" t="s">
        <v>1342</v>
      </c>
      <c r="C4" s="2" t="s">
        <v>294</v>
      </c>
      <c r="E4" s="2" t="s">
        <v>349</v>
      </c>
      <c r="F4" s="2" t="s">
        <v>349</v>
      </c>
      <c r="G4" s="2" t="s">
        <v>349</v>
      </c>
    </row>
    <row r="5" spans="1:7" x14ac:dyDescent="0.25">
      <c r="A5" s="2" t="s">
        <v>1343</v>
      </c>
      <c r="B5" s="2" t="s">
        <v>1344</v>
      </c>
      <c r="C5" s="2" t="s">
        <v>294</v>
      </c>
      <c r="E5" s="2" t="s">
        <v>349</v>
      </c>
      <c r="F5" s="2" t="s">
        <v>349</v>
      </c>
      <c r="G5" s="2" t="s">
        <v>349</v>
      </c>
    </row>
    <row r="6" spans="1:7" x14ac:dyDescent="0.25">
      <c r="A6" s="2" t="s">
        <v>1345</v>
      </c>
      <c r="B6" s="2" t="s">
        <v>1346</v>
      </c>
      <c r="C6" s="2" t="s">
        <v>294</v>
      </c>
      <c r="E6" s="2" t="s">
        <v>349</v>
      </c>
      <c r="F6" s="2" t="s">
        <v>349</v>
      </c>
      <c r="G6" s="2" t="s">
        <v>349</v>
      </c>
    </row>
    <row r="7" spans="1:7" x14ac:dyDescent="0.25">
      <c r="A7" s="2" t="s">
        <v>1347</v>
      </c>
      <c r="B7" s="2" t="s">
        <v>1348</v>
      </c>
      <c r="C7" s="2" t="s">
        <v>294</v>
      </c>
      <c r="E7" s="2" t="s">
        <v>349</v>
      </c>
      <c r="F7" s="2" t="s">
        <v>349</v>
      </c>
      <c r="G7" s="2" t="s">
        <v>349</v>
      </c>
    </row>
    <row r="8" spans="1:7" x14ac:dyDescent="0.25">
      <c r="A8" s="2" t="s">
        <v>1349</v>
      </c>
      <c r="B8" s="2" t="s">
        <v>1350</v>
      </c>
      <c r="C8" s="2" t="s">
        <v>292</v>
      </c>
      <c r="E8" s="2" t="s">
        <v>349</v>
      </c>
      <c r="F8" s="2" t="s">
        <v>349</v>
      </c>
      <c r="G8" s="2" t="s">
        <v>349</v>
      </c>
    </row>
    <row r="9" spans="1:7" x14ac:dyDescent="0.25">
      <c r="A9" s="2" t="s">
        <v>1351</v>
      </c>
      <c r="B9" s="2" t="s">
        <v>1352</v>
      </c>
      <c r="C9" s="2" t="s">
        <v>294</v>
      </c>
      <c r="E9" s="2" t="s">
        <v>349</v>
      </c>
      <c r="F9" s="2" t="s">
        <v>349</v>
      </c>
      <c r="G9" s="2" t="s">
        <v>349</v>
      </c>
    </row>
    <row r="10" spans="1:7" x14ac:dyDescent="0.25">
      <c r="A10" s="2" t="s">
        <v>1353</v>
      </c>
      <c r="B10" s="2" t="s">
        <v>1354</v>
      </c>
      <c r="C10" s="2" t="s">
        <v>294</v>
      </c>
      <c r="E10" s="2" t="s">
        <v>349</v>
      </c>
      <c r="F10" s="2" t="s">
        <v>349</v>
      </c>
      <c r="G10" s="2" t="s">
        <v>349</v>
      </c>
    </row>
    <row r="11" spans="1:7" x14ac:dyDescent="0.25">
      <c r="A11" s="2" t="s">
        <v>1355</v>
      </c>
      <c r="B11" s="2" t="s">
        <v>1356</v>
      </c>
      <c r="C11" s="2" t="s">
        <v>294</v>
      </c>
      <c r="E11" s="2" t="s">
        <v>349</v>
      </c>
      <c r="F11" s="2" t="s">
        <v>349</v>
      </c>
      <c r="G11" s="2" t="s">
        <v>349</v>
      </c>
    </row>
    <row r="12" spans="1:7" x14ac:dyDescent="0.25">
      <c r="A12" s="2" t="s">
        <v>1357</v>
      </c>
      <c r="B12" s="2" t="s">
        <v>1358</v>
      </c>
      <c r="C12" s="2" t="s">
        <v>294</v>
      </c>
      <c r="E12" s="2" t="s">
        <v>349</v>
      </c>
      <c r="F12" s="2" t="s">
        <v>349</v>
      </c>
      <c r="G12" s="2" t="s">
        <v>349</v>
      </c>
    </row>
    <row r="13" spans="1:7" x14ac:dyDescent="0.25">
      <c r="A13" s="2" t="s">
        <v>1359</v>
      </c>
      <c r="B13" s="2" t="s">
        <v>1360</v>
      </c>
      <c r="C13" s="2" t="s">
        <v>294</v>
      </c>
      <c r="E13" s="2" t="s">
        <v>349</v>
      </c>
      <c r="F13" s="2" t="s">
        <v>349</v>
      </c>
      <c r="G13" s="2" t="s">
        <v>349</v>
      </c>
    </row>
    <row r="14" spans="1:7" x14ac:dyDescent="0.25">
      <c r="A14" s="2" t="s">
        <v>1361</v>
      </c>
      <c r="B14" s="2" t="s">
        <v>1362</v>
      </c>
      <c r="C14" s="2" t="s">
        <v>294</v>
      </c>
      <c r="E14" s="2" t="s">
        <v>349</v>
      </c>
      <c r="F14" s="2" t="s">
        <v>349</v>
      </c>
      <c r="G14" s="2" t="s">
        <v>349</v>
      </c>
    </row>
    <row r="15" spans="1:7" x14ac:dyDescent="0.25">
      <c r="A15" s="2" t="s">
        <v>1363</v>
      </c>
      <c r="B15" s="2" t="s">
        <v>1364</v>
      </c>
      <c r="C15" s="2" t="s">
        <v>294</v>
      </c>
      <c r="E15" s="2" t="s">
        <v>349</v>
      </c>
      <c r="F15" s="2" t="s">
        <v>349</v>
      </c>
      <c r="G15" s="2" t="s">
        <v>349</v>
      </c>
    </row>
    <row r="16" spans="1:7" x14ac:dyDescent="0.25">
      <c r="A16" s="2" t="s">
        <v>1365</v>
      </c>
      <c r="B16" s="2" t="s">
        <v>1366</v>
      </c>
      <c r="C16" s="2" t="s">
        <v>294</v>
      </c>
      <c r="E16" s="2" t="s">
        <v>349</v>
      </c>
      <c r="F16" s="2" t="s">
        <v>349</v>
      </c>
      <c r="G16" s="2" t="s">
        <v>349</v>
      </c>
    </row>
    <row r="17" spans="1:7" x14ac:dyDescent="0.25">
      <c r="A17" s="2" t="s">
        <v>1367</v>
      </c>
      <c r="B17" s="2" t="s">
        <v>1368</v>
      </c>
      <c r="C17" s="2" t="s">
        <v>294</v>
      </c>
      <c r="E17" s="2" t="s">
        <v>349</v>
      </c>
      <c r="F17" s="2" t="s">
        <v>349</v>
      </c>
      <c r="G17" s="2" t="s">
        <v>349</v>
      </c>
    </row>
    <row r="18" spans="1:7" x14ac:dyDescent="0.25">
      <c r="A18" s="2" t="s">
        <v>1369</v>
      </c>
      <c r="B18" s="2" t="s">
        <v>1370</v>
      </c>
      <c r="C18" s="2" t="s">
        <v>294</v>
      </c>
      <c r="E18" s="2" t="s">
        <v>349</v>
      </c>
      <c r="F18" s="2" t="s">
        <v>349</v>
      </c>
      <c r="G18" s="2" t="s">
        <v>349</v>
      </c>
    </row>
    <row r="19" spans="1:7" x14ac:dyDescent="0.25">
      <c r="A19" s="2" t="s">
        <v>1371</v>
      </c>
      <c r="B19" s="2" t="s">
        <v>1372</v>
      </c>
      <c r="C19" s="2" t="s">
        <v>294</v>
      </c>
      <c r="E19" s="2" t="s">
        <v>349</v>
      </c>
      <c r="F19" s="2" t="s">
        <v>349</v>
      </c>
      <c r="G19" s="2" t="s">
        <v>349</v>
      </c>
    </row>
    <row r="20" spans="1:7" x14ac:dyDescent="0.25">
      <c r="A20" s="2" t="s">
        <v>1373</v>
      </c>
      <c r="B20" s="2" t="s">
        <v>1374</v>
      </c>
      <c r="C20" s="2" t="s">
        <v>294</v>
      </c>
      <c r="E20" s="2" t="s">
        <v>349</v>
      </c>
      <c r="F20" s="2" t="s">
        <v>349</v>
      </c>
      <c r="G20" s="2" t="s">
        <v>349</v>
      </c>
    </row>
    <row r="21" spans="1:7" x14ac:dyDescent="0.25">
      <c r="A21" s="2" t="s">
        <v>1375</v>
      </c>
      <c r="B21" s="2" t="s">
        <v>1376</v>
      </c>
      <c r="C21" s="2" t="s">
        <v>294</v>
      </c>
      <c r="E21" s="2" t="s">
        <v>349</v>
      </c>
      <c r="F21" s="2" t="s">
        <v>349</v>
      </c>
      <c r="G21" s="2" t="s">
        <v>349</v>
      </c>
    </row>
    <row r="22" spans="1:7" x14ac:dyDescent="0.25">
      <c r="A22" s="2" t="s">
        <v>1377</v>
      </c>
      <c r="B22" s="2" t="s">
        <v>1378</v>
      </c>
      <c r="C22" s="2" t="s">
        <v>294</v>
      </c>
      <c r="E22" s="2" t="s">
        <v>349</v>
      </c>
      <c r="F22" s="2" t="s">
        <v>349</v>
      </c>
      <c r="G22" s="2" t="s">
        <v>349</v>
      </c>
    </row>
    <row r="23" spans="1:7" x14ac:dyDescent="0.25">
      <c r="A23" s="2" t="s">
        <v>1379</v>
      </c>
      <c r="B23" s="2" t="s">
        <v>1380</v>
      </c>
      <c r="C23" s="2" t="s">
        <v>294</v>
      </c>
      <c r="E23" s="2" t="s">
        <v>349</v>
      </c>
      <c r="F23" s="2" t="s">
        <v>349</v>
      </c>
      <c r="G23" s="2" t="s">
        <v>349</v>
      </c>
    </row>
    <row r="24" spans="1:7" x14ac:dyDescent="0.25">
      <c r="A24" s="2" t="s">
        <v>1381</v>
      </c>
      <c r="B24" s="2" t="s">
        <v>1382</v>
      </c>
      <c r="C24" s="2" t="s">
        <v>294</v>
      </c>
      <c r="E24" s="2" t="s">
        <v>349</v>
      </c>
      <c r="F24" s="2" t="s">
        <v>349</v>
      </c>
      <c r="G24" s="2" t="s">
        <v>349</v>
      </c>
    </row>
    <row r="25" spans="1:7" x14ac:dyDescent="0.25">
      <c r="A25" s="2" t="s">
        <v>1383</v>
      </c>
      <c r="B25" s="2" t="s">
        <v>1384</v>
      </c>
      <c r="C25" s="2" t="s">
        <v>294</v>
      </c>
      <c r="E25" s="2" t="s">
        <v>349</v>
      </c>
      <c r="F25" s="2" t="s">
        <v>349</v>
      </c>
      <c r="G25" s="2" t="s">
        <v>349</v>
      </c>
    </row>
    <row r="26" spans="1:7" x14ac:dyDescent="0.25">
      <c r="A26" s="2" t="s">
        <v>1385</v>
      </c>
      <c r="B26" s="2" t="s">
        <v>1386</v>
      </c>
      <c r="C26" s="2" t="s">
        <v>294</v>
      </c>
      <c r="E26" s="2" t="s">
        <v>349</v>
      </c>
      <c r="F26" s="2" t="s">
        <v>349</v>
      </c>
      <c r="G26" s="2" t="s">
        <v>349</v>
      </c>
    </row>
    <row r="27" spans="1:7" x14ac:dyDescent="0.25">
      <c r="A27" s="2" t="s">
        <v>1387</v>
      </c>
      <c r="B27" s="2" t="s">
        <v>1388</v>
      </c>
      <c r="C27" s="2" t="s">
        <v>294</v>
      </c>
      <c r="E27" s="2" t="s">
        <v>349</v>
      </c>
      <c r="F27" s="2" t="s">
        <v>349</v>
      </c>
      <c r="G27" s="2" t="s">
        <v>349</v>
      </c>
    </row>
    <row r="28" spans="1:7" x14ac:dyDescent="0.25">
      <c r="A28" s="2" t="s">
        <v>1389</v>
      </c>
      <c r="B28" s="2" t="s">
        <v>1390</v>
      </c>
      <c r="C28" s="2" t="s">
        <v>294</v>
      </c>
      <c r="E28" s="2" t="s">
        <v>349</v>
      </c>
      <c r="F28" s="2" t="s">
        <v>349</v>
      </c>
      <c r="G28" s="2" t="s">
        <v>349</v>
      </c>
    </row>
    <row r="29" spans="1:7" x14ac:dyDescent="0.25">
      <c r="A29" s="2" t="s">
        <v>1391</v>
      </c>
      <c r="B29" s="2" t="s">
        <v>1392</v>
      </c>
      <c r="C29" s="2" t="s">
        <v>292</v>
      </c>
      <c r="E29" s="2" t="s">
        <v>349</v>
      </c>
      <c r="F29" s="2" t="s">
        <v>349</v>
      </c>
      <c r="G29" s="2" t="s">
        <v>349</v>
      </c>
    </row>
    <row r="30" spans="1:7" x14ac:dyDescent="0.25">
      <c r="A30" s="2" t="s">
        <v>1393</v>
      </c>
      <c r="B30" s="2" t="s">
        <v>1394</v>
      </c>
      <c r="C30" s="2" t="s">
        <v>294</v>
      </c>
      <c r="E30" s="2" t="s">
        <v>349</v>
      </c>
      <c r="F30" s="2" t="s">
        <v>349</v>
      </c>
      <c r="G30" s="2" t="s">
        <v>349</v>
      </c>
    </row>
    <row r="31" spans="1:7" x14ac:dyDescent="0.25">
      <c r="A31" s="2" t="s">
        <v>1395</v>
      </c>
      <c r="B31" s="2" t="s">
        <v>1396</v>
      </c>
      <c r="C31" s="2" t="s">
        <v>294</v>
      </c>
      <c r="E31" s="2" t="s">
        <v>349</v>
      </c>
      <c r="F31" s="2" t="s">
        <v>349</v>
      </c>
      <c r="G31" s="2" t="s">
        <v>349</v>
      </c>
    </row>
    <row r="32" spans="1:7" x14ac:dyDescent="0.25">
      <c r="A32" s="2" t="s">
        <v>1397</v>
      </c>
      <c r="B32" s="2" t="s">
        <v>1398</v>
      </c>
      <c r="C32" s="2" t="s">
        <v>294</v>
      </c>
      <c r="E32" s="2" t="s">
        <v>349</v>
      </c>
      <c r="F32" s="2" t="s">
        <v>349</v>
      </c>
      <c r="G32" s="2" t="s">
        <v>349</v>
      </c>
    </row>
    <row r="33" spans="1:7" x14ac:dyDescent="0.25">
      <c r="A33" s="2" t="s">
        <v>1399</v>
      </c>
      <c r="B33" s="2" t="s">
        <v>1400</v>
      </c>
      <c r="C33" s="2" t="s">
        <v>294</v>
      </c>
      <c r="E33" s="2" t="s">
        <v>349</v>
      </c>
      <c r="F33" s="2" t="s">
        <v>349</v>
      </c>
      <c r="G33" s="2" t="s">
        <v>349</v>
      </c>
    </row>
    <row r="34" spans="1:7" x14ac:dyDescent="0.25">
      <c r="A34" s="2" t="s">
        <v>1401</v>
      </c>
      <c r="B34" s="2" t="s">
        <v>1402</v>
      </c>
      <c r="C34" s="2" t="s">
        <v>294</v>
      </c>
      <c r="E34" s="2" t="s">
        <v>349</v>
      </c>
      <c r="F34" s="2" t="s">
        <v>349</v>
      </c>
      <c r="G34" s="2" t="s">
        <v>349</v>
      </c>
    </row>
    <row r="35" spans="1:7" x14ac:dyDescent="0.25">
      <c r="A35" s="2" t="s">
        <v>1403</v>
      </c>
      <c r="B35" s="2" t="s">
        <v>1404</v>
      </c>
      <c r="C35" s="2" t="s">
        <v>293</v>
      </c>
      <c r="E35" s="2" t="s">
        <v>349</v>
      </c>
      <c r="F35" s="2" t="s">
        <v>349</v>
      </c>
      <c r="G35" s="2" t="s">
        <v>349</v>
      </c>
    </row>
    <row r="36" spans="1:7" x14ac:dyDescent="0.25">
      <c r="A36" s="2" t="s">
        <v>1405</v>
      </c>
      <c r="B36" s="2" t="s">
        <v>1406</v>
      </c>
      <c r="C36" s="2" t="s">
        <v>294</v>
      </c>
      <c r="E36" s="2" t="s">
        <v>349</v>
      </c>
      <c r="F36" s="2" t="s">
        <v>349</v>
      </c>
      <c r="G36" s="2" t="s">
        <v>349</v>
      </c>
    </row>
    <row r="37" spans="1:7" x14ac:dyDescent="0.25">
      <c r="A37" s="2" t="s">
        <v>1407</v>
      </c>
      <c r="B37" s="2" t="s">
        <v>1408</v>
      </c>
      <c r="C37" s="2" t="s">
        <v>294</v>
      </c>
      <c r="E37" s="2" t="s">
        <v>349</v>
      </c>
      <c r="F37" s="2" t="s">
        <v>349</v>
      </c>
      <c r="G37" s="2" t="s">
        <v>1409</v>
      </c>
    </row>
    <row r="38" spans="1:7" x14ac:dyDescent="0.25">
      <c r="A38" s="2" t="s">
        <v>1410</v>
      </c>
      <c r="B38" s="2" t="s">
        <v>1411</v>
      </c>
      <c r="C38" s="2" t="s">
        <v>293</v>
      </c>
      <c r="E38" s="2" t="s">
        <v>349</v>
      </c>
      <c r="F38" s="2" t="s">
        <v>349</v>
      </c>
      <c r="G38" s="2" t="s">
        <v>349</v>
      </c>
    </row>
    <row r="39" spans="1:7" x14ac:dyDescent="0.25">
      <c r="A39" s="2" t="s">
        <v>1412</v>
      </c>
      <c r="B39" s="2" t="s">
        <v>1413</v>
      </c>
      <c r="C39" s="2" t="s">
        <v>293</v>
      </c>
      <c r="E39" s="2" t="s">
        <v>349</v>
      </c>
      <c r="F39" s="2" t="s">
        <v>349</v>
      </c>
      <c r="G39" s="2" t="s">
        <v>349</v>
      </c>
    </row>
    <row r="40" spans="1:7" x14ac:dyDescent="0.25">
      <c r="A40" s="2" t="s">
        <v>1414</v>
      </c>
      <c r="B40" s="2" t="s">
        <v>1415</v>
      </c>
      <c r="C40" s="2" t="s">
        <v>293</v>
      </c>
      <c r="E40" s="2" t="s">
        <v>349</v>
      </c>
      <c r="F40" s="2" t="s">
        <v>349</v>
      </c>
      <c r="G40" s="2" t="s">
        <v>349</v>
      </c>
    </row>
    <row r="41" spans="1:7" x14ac:dyDescent="0.25">
      <c r="A41" s="2" t="s">
        <v>1416</v>
      </c>
      <c r="B41" s="2" t="s">
        <v>1417</v>
      </c>
      <c r="C41" s="2" t="s">
        <v>294</v>
      </c>
      <c r="E41" s="2" t="s">
        <v>349</v>
      </c>
      <c r="F41" s="2" t="s">
        <v>349</v>
      </c>
      <c r="G41" s="2" t="s">
        <v>349</v>
      </c>
    </row>
    <row r="42" spans="1:7" x14ac:dyDescent="0.25">
      <c r="A42" s="2" t="s">
        <v>1418</v>
      </c>
      <c r="B42" s="2" t="s">
        <v>1419</v>
      </c>
      <c r="C42" s="2" t="s">
        <v>294</v>
      </c>
      <c r="E42" s="2" t="s">
        <v>349</v>
      </c>
      <c r="F42" s="2" t="s">
        <v>349</v>
      </c>
      <c r="G42" s="2" t="s">
        <v>349</v>
      </c>
    </row>
    <row r="43" spans="1:7" x14ac:dyDescent="0.25">
      <c r="A43" s="2" t="s">
        <v>1420</v>
      </c>
      <c r="B43" s="2" t="s">
        <v>1421</v>
      </c>
      <c r="C43" s="2" t="s">
        <v>294</v>
      </c>
      <c r="E43" s="2" t="s">
        <v>349</v>
      </c>
      <c r="F43" s="2" t="s">
        <v>349</v>
      </c>
      <c r="G43" s="2" t="s">
        <v>349</v>
      </c>
    </row>
    <row r="44" spans="1:7" x14ac:dyDescent="0.25">
      <c r="A44" s="2" t="s">
        <v>1422</v>
      </c>
      <c r="B44" s="2" t="s">
        <v>1423</v>
      </c>
      <c r="C44" s="2" t="s">
        <v>294</v>
      </c>
      <c r="E44" s="2" t="s">
        <v>349</v>
      </c>
      <c r="F44" s="2" t="s">
        <v>349</v>
      </c>
      <c r="G44" s="2" t="s">
        <v>349</v>
      </c>
    </row>
    <row r="45" spans="1:7" x14ac:dyDescent="0.25">
      <c r="A45" s="2" t="s">
        <v>1424</v>
      </c>
      <c r="B45" s="2" t="s">
        <v>1425</v>
      </c>
      <c r="C45" s="2" t="s">
        <v>294</v>
      </c>
      <c r="E45" s="2" t="s">
        <v>349</v>
      </c>
      <c r="F45" s="2" t="s">
        <v>349</v>
      </c>
      <c r="G45" s="2" t="s">
        <v>349</v>
      </c>
    </row>
    <row r="46" spans="1:7" x14ac:dyDescent="0.25">
      <c r="A46" s="2" t="s">
        <v>1426</v>
      </c>
      <c r="B46" s="2" t="s">
        <v>1427</v>
      </c>
      <c r="C46" s="2" t="s">
        <v>294</v>
      </c>
      <c r="E46" s="2" t="s">
        <v>349</v>
      </c>
      <c r="F46" s="2" t="s">
        <v>349</v>
      </c>
      <c r="G46" s="2" t="s">
        <v>349</v>
      </c>
    </row>
    <row r="47" spans="1:7" x14ac:dyDescent="0.25">
      <c r="A47" s="2" t="s">
        <v>1428</v>
      </c>
      <c r="B47" s="2" t="s">
        <v>1429</v>
      </c>
      <c r="C47" s="2" t="s">
        <v>294</v>
      </c>
      <c r="E47" s="2" t="s">
        <v>349</v>
      </c>
      <c r="F47" s="2" t="s">
        <v>349</v>
      </c>
      <c r="G47" s="2" t="s">
        <v>349</v>
      </c>
    </row>
    <row r="48" spans="1:7" x14ac:dyDescent="0.25">
      <c r="A48" s="2" t="s">
        <v>1430</v>
      </c>
      <c r="B48" s="2" t="s">
        <v>1431</v>
      </c>
      <c r="C48" s="2" t="s">
        <v>293</v>
      </c>
      <c r="E48" s="2" t="s">
        <v>349</v>
      </c>
      <c r="F48" s="2" t="s">
        <v>349</v>
      </c>
      <c r="G48" s="2" t="s">
        <v>349</v>
      </c>
    </row>
    <row r="49" spans="1:7" x14ac:dyDescent="0.25">
      <c r="A49" s="2" t="s">
        <v>1432</v>
      </c>
      <c r="B49" s="2" t="s">
        <v>1433</v>
      </c>
      <c r="C49" s="2" t="s">
        <v>292</v>
      </c>
      <c r="E49" s="2" t="s">
        <v>349</v>
      </c>
      <c r="F49" s="2" t="s">
        <v>349</v>
      </c>
      <c r="G49" s="2" t="s">
        <v>349</v>
      </c>
    </row>
    <row r="50" spans="1:7" x14ac:dyDescent="0.25">
      <c r="A50" s="2" t="s">
        <v>1434</v>
      </c>
      <c r="B50" s="2" t="s">
        <v>1435</v>
      </c>
      <c r="C50" s="2" t="s">
        <v>294</v>
      </c>
      <c r="E50" s="2" t="s">
        <v>349</v>
      </c>
      <c r="F50" s="2" t="s">
        <v>349</v>
      </c>
      <c r="G50" s="2" t="s">
        <v>349</v>
      </c>
    </row>
    <row r="51" spans="1:7" x14ac:dyDescent="0.25">
      <c r="A51" s="2" t="s">
        <v>1436</v>
      </c>
      <c r="B51" s="2" t="s">
        <v>1437</v>
      </c>
      <c r="C51" s="2" t="s">
        <v>292</v>
      </c>
      <c r="E51" s="2" t="s">
        <v>349</v>
      </c>
      <c r="F51" s="2" t="s">
        <v>349</v>
      </c>
      <c r="G51" s="2" t="s">
        <v>349</v>
      </c>
    </row>
    <row r="52" spans="1:7" x14ac:dyDescent="0.25">
      <c r="B52" s="3"/>
      <c r="F52" s="2" t="b">
        <v>0</v>
      </c>
      <c r="G52" s="4"/>
    </row>
    <row r="53" spans="1:7" x14ac:dyDescent="0.25">
      <c r="B53" s="3"/>
      <c r="F53" s="2" t="b">
        <v>0</v>
      </c>
      <c r="G53" s="4"/>
    </row>
    <row r="54" spans="1:7" x14ac:dyDescent="0.25">
      <c r="B54" s="3"/>
      <c r="F54" s="2" t="b">
        <v>0</v>
      </c>
      <c r="G54" s="4"/>
    </row>
    <row r="55" spans="1:7" x14ac:dyDescent="0.25">
      <c r="B55" s="3"/>
      <c r="F55" s="2" t="b">
        <v>0</v>
      </c>
      <c r="G55" s="4"/>
    </row>
    <row r="56" spans="1:7" x14ac:dyDescent="0.25">
      <c r="B56" s="3"/>
      <c r="F56" s="2" t="b">
        <v>0</v>
      </c>
      <c r="G56" s="4"/>
    </row>
    <row r="57" spans="1:7" x14ac:dyDescent="0.25">
      <c r="B57" s="3"/>
      <c r="F57" s="2" t="b">
        <v>0</v>
      </c>
      <c r="G57" s="4"/>
    </row>
    <row r="58" spans="1:7" x14ac:dyDescent="0.25">
      <c r="B58" s="3"/>
      <c r="F58" s="2" t="b">
        <v>0</v>
      </c>
      <c r="G58" s="4"/>
    </row>
    <row r="59" spans="1:7" x14ac:dyDescent="0.25">
      <c r="B59" s="3"/>
      <c r="F59" s="2" t="b">
        <v>0</v>
      </c>
      <c r="G59" s="4"/>
    </row>
    <row r="60" spans="1:7" x14ac:dyDescent="0.25">
      <c r="B60" s="3"/>
      <c r="F60" s="2" t="b">
        <v>0</v>
      </c>
      <c r="G60" s="4"/>
    </row>
    <row r="61" spans="1:7" x14ac:dyDescent="0.25">
      <c r="B61" s="3"/>
      <c r="F61" s="2" t="b">
        <v>0</v>
      </c>
      <c r="G61" s="4"/>
    </row>
    <row r="62" spans="1:7" x14ac:dyDescent="0.25">
      <c r="B62" s="3"/>
      <c r="F62" s="2" t="b">
        <v>0</v>
      </c>
      <c r="G62" s="4"/>
    </row>
    <row r="63" spans="1:7" x14ac:dyDescent="0.25">
      <c r="B63" s="3"/>
      <c r="F63" s="2" t="b">
        <v>0</v>
      </c>
      <c r="G63" s="4"/>
    </row>
    <row r="64" spans="1:7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0E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H202"/>
  <sheetViews>
    <sheetView workbookViewId="0"/>
  </sheetViews>
  <sheetFormatPr defaultColWidth="12.6640625" defaultRowHeight="15.75" customHeight="1" x14ac:dyDescent="0.25"/>
  <cols>
    <col min="1" max="1" width="70.88671875" customWidth="1"/>
    <col min="2" max="2" width="62.88671875" customWidth="1"/>
  </cols>
  <sheetData>
    <row r="1" spans="1:8" x14ac:dyDescent="0.25">
      <c r="A1" s="2" t="s">
        <v>281</v>
      </c>
      <c r="B1" s="1" t="s">
        <v>1438</v>
      </c>
      <c r="C1" s="2"/>
      <c r="D1" s="2"/>
      <c r="E1" s="2"/>
      <c r="F1" s="2"/>
      <c r="G1" s="2"/>
    </row>
    <row r="2" spans="1:8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8" x14ac:dyDescent="0.25">
      <c r="A3" s="2" t="s">
        <v>1439</v>
      </c>
      <c r="B3" s="2" t="s">
        <v>713</v>
      </c>
      <c r="C3" s="2" t="s">
        <v>291</v>
      </c>
      <c r="D3" s="2" t="s">
        <v>358</v>
      </c>
      <c r="E3" s="2" t="s">
        <v>349</v>
      </c>
      <c r="F3" s="2" t="s">
        <v>349</v>
      </c>
      <c r="G3" s="2" t="s">
        <v>1440</v>
      </c>
      <c r="H3" s="2" t="s">
        <v>591</v>
      </c>
    </row>
    <row r="4" spans="1:8" x14ac:dyDescent="0.25">
      <c r="A4" s="2" t="s">
        <v>1441</v>
      </c>
      <c r="B4" s="2" t="s">
        <v>716</v>
      </c>
      <c r="C4" s="2" t="s">
        <v>292</v>
      </c>
      <c r="D4" s="2" t="s">
        <v>324</v>
      </c>
      <c r="E4" s="2" t="s">
        <v>349</v>
      </c>
      <c r="F4" s="2" t="s">
        <v>349</v>
      </c>
      <c r="G4" s="2" t="s">
        <v>1442</v>
      </c>
      <c r="H4" s="2" t="s">
        <v>591</v>
      </c>
    </row>
    <row r="5" spans="1:8" x14ac:dyDescent="0.25">
      <c r="A5" s="2" t="s">
        <v>1443</v>
      </c>
      <c r="B5" s="2" t="s">
        <v>719</v>
      </c>
      <c r="C5" s="2" t="s">
        <v>292</v>
      </c>
      <c r="D5" s="2" t="s">
        <v>324</v>
      </c>
      <c r="E5" s="2" t="s">
        <v>349</v>
      </c>
      <c r="F5" s="2" t="s">
        <v>349</v>
      </c>
      <c r="G5" s="2" t="s">
        <v>1442</v>
      </c>
      <c r="H5" s="2" t="s">
        <v>591</v>
      </c>
    </row>
    <row r="6" spans="1:8" x14ac:dyDescent="0.25">
      <c r="A6" s="2" t="s">
        <v>1444</v>
      </c>
      <c r="B6" s="2" t="s">
        <v>1445</v>
      </c>
      <c r="C6" s="2" t="s">
        <v>293</v>
      </c>
      <c r="D6" s="2" t="s">
        <v>324</v>
      </c>
      <c r="E6" s="2" t="s">
        <v>349</v>
      </c>
      <c r="F6" s="2" t="s">
        <v>349</v>
      </c>
      <c r="G6" s="2" t="s">
        <v>1442</v>
      </c>
      <c r="H6" s="2" t="s">
        <v>591</v>
      </c>
    </row>
    <row r="7" spans="1:8" x14ac:dyDescent="0.25">
      <c r="A7" s="2" t="s">
        <v>1446</v>
      </c>
      <c r="B7" s="2" t="s">
        <v>1447</v>
      </c>
      <c r="C7" s="2" t="s">
        <v>293</v>
      </c>
      <c r="D7" s="2" t="s">
        <v>324</v>
      </c>
      <c r="E7" s="2" t="s">
        <v>349</v>
      </c>
      <c r="F7" s="2" t="s">
        <v>349</v>
      </c>
      <c r="G7" s="2" t="s">
        <v>1442</v>
      </c>
      <c r="H7" s="2" t="s">
        <v>591</v>
      </c>
    </row>
    <row r="8" spans="1:8" x14ac:dyDescent="0.25">
      <c r="A8" s="2" t="s">
        <v>1448</v>
      </c>
      <c r="B8" s="2" t="s">
        <v>1449</v>
      </c>
      <c r="C8" s="2" t="s">
        <v>293</v>
      </c>
      <c r="D8" s="2" t="s">
        <v>324</v>
      </c>
      <c r="E8" s="2" t="s">
        <v>349</v>
      </c>
      <c r="F8" s="2" t="s">
        <v>349</v>
      </c>
      <c r="G8" s="2" t="s">
        <v>1442</v>
      </c>
      <c r="H8" s="2" t="s">
        <v>591</v>
      </c>
    </row>
    <row r="9" spans="1:8" x14ac:dyDescent="0.25">
      <c r="A9" s="2" t="s">
        <v>1450</v>
      </c>
      <c r="B9" s="2" t="s">
        <v>1451</v>
      </c>
      <c r="C9" s="2" t="s">
        <v>293</v>
      </c>
      <c r="D9" s="2" t="s">
        <v>324</v>
      </c>
      <c r="E9" s="2" t="s">
        <v>349</v>
      </c>
      <c r="F9" s="2" t="s">
        <v>349</v>
      </c>
      <c r="G9" s="2" t="s">
        <v>1442</v>
      </c>
      <c r="H9" s="2" t="s">
        <v>591</v>
      </c>
    </row>
    <row r="10" spans="1:8" x14ac:dyDescent="0.25">
      <c r="A10" s="2" t="s">
        <v>1452</v>
      </c>
      <c r="B10" s="2" t="s">
        <v>1453</v>
      </c>
      <c r="C10" s="2" t="s">
        <v>293</v>
      </c>
      <c r="D10" s="2" t="s">
        <v>324</v>
      </c>
      <c r="E10" s="2" t="s">
        <v>349</v>
      </c>
      <c r="F10" s="2" t="s">
        <v>349</v>
      </c>
      <c r="G10" s="2" t="s">
        <v>1454</v>
      </c>
      <c r="H10" s="2" t="s">
        <v>591</v>
      </c>
    </row>
    <row r="11" spans="1:8" x14ac:dyDescent="0.25">
      <c r="A11" s="2" t="s">
        <v>1455</v>
      </c>
      <c r="B11" s="2" t="s">
        <v>1456</v>
      </c>
      <c r="C11" s="2" t="s">
        <v>293</v>
      </c>
      <c r="D11" s="2" t="s">
        <v>324</v>
      </c>
      <c r="E11" s="2" t="s">
        <v>349</v>
      </c>
      <c r="F11" s="2" t="s">
        <v>349</v>
      </c>
      <c r="G11" s="2" t="s">
        <v>1454</v>
      </c>
      <c r="H11" s="2" t="s">
        <v>591</v>
      </c>
    </row>
    <row r="12" spans="1:8" x14ac:dyDescent="0.25">
      <c r="A12" s="2" t="s">
        <v>1457</v>
      </c>
      <c r="B12" s="2" t="s">
        <v>1458</v>
      </c>
      <c r="C12" s="2" t="s">
        <v>293</v>
      </c>
      <c r="D12" s="2" t="s">
        <v>324</v>
      </c>
      <c r="E12" s="2" t="s">
        <v>349</v>
      </c>
      <c r="F12" s="2" t="s">
        <v>349</v>
      </c>
      <c r="G12" s="2" t="s">
        <v>1454</v>
      </c>
      <c r="H12" s="2" t="s">
        <v>591</v>
      </c>
    </row>
    <row r="13" spans="1:8" x14ac:dyDescent="0.25">
      <c r="A13" s="2" t="s">
        <v>1459</v>
      </c>
      <c r="B13" s="2" t="s">
        <v>1460</v>
      </c>
      <c r="C13" s="2" t="s">
        <v>293</v>
      </c>
      <c r="D13" s="2" t="s">
        <v>324</v>
      </c>
      <c r="E13" s="2" t="s">
        <v>349</v>
      </c>
      <c r="F13" s="2" t="s">
        <v>349</v>
      </c>
      <c r="G13" s="2" t="s">
        <v>1454</v>
      </c>
      <c r="H13" s="2" t="s">
        <v>591</v>
      </c>
    </row>
    <row r="14" spans="1:8" x14ac:dyDescent="0.25">
      <c r="A14" s="2" t="s">
        <v>1461</v>
      </c>
      <c r="B14" s="2" t="s">
        <v>1462</v>
      </c>
      <c r="C14" s="2" t="s">
        <v>293</v>
      </c>
      <c r="D14" s="2" t="s">
        <v>324</v>
      </c>
      <c r="E14" s="2" t="s">
        <v>349</v>
      </c>
      <c r="F14" s="2" t="s">
        <v>349</v>
      </c>
      <c r="G14" s="2" t="s">
        <v>1454</v>
      </c>
      <c r="H14" s="2" t="s">
        <v>591</v>
      </c>
    </row>
    <row r="15" spans="1:8" x14ac:dyDescent="0.25">
      <c r="A15" s="2" t="s">
        <v>1463</v>
      </c>
      <c r="B15" s="2" t="s">
        <v>1464</v>
      </c>
      <c r="C15" s="2" t="s">
        <v>293</v>
      </c>
      <c r="D15" s="2" t="s">
        <v>324</v>
      </c>
      <c r="E15" s="2" t="s">
        <v>349</v>
      </c>
      <c r="F15" s="2" t="s">
        <v>349</v>
      </c>
      <c r="G15" s="2" t="s">
        <v>1454</v>
      </c>
      <c r="H15" s="2" t="s">
        <v>591</v>
      </c>
    </row>
    <row r="16" spans="1:8" x14ac:dyDescent="0.25">
      <c r="A16" s="2" t="s">
        <v>1465</v>
      </c>
      <c r="B16" s="2" t="s">
        <v>1466</v>
      </c>
      <c r="C16" s="2" t="s">
        <v>293</v>
      </c>
      <c r="D16" s="2" t="s">
        <v>324</v>
      </c>
      <c r="E16" s="2" t="s">
        <v>349</v>
      </c>
      <c r="F16" s="2" t="s">
        <v>349</v>
      </c>
      <c r="G16" s="2" t="s">
        <v>1454</v>
      </c>
      <c r="H16" s="2" t="s">
        <v>591</v>
      </c>
    </row>
    <row r="17" spans="1:8" x14ac:dyDescent="0.25">
      <c r="A17" s="2" t="s">
        <v>1467</v>
      </c>
      <c r="B17" s="2" t="s">
        <v>1468</v>
      </c>
      <c r="C17" s="2" t="s">
        <v>293</v>
      </c>
      <c r="D17" s="2" t="s">
        <v>324</v>
      </c>
      <c r="E17" s="2" t="s">
        <v>349</v>
      </c>
      <c r="F17" s="2" t="s">
        <v>349</v>
      </c>
      <c r="G17" s="2" t="s">
        <v>1454</v>
      </c>
      <c r="H17" s="2" t="s">
        <v>591</v>
      </c>
    </row>
    <row r="18" spans="1:8" x14ac:dyDescent="0.25">
      <c r="A18" s="2" t="s">
        <v>1469</v>
      </c>
      <c r="B18" s="2" t="s">
        <v>1470</v>
      </c>
      <c r="C18" s="2" t="s">
        <v>293</v>
      </c>
      <c r="D18" s="2" t="s">
        <v>324</v>
      </c>
      <c r="E18" s="2" t="s">
        <v>349</v>
      </c>
      <c r="F18" s="2" t="s">
        <v>349</v>
      </c>
      <c r="G18" s="2" t="s">
        <v>1454</v>
      </c>
      <c r="H18" s="2" t="s">
        <v>591</v>
      </c>
    </row>
    <row r="19" spans="1:8" x14ac:dyDescent="0.25">
      <c r="A19" s="2" t="s">
        <v>1471</v>
      </c>
      <c r="B19" s="2" t="s">
        <v>1472</v>
      </c>
      <c r="C19" s="2" t="s">
        <v>293</v>
      </c>
      <c r="D19" s="2" t="s">
        <v>324</v>
      </c>
      <c r="E19" s="2" t="s">
        <v>349</v>
      </c>
      <c r="F19" s="2" t="s">
        <v>349</v>
      </c>
      <c r="G19" s="2" t="s">
        <v>1454</v>
      </c>
      <c r="H19" s="2" t="s">
        <v>591</v>
      </c>
    </row>
    <row r="20" spans="1:8" x14ac:dyDescent="0.25">
      <c r="A20" s="2" t="s">
        <v>1473</v>
      </c>
      <c r="B20" s="2" t="s">
        <v>1474</v>
      </c>
      <c r="C20" s="2" t="s">
        <v>293</v>
      </c>
      <c r="D20" s="2" t="s">
        <v>324</v>
      </c>
      <c r="E20" s="2" t="s">
        <v>349</v>
      </c>
      <c r="F20" s="2" t="s">
        <v>349</v>
      </c>
      <c r="G20" s="2" t="s">
        <v>1454</v>
      </c>
      <c r="H20" s="2" t="s">
        <v>591</v>
      </c>
    </row>
    <row r="21" spans="1:8" x14ac:dyDescent="0.25">
      <c r="A21" s="2" t="s">
        <v>1475</v>
      </c>
      <c r="B21" s="2" t="s">
        <v>1476</v>
      </c>
      <c r="C21" s="2" t="s">
        <v>293</v>
      </c>
      <c r="D21" s="2" t="s">
        <v>324</v>
      </c>
      <c r="E21" s="2" t="s">
        <v>349</v>
      </c>
      <c r="F21" s="2" t="s">
        <v>349</v>
      </c>
      <c r="G21" s="2" t="s">
        <v>1454</v>
      </c>
      <c r="H21" s="2" t="s">
        <v>591</v>
      </c>
    </row>
    <row r="22" spans="1:8" x14ac:dyDescent="0.25">
      <c r="A22" s="2" t="s">
        <v>1477</v>
      </c>
      <c r="B22" s="2" t="s">
        <v>1478</v>
      </c>
      <c r="C22" s="2" t="s">
        <v>293</v>
      </c>
      <c r="D22" s="2" t="s">
        <v>324</v>
      </c>
      <c r="E22" s="2" t="s">
        <v>349</v>
      </c>
      <c r="F22" s="2" t="s">
        <v>349</v>
      </c>
      <c r="G22" s="2" t="s">
        <v>1454</v>
      </c>
      <c r="H22" s="2" t="s">
        <v>591</v>
      </c>
    </row>
    <row r="23" spans="1:8" x14ac:dyDescent="0.25">
      <c r="A23" s="2" t="s">
        <v>1479</v>
      </c>
      <c r="B23" s="2" t="s">
        <v>1480</v>
      </c>
      <c r="C23" s="2" t="s">
        <v>294</v>
      </c>
      <c r="D23" s="2" t="s">
        <v>324</v>
      </c>
      <c r="E23" s="2" t="s">
        <v>349</v>
      </c>
      <c r="F23" s="2" t="s">
        <v>349</v>
      </c>
      <c r="G23" s="2" t="s">
        <v>1454</v>
      </c>
      <c r="H23" s="2" t="s">
        <v>591</v>
      </c>
    </row>
    <row r="24" spans="1:8" x14ac:dyDescent="0.25">
      <c r="A24" s="2" t="s">
        <v>1481</v>
      </c>
      <c r="B24" s="2" t="s">
        <v>1482</v>
      </c>
      <c r="C24" s="2" t="s">
        <v>294</v>
      </c>
      <c r="D24" s="2" t="s">
        <v>324</v>
      </c>
      <c r="E24" s="2" t="s">
        <v>349</v>
      </c>
      <c r="F24" s="2" t="s">
        <v>349</v>
      </c>
      <c r="G24" s="2" t="s">
        <v>1454</v>
      </c>
      <c r="H24" s="2" t="s">
        <v>591</v>
      </c>
    </row>
    <row r="25" spans="1:8" x14ac:dyDescent="0.25">
      <c r="A25" s="2" t="s">
        <v>1483</v>
      </c>
      <c r="B25" s="2" t="s">
        <v>1484</v>
      </c>
      <c r="C25" s="2" t="s">
        <v>294</v>
      </c>
      <c r="D25" s="2" t="s">
        <v>324</v>
      </c>
      <c r="E25" s="2" t="s">
        <v>349</v>
      </c>
      <c r="F25" s="2" t="s">
        <v>349</v>
      </c>
      <c r="G25" s="2" t="s">
        <v>1454</v>
      </c>
      <c r="H25" s="2" t="s">
        <v>591</v>
      </c>
    </row>
    <row r="26" spans="1:8" x14ac:dyDescent="0.25">
      <c r="A26" s="2" t="s">
        <v>1485</v>
      </c>
      <c r="B26" s="2" t="s">
        <v>1486</v>
      </c>
      <c r="C26" s="2" t="s">
        <v>293</v>
      </c>
      <c r="D26" s="2" t="s">
        <v>324</v>
      </c>
      <c r="E26" s="2" t="s">
        <v>349</v>
      </c>
      <c r="F26" s="2" t="s">
        <v>349</v>
      </c>
      <c r="G26" s="2" t="s">
        <v>1454</v>
      </c>
      <c r="H26" s="2" t="s">
        <v>591</v>
      </c>
    </row>
    <row r="27" spans="1:8" x14ac:dyDescent="0.25">
      <c r="A27" s="2" t="s">
        <v>1487</v>
      </c>
      <c r="B27" s="2" t="s">
        <v>1488</v>
      </c>
      <c r="C27" s="2" t="s">
        <v>294</v>
      </c>
      <c r="D27" s="2" t="s">
        <v>324</v>
      </c>
      <c r="E27" s="2" t="s">
        <v>349</v>
      </c>
      <c r="F27" s="2" t="s">
        <v>349</v>
      </c>
      <c r="G27" s="2" t="s">
        <v>1489</v>
      </c>
      <c r="H27" s="2" t="s">
        <v>591</v>
      </c>
    </row>
    <row r="28" spans="1:8" x14ac:dyDescent="0.25">
      <c r="A28" s="2" t="s">
        <v>1490</v>
      </c>
      <c r="B28" s="2" t="s">
        <v>1491</v>
      </c>
      <c r="C28" s="2" t="s">
        <v>294</v>
      </c>
      <c r="D28" s="2" t="s">
        <v>324</v>
      </c>
      <c r="E28" s="2" t="s">
        <v>349</v>
      </c>
      <c r="F28" s="2" t="s">
        <v>349</v>
      </c>
      <c r="G28" s="2" t="s">
        <v>1454</v>
      </c>
      <c r="H28" s="2" t="s">
        <v>591</v>
      </c>
    </row>
    <row r="29" spans="1:8" x14ac:dyDescent="0.25">
      <c r="A29" s="2" t="s">
        <v>1492</v>
      </c>
      <c r="B29" s="2" t="s">
        <v>1493</v>
      </c>
      <c r="C29" s="2" t="s">
        <v>294</v>
      </c>
      <c r="D29" s="2" t="s">
        <v>324</v>
      </c>
      <c r="E29" s="2" t="s">
        <v>349</v>
      </c>
      <c r="F29" s="2" t="s">
        <v>349</v>
      </c>
      <c r="G29" s="2" t="s">
        <v>1454</v>
      </c>
      <c r="H29" s="2" t="s">
        <v>591</v>
      </c>
    </row>
    <row r="30" spans="1:8" x14ac:dyDescent="0.25">
      <c r="A30" s="2" t="s">
        <v>1494</v>
      </c>
      <c r="B30" s="2" t="s">
        <v>1495</v>
      </c>
      <c r="C30" s="2" t="s">
        <v>294</v>
      </c>
      <c r="D30" s="2" t="s">
        <v>324</v>
      </c>
      <c r="E30" s="2" t="s">
        <v>349</v>
      </c>
      <c r="F30" s="2" t="s">
        <v>349</v>
      </c>
      <c r="G30" s="2" t="s">
        <v>1454</v>
      </c>
      <c r="H30" s="2" t="s">
        <v>591</v>
      </c>
    </row>
    <row r="31" spans="1:8" x14ac:dyDescent="0.25">
      <c r="A31" s="2" t="s">
        <v>1496</v>
      </c>
      <c r="B31" s="2" t="s">
        <v>1497</v>
      </c>
      <c r="C31" s="2" t="s">
        <v>293</v>
      </c>
      <c r="D31" s="2" t="s">
        <v>324</v>
      </c>
      <c r="E31" s="2" t="s">
        <v>349</v>
      </c>
      <c r="F31" s="2" t="s">
        <v>349</v>
      </c>
      <c r="G31" s="2" t="s">
        <v>1454</v>
      </c>
      <c r="H31" s="2" t="s">
        <v>591</v>
      </c>
    </row>
    <row r="32" spans="1:8" x14ac:dyDescent="0.25">
      <c r="A32" s="2" t="s">
        <v>1498</v>
      </c>
      <c r="B32" s="2" t="s">
        <v>1499</v>
      </c>
      <c r="C32" s="2" t="s">
        <v>294</v>
      </c>
      <c r="D32" s="2" t="s">
        <v>324</v>
      </c>
      <c r="E32" s="2" t="s">
        <v>349</v>
      </c>
      <c r="F32" s="2" t="s">
        <v>349</v>
      </c>
      <c r="G32" s="2" t="s">
        <v>1454</v>
      </c>
      <c r="H32" s="2" t="s">
        <v>591</v>
      </c>
    </row>
    <row r="33" spans="1:8" x14ac:dyDescent="0.25">
      <c r="A33" s="2" t="s">
        <v>1500</v>
      </c>
      <c r="B33" s="2" t="s">
        <v>1501</v>
      </c>
      <c r="C33" s="2" t="s">
        <v>294</v>
      </c>
      <c r="D33" s="2" t="s">
        <v>324</v>
      </c>
      <c r="E33" s="2" t="s">
        <v>349</v>
      </c>
      <c r="F33" s="2" t="s">
        <v>349</v>
      </c>
      <c r="G33" s="2" t="s">
        <v>1489</v>
      </c>
      <c r="H33" s="2" t="s">
        <v>591</v>
      </c>
    </row>
    <row r="34" spans="1:8" x14ac:dyDescent="0.25">
      <c r="A34" s="2" t="s">
        <v>1502</v>
      </c>
      <c r="B34" s="2" t="s">
        <v>1503</v>
      </c>
      <c r="C34" s="2" t="s">
        <v>294</v>
      </c>
      <c r="D34" s="2" t="s">
        <v>324</v>
      </c>
      <c r="E34" s="2" t="s">
        <v>349</v>
      </c>
      <c r="F34" s="2" t="s">
        <v>349</v>
      </c>
      <c r="G34" s="2" t="s">
        <v>1489</v>
      </c>
      <c r="H34" s="2" t="s">
        <v>591</v>
      </c>
    </row>
    <row r="35" spans="1:8" x14ac:dyDescent="0.25">
      <c r="A35" s="2" t="s">
        <v>1504</v>
      </c>
      <c r="B35" s="2" t="s">
        <v>1505</v>
      </c>
      <c r="C35" s="2" t="s">
        <v>294</v>
      </c>
      <c r="D35" s="2" t="s">
        <v>324</v>
      </c>
      <c r="E35" s="2" t="s">
        <v>349</v>
      </c>
      <c r="F35" s="2" t="s">
        <v>349</v>
      </c>
      <c r="G35" s="2" t="s">
        <v>1454</v>
      </c>
      <c r="H35" s="2" t="s">
        <v>591</v>
      </c>
    </row>
    <row r="36" spans="1:8" x14ac:dyDescent="0.25">
      <c r="A36" s="2" t="s">
        <v>1506</v>
      </c>
      <c r="B36" s="2" t="s">
        <v>1507</v>
      </c>
      <c r="C36" s="2" t="s">
        <v>293</v>
      </c>
      <c r="D36" s="2" t="s">
        <v>324</v>
      </c>
      <c r="E36" s="2" t="s">
        <v>349</v>
      </c>
      <c r="F36" s="2" t="s">
        <v>349</v>
      </c>
      <c r="G36" s="2" t="s">
        <v>1454</v>
      </c>
      <c r="H36" s="2" t="s">
        <v>591</v>
      </c>
    </row>
    <row r="37" spans="1:8" x14ac:dyDescent="0.25">
      <c r="A37" s="2" t="s">
        <v>1508</v>
      </c>
      <c r="B37" s="2" t="s">
        <v>1509</v>
      </c>
      <c r="C37" s="2" t="s">
        <v>293</v>
      </c>
      <c r="D37" s="2" t="s">
        <v>324</v>
      </c>
      <c r="E37" s="2" t="s">
        <v>349</v>
      </c>
      <c r="F37" s="2" t="s">
        <v>349</v>
      </c>
      <c r="G37" s="2" t="s">
        <v>1454</v>
      </c>
      <c r="H37" s="2" t="s">
        <v>591</v>
      </c>
    </row>
    <row r="38" spans="1:8" x14ac:dyDescent="0.25">
      <c r="A38" s="2" t="s">
        <v>1510</v>
      </c>
      <c r="B38" s="2" t="s">
        <v>1511</v>
      </c>
      <c r="C38" s="2" t="s">
        <v>293</v>
      </c>
      <c r="D38" s="2" t="s">
        <v>324</v>
      </c>
      <c r="E38" s="2" t="s">
        <v>349</v>
      </c>
      <c r="F38" s="2" t="s">
        <v>349</v>
      </c>
      <c r="G38" s="2" t="s">
        <v>1454</v>
      </c>
      <c r="H38" s="2" t="s">
        <v>591</v>
      </c>
    </row>
    <row r="39" spans="1:8" x14ac:dyDescent="0.25">
      <c r="A39" s="2" t="s">
        <v>1512</v>
      </c>
      <c r="B39" s="2" t="s">
        <v>1513</v>
      </c>
      <c r="C39" s="2" t="s">
        <v>294</v>
      </c>
      <c r="D39" s="2" t="s">
        <v>324</v>
      </c>
      <c r="E39" s="2" t="s">
        <v>349</v>
      </c>
      <c r="F39" s="2" t="s">
        <v>349</v>
      </c>
      <c r="G39" s="2" t="s">
        <v>1489</v>
      </c>
      <c r="H39" s="2" t="s">
        <v>591</v>
      </c>
    </row>
    <row r="40" spans="1:8" x14ac:dyDescent="0.25">
      <c r="A40" s="2" t="s">
        <v>1514</v>
      </c>
      <c r="B40" s="2" t="s">
        <v>1515</v>
      </c>
      <c r="C40" s="2" t="s">
        <v>294</v>
      </c>
      <c r="D40" s="2" t="s">
        <v>324</v>
      </c>
      <c r="E40" s="2" t="s">
        <v>349</v>
      </c>
      <c r="F40" s="2" t="s">
        <v>349</v>
      </c>
      <c r="G40" s="2" t="s">
        <v>1489</v>
      </c>
      <c r="H40" s="2" t="s">
        <v>591</v>
      </c>
    </row>
    <row r="41" spans="1:8" x14ac:dyDescent="0.25">
      <c r="A41" s="2" t="s">
        <v>1516</v>
      </c>
      <c r="B41" s="2" t="s">
        <v>1517</v>
      </c>
      <c r="C41" s="2" t="s">
        <v>293</v>
      </c>
      <c r="D41" s="2" t="s">
        <v>324</v>
      </c>
      <c r="E41" s="2" t="s">
        <v>349</v>
      </c>
      <c r="F41" s="2" t="s">
        <v>349</v>
      </c>
      <c r="G41" s="2" t="s">
        <v>1454</v>
      </c>
      <c r="H41" s="2" t="s">
        <v>591</v>
      </c>
    </row>
    <row r="42" spans="1:8" x14ac:dyDescent="0.25">
      <c r="A42" s="2" t="s">
        <v>1518</v>
      </c>
      <c r="B42" s="2" t="s">
        <v>1519</v>
      </c>
      <c r="C42" s="2" t="s">
        <v>293</v>
      </c>
      <c r="D42" s="2" t="s">
        <v>324</v>
      </c>
      <c r="E42" s="2" t="s">
        <v>349</v>
      </c>
      <c r="F42" s="2" t="s">
        <v>349</v>
      </c>
      <c r="G42" s="2" t="s">
        <v>1454</v>
      </c>
      <c r="H42" s="2" t="s">
        <v>591</v>
      </c>
    </row>
    <row r="43" spans="1:8" x14ac:dyDescent="0.25">
      <c r="A43" s="2" t="s">
        <v>1520</v>
      </c>
      <c r="B43" s="2" t="s">
        <v>1521</v>
      </c>
      <c r="C43" s="2" t="s">
        <v>293</v>
      </c>
      <c r="D43" s="2" t="s">
        <v>324</v>
      </c>
      <c r="E43" s="2" t="s">
        <v>349</v>
      </c>
      <c r="F43" s="2" t="s">
        <v>349</v>
      </c>
      <c r="G43" s="2" t="s">
        <v>1440</v>
      </c>
      <c r="H43" s="2" t="s">
        <v>591</v>
      </c>
    </row>
    <row r="44" spans="1:8" x14ac:dyDescent="0.25">
      <c r="A44" s="2" t="s">
        <v>1522</v>
      </c>
      <c r="B44" s="2" t="s">
        <v>1523</v>
      </c>
      <c r="C44" s="2" t="s">
        <v>293</v>
      </c>
      <c r="D44" s="2" t="s">
        <v>324</v>
      </c>
      <c r="E44" s="2" t="s">
        <v>349</v>
      </c>
      <c r="F44" s="2" t="s">
        <v>349</v>
      </c>
      <c r="G44" s="2" t="s">
        <v>1440</v>
      </c>
      <c r="H44" s="2" t="s">
        <v>591</v>
      </c>
    </row>
    <row r="45" spans="1:8" x14ac:dyDescent="0.25">
      <c r="A45" s="2" t="s">
        <v>1524</v>
      </c>
      <c r="B45" s="2" t="s">
        <v>1525</v>
      </c>
      <c r="C45" s="2" t="s">
        <v>293</v>
      </c>
      <c r="D45" s="2" t="s">
        <v>324</v>
      </c>
      <c r="E45" s="2" t="s">
        <v>349</v>
      </c>
      <c r="F45" s="2" t="s">
        <v>349</v>
      </c>
      <c r="G45" s="2" t="s">
        <v>1440</v>
      </c>
      <c r="H45" s="2" t="s">
        <v>591</v>
      </c>
    </row>
    <row r="46" spans="1:8" x14ac:dyDescent="0.25">
      <c r="A46" s="2" t="s">
        <v>1526</v>
      </c>
      <c r="B46" s="2" t="s">
        <v>1527</v>
      </c>
      <c r="C46" s="2" t="s">
        <v>293</v>
      </c>
      <c r="D46" s="2" t="s">
        <v>324</v>
      </c>
      <c r="E46" s="2" t="s">
        <v>349</v>
      </c>
      <c r="F46" s="2" t="s">
        <v>349</v>
      </c>
      <c r="G46" s="2" t="s">
        <v>1440</v>
      </c>
      <c r="H46" s="2" t="s">
        <v>591</v>
      </c>
    </row>
    <row r="47" spans="1:8" x14ac:dyDescent="0.25">
      <c r="A47" s="2" t="s">
        <v>1528</v>
      </c>
      <c r="B47" s="2" t="s">
        <v>1529</v>
      </c>
      <c r="C47" s="2" t="s">
        <v>294</v>
      </c>
      <c r="D47" s="2" t="s">
        <v>324</v>
      </c>
      <c r="E47" s="2" t="s">
        <v>349</v>
      </c>
      <c r="F47" s="2" t="s">
        <v>349</v>
      </c>
      <c r="G47" s="2" t="s">
        <v>1440</v>
      </c>
      <c r="H47" s="2" t="s">
        <v>591</v>
      </c>
    </row>
    <row r="48" spans="1:8" x14ac:dyDescent="0.25">
      <c r="A48" s="2" t="s">
        <v>1530</v>
      </c>
      <c r="B48" s="2" t="s">
        <v>1531</v>
      </c>
      <c r="C48" s="2" t="s">
        <v>294</v>
      </c>
      <c r="D48" s="2" t="s">
        <v>324</v>
      </c>
      <c r="E48" s="2" t="s">
        <v>349</v>
      </c>
      <c r="F48" s="2" t="s">
        <v>349</v>
      </c>
      <c r="G48" s="2" t="s">
        <v>1440</v>
      </c>
      <c r="H48" s="2" t="s">
        <v>591</v>
      </c>
    </row>
    <row r="49" spans="1:8" x14ac:dyDescent="0.25">
      <c r="A49" s="2" t="s">
        <v>1532</v>
      </c>
      <c r="B49" s="2" t="s">
        <v>1533</v>
      </c>
      <c r="C49" s="2" t="s">
        <v>293</v>
      </c>
      <c r="D49" s="2" t="s">
        <v>324</v>
      </c>
      <c r="E49" s="2" t="s">
        <v>349</v>
      </c>
      <c r="F49" s="2" t="s">
        <v>349</v>
      </c>
      <c r="G49" s="2" t="s">
        <v>1489</v>
      </c>
      <c r="H49" s="2" t="s">
        <v>591</v>
      </c>
    </row>
    <row r="50" spans="1:8" x14ac:dyDescent="0.25">
      <c r="A50" s="2" t="s">
        <v>1534</v>
      </c>
      <c r="B50" s="2" t="s">
        <v>1535</v>
      </c>
      <c r="C50" s="2" t="s">
        <v>293</v>
      </c>
      <c r="D50" s="2" t="s">
        <v>324</v>
      </c>
      <c r="E50" s="2" t="s">
        <v>349</v>
      </c>
      <c r="F50" s="2" t="s">
        <v>349</v>
      </c>
      <c r="G50" s="2" t="s">
        <v>1440</v>
      </c>
      <c r="H50" s="2" t="s">
        <v>591</v>
      </c>
    </row>
    <row r="51" spans="1:8" x14ac:dyDescent="0.25">
      <c r="A51" s="2" t="s">
        <v>1536</v>
      </c>
      <c r="B51" s="2" t="s">
        <v>1537</v>
      </c>
      <c r="C51" s="2" t="s">
        <v>293</v>
      </c>
      <c r="D51" s="2" t="s">
        <v>324</v>
      </c>
      <c r="E51" s="2" t="s">
        <v>349</v>
      </c>
      <c r="F51" s="2" t="s">
        <v>349</v>
      </c>
      <c r="G51" s="2" t="s">
        <v>1440</v>
      </c>
      <c r="H51" s="2" t="s">
        <v>591</v>
      </c>
    </row>
    <row r="52" spans="1:8" x14ac:dyDescent="0.25">
      <c r="A52" s="2" t="s">
        <v>1538</v>
      </c>
      <c r="B52" s="2" t="s">
        <v>1539</v>
      </c>
      <c r="C52" s="2" t="s">
        <v>293</v>
      </c>
      <c r="D52" s="2" t="s">
        <v>324</v>
      </c>
      <c r="E52" s="2" t="s">
        <v>349</v>
      </c>
      <c r="F52" s="2" t="s">
        <v>349</v>
      </c>
      <c r="G52" s="2" t="s">
        <v>1440</v>
      </c>
      <c r="H52" s="2" t="s">
        <v>591</v>
      </c>
    </row>
    <row r="53" spans="1:8" x14ac:dyDescent="0.25">
      <c r="A53" s="2" t="s">
        <v>1540</v>
      </c>
      <c r="B53" s="2" t="s">
        <v>1541</v>
      </c>
      <c r="C53" s="2" t="s">
        <v>293</v>
      </c>
      <c r="D53" s="2" t="s">
        <v>324</v>
      </c>
      <c r="E53" s="2" t="s">
        <v>349</v>
      </c>
      <c r="F53" s="2" t="s">
        <v>349</v>
      </c>
      <c r="G53" s="2" t="s">
        <v>1440</v>
      </c>
      <c r="H53" s="2" t="s">
        <v>591</v>
      </c>
    </row>
    <row r="54" spans="1:8" x14ac:dyDescent="0.25">
      <c r="A54" s="2" t="s">
        <v>1542</v>
      </c>
      <c r="B54" s="2" t="s">
        <v>1543</v>
      </c>
      <c r="C54" s="2" t="s">
        <v>292</v>
      </c>
      <c r="D54" s="2" t="s">
        <v>324</v>
      </c>
      <c r="E54" s="2" t="s">
        <v>349</v>
      </c>
      <c r="F54" s="2" t="s">
        <v>349</v>
      </c>
      <c r="G54" s="2" t="s">
        <v>1440</v>
      </c>
      <c r="H54" s="2" t="s">
        <v>301</v>
      </c>
    </row>
    <row r="55" spans="1:8" x14ac:dyDescent="0.25">
      <c r="A55" s="2" t="s">
        <v>1544</v>
      </c>
      <c r="B55" s="2" t="s">
        <v>1545</v>
      </c>
      <c r="C55" s="2" t="s">
        <v>293</v>
      </c>
      <c r="D55" s="2" t="s">
        <v>358</v>
      </c>
      <c r="E55" s="2" t="s">
        <v>349</v>
      </c>
      <c r="F55" s="2" t="s">
        <v>349</v>
      </c>
      <c r="G55" s="2" t="s">
        <v>1440</v>
      </c>
      <c r="H55" s="2" t="s">
        <v>301</v>
      </c>
    </row>
    <row r="56" spans="1:8" x14ac:dyDescent="0.25">
      <c r="A56" s="2" t="s">
        <v>1546</v>
      </c>
      <c r="B56" s="2" t="s">
        <v>1547</v>
      </c>
      <c r="C56" s="2" t="s">
        <v>294</v>
      </c>
      <c r="D56" s="2" t="s">
        <v>324</v>
      </c>
      <c r="E56" s="2" t="s">
        <v>349</v>
      </c>
      <c r="F56" s="2" t="s">
        <v>349</v>
      </c>
      <c r="G56" s="2" t="s">
        <v>1440</v>
      </c>
      <c r="H56" s="2" t="s">
        <v>301</v>
      </c>
    </row>
    <row r="57" spans="1:8" x14ac:dyDescent="0.25">
      <c r="A57" s="2" t="s">
        <v>1548</v>
      </c>
      <c r="B57" s="2" t="s">
        <v>1549</v>
      </c>
      <c r="C57" s="2" t="s">
        <v>294</v>
      </c>
      <c r="D57" s="2" t="s">
        <v>324</v>
      </c>
      <c r="E57" s="2" t="s">
        <v>349</v>
      </c>
      <c r="F57" s="2" t="s">
        <v>349</v>
      </c>
      <c r="G57" s="2" t="s">
        <v>1440</v>
      </c>
      <c r="H57" s="2" t="s">
        <v>301</v>
      </c>
    </row>
    <row r="58" spans="1:8" x14ac:dyDescent="0.25">
      <c r="A58" s="2" t="s">
        <v>1550</v>
      </c>
      <c r="B58" s="2" t="s">
        <v>1551</v>
      </c>
      <c r="C58" s="2" t="s">
        <v>294</v>
      </c>
      <c r="D58" s="2" t="s">
        <v>324</v>
      </c>
      <c r="E58" s="2" t="s">
        <v>349</v>
      </c>
      <c r="F58" s="2" t="s">
        <v>349</v>
      </c>
      <c r="G58" s="2" t="s">
        <v>1440</v>
      </c>
      <c r="H58" s="2" t="s">
        <v>301</v>
      </c>
    </row>
    <row r="59" spans="1:8" x14ac:dyDescent="0.25">
      <c r="A59" s="2" t="s">
        <v>1552</v>
      </c>
      <c r="B59" s="2" t="s">
        <v>1553</v>
      </c>
      <c r="C59" s="2" t="s">
        <v>294</v>
      </c>
      <c r="D59" s="2" t="s">
        <v>324</v>
      </c>
      <c r="E59" s="2" t="s">
        <v>349</v>
      </c>
      <c r="F59" s="2" t="s">
        <v>349</v>
      </c>
      <c r="G59" s="2" t="s">
        <v>1440</v>
      </c>
      <c r="H59" s="2" t="s">
        <v>301</v>
      </c>
    </row>
    <row r="60" spans="1:8" x14ac:dyDescent="0.25">
      <c r="A60" s="2" t="s">
        <v>1554</v>
      </c>
      <c r="B60" s="2" t="s">
        <v>1555</v>
      </c>
      <c r="C60" s="2" t="s">
        <v>294</v>
      </c>
      <c r="D60" s="2" t="s">
        <v>324</v>
      </c>
      <c r="E60" s="2" t="s">
        <v>349</v>
      </c>
      <c r="F60" s="2" t="s">
        <v>349</v>
      </c>
      <c r="G60" s="2" t="s">
        <v>1440</v>
      </c>
      <c r="H60" s="2" t="s">
        <v>301</v>
      </c>
    </row>
    <row r="61" spans="1:8" x14ac:dyDescent="0.25">
      <c r="A61" s="2" t="s">
        <v>1556</v>
      </c>
      <c r="B61" s="2" t="s">
        <v>1557</v>
      </c>
      <c r="C61" s="2" t="s">
        <v>294</v>
      </c>
      <c r="D61" s="2" t="s">
        <v>324</v>
      </c>
      <c r="E61" s="2" t="s">
        <v>349</v>
      </c>
      <c r="F61" s="2" t="s">
        <v>349</v>
      </c>
      <c r="G61" s="2" t="s">
        <v>1440</v>
      </c>
      <c r="H61" s="2" t="s">
        <v>301</v>
      </c>
    </row>
    <row r="62" spans="1:8" x14ac:dyDescent="0.25">
      <c r="A62" s="2" t="s">
        <v>1558</v>
      </c>
      <c r="B62" s="2" t="s">
        <v>1559</v>
      </c>
      <c r="C62" s="2" t="s">
        <v>294</v>
      </c>
      <c r="D62" s="2" t="s">
        <v>324</v>
      </c>
      <c r="E62" s="2" t="s">
        <v>349</v>
      </c>
      <c r="F62" s="2" t="s">
        <v>349</v>
      </c>
      <c r="G62" s="2" t="s">
        <v>1440</v>
      </c>
      <c r="H62" s="2" t="s">
        <v>301</v>
      </c>
    </row>
    <row r="63" spans="1:8" x14ac:dyDescent="0.25">
      <c r="A63" s="2" t="s">
        <v>1560</v>
      </c>
      <c r="B63" s="2" t="s">
        <v>1561</v>
      </c>
      <c r="C63" s="2" t="s">
        <v>294</v>
      </c>
      <c r="D63" s="2" t="s">
        <v>324</v>
      </c>
      <c r="E63" s="2" t="s">
        <v>349</v>
      </c>
      <c r="F63" s="2" t="s">
        <v>349</v>
      </c>
      <c r="G63" s="2" t="s">
        <v>1440</v>
      </c>
      <c r="H63" s="2" t="s">
        <v>301</v>
      </c>
    </row>
    <row r="64" spans="1:8" x14ac:dyDescent="0.25">
      <c r="A64" s="2" t="s">
        <v>1562</v>
      </c>
      <c r="B64" s="2" t="s">
        <v>1549</v>
      </c>
      <c r="C64" s="2" t="s">
        <v>294</v>
      </c>
      <c r="D64" s="2" t="s">
        <v>324</v>
      </c>
      <c r="E64" s="2" t="s">
        <v>349</v>
      </c>
      <c r="F64" s="2" t="s">
        <v>349</v>
      </c>
      <c r="G64" s="2" t="s">
        <v>1440</v>
      </c>
      <c r="H64" s="2" t="s">
        <v>301</v>
      </c>
    </row>
    <row r="65" spans="1:8" x14ac:dyDescent="0.25">
      <c r="A65" s="2" t="s">
        <v>1563</v>
      </c>
      <c r="B65" s="2" t="s">
        <v>1564</v>
      </c>
      <c r="C65" s="2" t="s">
        <v>294</v>
      </c>
      <c r="D65" s="2" t="s">
        <v>324</v>
      </c>
      <c r="E65" s="2" t="s">
        <v>349</v>
      </c>
      <c r="F65" s="2" t="s">
        <v>349</v>
      </c>
      <c r="G65" s="2" t="s">
        <v>1440</v>
      </c>
      <c r="H65" s="2" t="s">
        <v>301</v>
      </c>
    </row>
    <row r="66" spans="1:8" x14ac:dyDescent="0.25">
      <c r="A66" s="2" t="s">
        <v>1565</v>
      </c>
      <c r="B66" s="2" t="s">
        <v>1566</v>
      </c>
      <c r="C66" s="2" t="s">
        <v>294</v>
      </c>
      <c r="D66" s="2" t="s">
        <v>324</v>
      </c>
      <c r="E66" s="2" t="s">
        <v>349</v>
      </c>
      <c r="F66" s="2" t="s">
        <v>349</v>
      </c>
      <c r="G66" s="2" t="s">
        <v>1440</v>
      </c>
      <c r="H66" s="2" t="s">
        <v>301</v>
      </c>
    </row>
    <row r="67" spans="1:8" x14ac:dyDescent="0.25">
      <c r="A67" s="2" t="s">
        <v>1567</v>
      </c>
      <c r="B67" s="2" t="s">
        <v>1568</v>
      </c>
      <c r="C67" s="2" t="s">
        <v>294</v>
      </c>
      <c r="D67" s="2" t="s">
        <v>324</v>
      </c>
      <c r="E67" s="2" t="s">
        <v>349</v>
      </c>
      <c r="F67" s="2" t="s">
        <v>349</v>
      </c>
      <c r="G67" s="2" t="s">
        <v>1440</v>
      </c>
      <c r="H67" s="2" t="s">
        <v>301</v>
      </c>
    </row>
    <row r="68" spans="1:8" x14ac:dyDescent="0.25">
      <c r="A68" s="2" t="s">
        <v>1569</v>
      </c>
      <c r="B68" s="2" t="s">
        <v>1570</v>
      </c>
      <c r="C68" s="2" t="s">
        <v>294</v>
      </c>
      <c r="D68" s="2" t="s">
        <v>324</v>
      </c>
      <c r="E68" s="2" t="s">
        <v>349</v>
      </c>
      <c r="F68" s="2" t="s">
        <v>349</v>
      </c>
      <c r="G68" s="2" t="s">
        <v>1440</v>
      </c>
      <c r="H68" s="2" t="s">
        <v>301</v>
      </c>
    </row>
    <row r="69" spans="1:8" x14ac:dyDescent="0.25">
      <c r="A69" s="2" t="s">
        <v>1571</v>
      </c>
      <c r="B69" s="2" t="s">
        <v>1559</v>
      </c>
      <c r="C69" s="2" t="s">
        <v>294</v>
      </c>
      <c r="D69" s="2" t="s">
        <v>324</v>
      </c>
      <c r="E69" s="2" t="s">
        <v>349</v>
      </c>
      <c r="F69" s="2" t="s">
        <v>349</v>
      </c>
      <c r="G69" s="2" t="s">
        <v>1440</v>
      </c>
      <c r="H69" s="2" t="s">
        <v>301</v>
      </c>
    </row>
    <row r="70" spans="1:8" x14ac:dyDescent="0.25">
      <c r="A70" s="2" t="s">
        <v>1572</v>
      </c>
      <c r="B70" s="2" t="s">
        <v>1573</v>
      </c>
      <c r="C70" s="2" t="s">
        <v>294</v>
      </c>
      <c r="D70" s="2" t="s">
        <v>324</v>
      </c>
      <c r="E70" s="2" t="s">
        <v>349</v>
      </c>
      <c r="F70" s="2" t="s">
        <v>349</v>
      </c>
      <c r="G70" s="2" t="s">
        <v>1440</v>
      </c>
      <c r="H70" s="2" t="s">
        <v>301</v>
      </c>
    </row>
    <row r="71" spans="1:8" x14ac:dyDescent="0.25">
      <c r="A71" s="2" t="s">
        <v>1574</v>
      </c>
      <c r="B71" s="2" t="s">
        <v>1549</v>
      </c>
      <c r="C71" s="2" t="s">
        <v>294</v>
      </c>
      <c r="D71" s="2" t="s">
        <v>324</v>
      </c>
      <c r="E71" s="2" t="s">
        <v>349</v>
      </c>
      <c r="F71" s="2" t="s">
        <v>349</v>
      </c>
      <c r="G71" s="2" t="s">
        <v>1440</v>
      </c>
      <c r="H71" s="2" t="s">
        <v>301</v>
      </c>
    </row>
    <row r="72" spans="1:8" x14ac:dyDescent="0.25">
      <c r="A72" s="2" t="s">
        <v>1575</v>
      </c>
      <c r="B72" s="2" t="s">
        <v>1576</v>
      </c>
      <c r="C72" s="2" t="s">
        <v>293</v>
      </c>
      <c r="D72" s="2" t="s">
        <v>324</v>
      </c>
      <c r="E72" s="2" t="s">
        <v>349</v>
      </c>
      <c r="F72" s="2" t="s">
        <v>349</v>
      </c>
      <c r="G72" s="2" t="s">
        <v>1440</v>
      </c>
      <c r="H72" s="2" t="s">
        <v>301</v>
      </c>
    </row>
    <row r="73" spans="1:8" x14ac:dyDescent="0.25">
      <c r="A73" s="2" t="s">
        <v>1577</v>
      </c>
      <c r="B73" s="2" t="s">
        <v>1578</v>
      </c>
      <c r="C73" s="2" t="s">
        <v>292</v>
      </c>
      <c r="D73" s="2" t="s">
        <v>324</v>
      </c>
      <c r="E73" s="2" t="s">
        <v>349</v>
      </c>
      <c r="F73" s="2" t="s">
        <v>349</v>
      </c>
      <c r="G73" s="2" t="s">
        <v>1440</v>
      </c>
      <c r="H73" s="2" t="s">
        <v>301</v>
      </c>
    </row>
    <row r="74" spans="1:8" x14ac:dyDescent="0.25">
      <c r="A74" s="2" t="s">
        <v>1579</v>
      </c>
      <c r="B74" s="2" t="s">
        <v>1580</v>
      </c>
      <c r="C74" s="2" t="s">
        <v>294</v>
      </c>
      <c r="D74" s="2" t="s">
        <v>324</v>
      </c>
      <c r="E74" s="2" t="s">
        <v>349</v>
      </c>
      <c r="F74" s="2" t="s">
        <v>349</v>
      </c>
      <c r="G74" s="2" t="s">
        <v>1440</v>
      </c>
      <c r="H74" s="2" t="s">
        <v>301</v>
      </c>
    </row>
    <row r="75" spans="1:8" x14ac:dyDescent="0.25">
      <c r="A75" s="2" t="s">
        <v>1581</v>
      </c>
      <c r="B75" s="2" t="s">
        <v>1582</v>
      </c>
      <c r="C75" s="2" t="s">
        <v>294</v>
      </c>
      <c r="D75" s="2" t="s">
        <v>324</v>
      </c>
      <c r="E75" s="2" t="s">
        <v>349</v>
      </c>
      <c r="F75" s="2" t="s">
        <v>349</v>
      </c>
      <c r="G75" s="2" t="s">
        <v>1440</v>
      </c>
      <c r="H75" s="2" t="s">
        <v>301</v>
      </c>
    </row>
    <row r="76" spans="1:8" x14ac:dyDescent="0.25">
      <c r="A76" s="2" t="s">
        <v>1583</v>
      </c>
      <c r="B76" s="2" t="s">
        <v>1584</v>
      </c>
      <c r="C76" s="2" t="s">
        <v>294</v>
      </c>
      <c r="D76" s="2" t="s">
        <v>324</v>
      </c>
      <c r="E76" s="2" t="s">
        <v>349</v>
      </c>
      <c r="F76" s="2" t="s">
        <v>349</v>
      </c>
      <c r="G76" s="2" t="s">
        <v>1585</v>
      </c>
      <c r="H76" s="2" t="s">
        <v>301</v>
      </c>
    </row>
    <row r="77" spans="1:8" x14ac:dyDescent="0.25">
      <c r="A77" s="2" t="s">
        <v>1586</v>
      </c>
      <c r="B77" s="2" t="s">
        <v>1587</v>
      </c>
      <c r="C77" s="2" t="s">
        <v>294</v>
      </c>
      <c r="D77" s="2" t="s">
        <v>324</v>
      </c>
      <c r="E77" s="2" t="s">
        <v>349</v>
      </c>
      <c r="F77" s="2" t="s">
        <v>349</v>
      </c>
      <c r="G77" s="2" t="s">
        <v>1440</v>
      </c>
      <c r="H77" s="2" t="s">
        <v>301</v>
      </c>
    </row>
    <row r="78" spans="1:8" x14ac:dyDescent="0.25">
      <c r="A78" s="2" t="s">
        <v>1588</v>
      </c>
      <c r="B78" s="2" t="s">
        <v>1589</v>
      </c>
      <c r="C78" s="2" t="s">
        <v>293</v>
      </c>
      <c r="D78" s="2" t="s">
        <v>324</v>
      </c>
      <c r="E78" s="2" t="s">
        <v>349</v>
      </c>
      <c r="F78" s="2" t="s">
        <v>349</v>
      </c>
      <c r="G78" s="2" t="s">
        <v>1440</v>
      </c>
      <c r="H78" s="2" t="s">
        <v>301</v>
      </c>
    </row>
    <row r="79" spans="1:8" x14ac:dyDescent="0.25">
      <c r="A79" s="2" t="s">
        <v>1590</v>
      </c>
      <c r="B79" s="2" t="s">
        <v>1591</v>
      </c>
      <c r="C79" s="2" t="s">
        <v>293</v>
      </c>
      <c r="D79" s="2" t="s">
        <v>324</v>
      </c>
      <c r="E79" s="2" t="s">
        <v>349</v>
      </c>
      <c r="F79" s="2" t="s">
        <v>349</v>
      </c>
      <c r="G79" s="2" t="s">
        <v>1440</v>
      </c>
      <c r="H79" s="2" t="s">
        <v>301</v>
      </c>
    </row>
    <row r="80" spans="1:8" x14ac:dyDescent="0.25">
      <c r="A80" s="2" t="s">
        <v>1592</v>
      </c>
      <c r="B80" s="2" t="s">
        <v>1593</v>
      </c>
      <c r="C80" s="2" t="s">
        <v>294</v>
      </c>
      <c r="D80" s="2" t="s">
        <v>324</v>
      </c>
      <c r="E80" s="2" t="s">
        <v>349</v>
      </c>
      <c r="F80" s="2" t="s">
        <v>349</v>
      </c>
      <c r="G80" s="2" t="s">
        <v>1594</v>
      </c>
      <c r="H80" s="2" t="s">
        <v>301</v>
      </c>
    </row>
    <row r="81" spans="1:8" x14ac:dyDescent="0.25">
      <c r="A81" s="2" t="s">
        <v>1595</v>
      </c>
      <c r="B81" s="2" t="s">
        <v>1596</v>
      </c>
      <c r="C81" s="2" t="s">
        <v>293</v>
      </c>
      <c r="D81" s="2" t="s">
        <v>315</v>
      </c>
      <c r="E81" s="2" t="s">
        <v>349</v>
      </c>
      <c r="F81" s="2" t="s">
        <v>349</v>
      </c>
      <c r="G81" s="2" t="s">
        <v>1597</v>
      </c>
      <c r="H81" s="2" t="s">
        <v>301</v>
      </c>
    </row>
    <row r="82" spans="1:8" x14ac:dyDescent="0.25">
      <c r="B82" s="3"/>
      <c r="F82" s="2" t="b">
        <v>0</v>
      </c>
      <c r="G82" s="4"/>
    </row>
    <row r="83" spans="1:8" x14ac:dyDescent="0.25">
      <c r="B83" s="3"/>
      <c r="F83" s="2" t="b">
        <v>0</v>
      </c>
      <c r="G83" s="4"/>
    </row>
    <row r="84" spans="1:8" x14ac:dyDescent="0.25">
      <c r="B84" s="3"/>
      <c r="F84" s="2" t="b">
        <v>0</v>
      </c>
      <c r="G84" s="4"/>
    </row>
    <row r="85" spans="1:8" x14ac:dyDescent="0.25">
      <c r="B85" s="3"/>
      <c r="F85" s="2" t="b">
        <v>0</v>
      </c>
      <c r="G85" s="4"/>
    </row>
    <row r="86" spans="1:8" x14ac:dyDescent="0.25">
      <c r="B86" s="3"/>
      <c r="F86" s="2" t="b">
        <v>0</v>
      </c>
      <c r="G86" s="4"/>
    </row>
    <row r="87" spans="1:8" x14ac:dyDescent="0.25">
      <c r="B87" s="3"/>
      <c r="F87" s="2" t="b">
        <v>0</v>
      </c>
      <c r="G87" s="4"/>
    </row>
    <row r="88" spans="1:8" x14ac:dyDescent="0.25">
      <c r="B88" s="3"/>
      <c r="F88" s="2" t="b">
        <v>0</v>
      </c>
      <c r="G88" s="4"/>
    </row>
    <row r="89" spans="1:8" x14ac:dyDescent="0.25">
      <c r="B89" s="3"/>
      <c r="F89" s="2" t="b">
        <v>0</v>
      </c>
      <c r="G89" s="4"/>
    </row>
    <row r="90" spans="1:8" x14ac:dyDescent="0.25">
      <c r="B90" s="3"/>
      <c r="F90" s="2" t="b">
        <v>0</v>
      </c>
      <c r="G90" s="4"/>
    </row>
    <row r="91" spans="1:8" x14ac:dyDescent="0.25">
      <c r="B91" s="3"/>
      <c r="F91" s="2" t="b">
        <v>0</v>
      </c>
      <c r="G91" s="4"/>
    </row>
    <row r="92" spans="1:8" x14ac:dyDescent="0.25">
      <c r="B92" s="3"/>
      <c r="F92" s="2" t="b">
        <v>0</v>
      </c>
      <c r="G92" s="4"/>
    </row>
    <row r="93" spans="1:8" x14ac:dyDescent="0.25">
      <c r="B93" s="3"/>
      <c r="F93" s="2" t="b">
        <v>0</v>
      </c>
      <c r="G93" s="4"/>
    </row>
    <row r="94" spans="1:8" x14ac:dyDescent="0.25">
      <c r="B94" s="3"/>
      <c r="F94" s="2" t="b">
        <v>0</v>
      </c>
      <c r="G94" s="4"/>
    </row>
    <row r="95" spans="1:8" x14ac:dyDescent="0.25">
      <c r="B95" s="3"/>
      <c r="F95" s="2" t="b">
        <v>0</v>
      </c>
      <c r="G95" s="4"/>
    </row>
    <row r="96" spans="1:8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0F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H202"/>
  <sheetViews>
    <sheetView workbookViewId="0"/>
  </sheetViews>
  <sheetFormatPr defaultColWidth="12.6640625" defaultRowHeight="15.75" customHeight="1" x14ac:dyDescent="0.25"/>
  <sheetData>
    <row r="1" spans="1:8" x14ac:dyDescent="0.25">
      <c r="A1" s="2" t="s">
        <v>281</v>
      </c>
      <c r="B1" s="1" t="s">
        <v>1598</v>
      </c>
      <c r="C1" s="2"/>
      <c r="D1" s="2"/>
      <c r="E1" s="2"/>
      <c r="F1" s="2"/>
      <c r="G1" s="2"/>
    </row>
    <row r="2" spans="1:8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8" x14ac:dyDescent="0.25">
      <c r="A3" s="2" t="s">
        <v>199</v>
      </c>
      <c r="B3" s="2" t="s">
        <v>1599</v>
      </c>
      <c r="C3" s="2" t="s">
        <v>291</v>
      </c>
      <c r="D3" s="2" t="s">
        <v>358</v>
      </c>
      <c r="E3" s="2" t="s">
        <v>349</v>
      </c>
      <c r="F3" s="2" t="s">
        <v>349</v>
      </c>
      <c r="G3" s="2" t="s">
        <v>349</v>
      </c>
      <c r="H3" s="2" t="s">
        <v>591</v>
      </c>
    </row>
    <row r="4" spans="1:8" x14ac:dyDescent="0.25">
      <c r="A4" s="2" t="s">
        <v>1600</v>
      </c>
      <c r="B4" s="2" t="s">
        <v>1601</v>
      </c>
      <c r="C4" s="2" t="s">
        <v>292</v>
      </c>
      <c r="D4" s="2" t="s">
        <v>315</v>
      </c>
      <c r="E4" s="2" t="s">
        <v>349</v>
      </c>
      <c r="F4" s="2" t="s">
        <v>349</v>
      </c>
      <c r="G4" s="2" t="s">
        <v>349</v>
      </c>
      <c r="H4" s="2" t="s">
        <v>591</v>
      </c>
    </row>
    <row r="5" spans="1:8" x14ac:dyDescent="0.25">
      <c r="A5" s="2" t="s">
        <v>1602</v>
      </c>
      <c r="B5" s="2" t="s">
        <v>1603</v>
      </c>
      <c r="C5" s="2" t="s">
        <v>292</v>
      </c>
      <c r="D5" s="2" t="s">
        <v>315</v>
      </c>
      <c r="E5" s="2" t="s">
        <v>349</v>
      </c>
      <c r="F5" s="2" t="s">
        <v>349</v>
      </c>
      <c r="G5" s="2" t="s">
        <v>349</v>
      </c>
      <c r="H5" s="2" t="s">
        <v>591</v>
      </c>
    </row>
    <row r="6" spans="1:8" x14ac:dyDescent="0.25">
      <c r="A6" s="2" t="s">
        <v>1604</v>
      </c>
      <c r="B6" s="2" t="s">
        <v>1605</v>
      </c>
      <c r="C6" s="2" t="s">
        <v>292</v>
      </c>
      <c r="D6" s="2" t="s">
        <v>315</v>
      </c>
      <c r="E6" s="2" t="s">
        <v>349</v>
      </c>
      <c r="F6" s="2" t="s">
        <v>349</v>
      </c>
      <c r="G6" s="2" t="s">
        <v>349</v>
      </c>
      <c r="H6" s="2" t="s">
        <v>591</v>
      </c>
    </row>
    <row r="7" spans="1:8" x14ac:dyDescent="0.25">
      <c r="A7" s="2" t="s">
        <v>1606</v>
      </c>
      <c r="B7" s="2" t="s">
        <v>1607</v>
      </c>
      <c r="C7" s="2" t="s">
        <v>292</v>
      </c>
      <c r="D7" s="2" t="s">
        <v>670</v>
      </c>
      <c r="E7" s="2" t="s">
        <v>349</v>
      </c>
      <c r="F7" s="2" t="s">
        <v>349</v>
      </c>
      <c r="G7" s="2" t="s">
        <v>349</v>
      </c>
      <c r="H7" s="2" t="s">
        <v>591</v>
      </c>
    </row>
    <row r="8" spans="1:8" x14ac:dyDescent="0.25">
      <c r="A8" s="2" t="s">
        <v>1608</v>
      </c>
      <c r="B8" s="2" t="s">
        <v>1609</v>
      </c>
      <c r="C8" s="2" t="s">
        <v>292</v>
      </c>
      <c r="D8" s="2" t="s">
        <v>315</v>
      </c>
      <c r="E8" s="2" t="s">
        <v>349</v>
      </c>
      <c r="F8" s="2" t="s">
        <v>349</v>
      </c>
      <c r="G8" s="2" t="s">
        <v>349</v>
      </c>
      <c r="H8" s="2" t="s">
        <v>591</v>
      </c>
    </row>
    <row r="9" spans="1:8" x14ac:dyDescent="0.25">
      <c r="A9" s="2" t="s">
        <v>1610</v>
      </c>
      <c r="B9" s="2" t="s">
        <v>1611</v>
      </c>
      <c r="C9" s="2" t="s">
        <v>292</v>
      </c>
      <c r="D9" s="2" t="s">
        <v>315</v>
      </c>
      <c r="E9" s="2" t="s">
        <v>349</v>
      </c>
      <c r="F9" s="2" t="s">
        <v>349</v>
      </c>
      <c r="G9" s="2" t="s">
        <v>349</v>
      </c>
      <c r="H9" s="2" t="s">
        <v>591</v>
      </c>
    </row>
    <row r="10" spans="1:8" x14ac:dyDescent="0.25">
      <c r="A10" s="2" t="s">
        <v>1612</v>
      </c>
      <c r="B10" s="2" t="s">
        <v>1613</v>
      </c>
      <c r="C10" s="2" t="s">
        <v>293</v>
      </c>
      <c r="D10" s="2" t="s">
        <v>358</v>
      </c>
      <c r="E10" s="2" t="s">
        <v>349</v>
      </c>
      <c r="F10" s="2" t="s">
        <v>349</v>
      </c>
      <c r="G10" s="2" t="s">
        <v>349</v>
      </c>
      <c r="H10" s="2" t="s">
        <v>591</v>
      </c>
    </row>
    <row r="11" spans="1:8" x14ac:dyDescent="0.25">
      <c r="A11" s="2" t="s">
        <v>1614</v>
      </c>
      <c r="B11" s="2" t="s">
        <v>1615</v>
      </c>
      <c r="C11" s="2" t="s">
        <v>293</v>
      </c>
      <c r="D11" s="2" t="s">
        <v>358</v>
      </c>
      <c r="E11" s="2" t="s">
        <v>349</v>
      </c>
      <c r="F11" s="2" t="s">
        <v>349</v>
      </c>
      <c r="G11" s="2" t="s">
        <v>349</v>
      </c>
      <c r="H11" s="2" t="s">
        <v>591</v>
      </c>
    </row>
    <row r="12" spans="1:8" x14ac:dyDescent="0.25">
      <c r="A12" s="2" t="s">
        <v>1616</v>
      </c>
      <c r="B12" s="2" t="s">
        <v>1617</v>
      </c>
      <c r="C12" s="2" t="s">
        <v>293</v>
      </c>
      <c r="D12" s="2" t="s">
        <v>358</v>
      </c>
      <c r="E12" s="2" t="s">
        <v>349</v>
      </c>
      <c r="F12" s="2" t="s">
        <v>349</v>
      </c>
      <c r="G12" s="2" t="s">
        <v>349</v>
      </c>
      <c r="H12" s="2" t="s">
        <v>591</v>
      </c>
    </row>
    <row r="13" spans="1:8" x14ac:dyDescent="0.25">
      <c r="A13" s="2" t="s">
        <v>1618</v>
      </c>
      <c r="B13" s="2" t="s">
        <v>1619</v>
      </c>
      <c r="C13" s="2" t="s">
        <v>294</v>
      </c>
      <c r="D13" s="2" t="s">
        <v>324</v>
      </c>
      <c r="E13" s="2" t="s">
        <v>349</v>
      </c>
      <c r="F13" s="2" t="s">
        <v>349</v>
      </c>
      <c r="G13" s="2" t="s">
        <v>349</v>
      </c>
      <c r="H13" s="2" t="s">
        <v>591</v>
      </c>
    </row>
    <row r="14" spans="1:8" x14ac:dyDescent="0.25">
      <c r="A14" s="2" t="s">
        <v>1620</v>
      </c>
      <c r="B14" s="2" t="s">
        <v>1621</v>
      </c>
      <c r="C14" s="2" t="s">
        <v>294</v>
      </c>
      <c r="D14" s="2" t="s">
        <v>358</v>
      </c>
      <c r="E14" s="2" t="s">
        <v>349</v>
      </c>
      <c r="F14" s="2" t="s">
        <v>349</v>
      </c>
      <c r="G14" s="2" t="s">
        <v>349</v>
      </c>
      <c r="H14" s="2" t="s">
        <v>591</v>
      </c>
    </row>
    <row r="15" spans="1:8" x14ac:dyDescent="0.25">
      <c r="A15" s="2" t="s">
        <v>1622</v>
      </c>
      <c r="B15" s="2" t="s">
        <v>1623</v>
      </c>
      <c r="C15" s="2" t="s">
        <v>294</v>
      </c>
      <c r="D15" s="2" t="s">
        <v>358</v>
      </c>
      <c r="E15" s="2" t="s">
        <v>349</v>
      </c>
      <c r="F15" s="2" t="s">
        <v>349</v>
      </c>
      <c r="G15" s="2" t="s">
        <v>349</v>
      </c>
      <c r="H15" s="2" t="s">
        <v>591</v>
      </c>
    </row>
    <row r="16" spans="1:8" x14ac:dyDescent="0.25">
      <c r="A16" s="2" t="s">
        <v>1624</v>
      </c>
      <c r="B16" s="2" t="s">
        <v>1625</v>
      </c>
      <c r="C16" s="2" t="s">
        <v>294</v>
      </c>
      <c r="D16" s="2" t="s">
        <v>358</v>
      </c>
      <c r="E16" s="2" t="s">
        <v>349</v>
      </c>
      <c r="F16" s="2" t="s">
        <v>349</v>
      </c>
      <c r="G16" s="2" t="s">
        <v>349</v>
      </c>
      <c r="H16" s="2" t="s">
        <v>591</v>
      </c>
    </row>
    <row r="17" spans="1:8" x14ac:dyDescent="0.25">
      <c r="A17" s="2" t="s">
        <v>1626</v>
      </c>
      <c r="B17" s="2" t="s">
        <v>1627</v>
      </c>
      <c r="C17" s="2" t="s">
        <v>294</v>
      </c>
      <c r="D17" s="2" t="s">
        <v>324</v>
      </c>
      <c r="E17" s="2" t="s">
        <v>349</v>
      </c>
      <c r="F17" s="2" t="s">
        <v>349</v>
      </c>
      <c r="G17" s="2" t="s">
        <v>1628</v>
      </c>
      <c r="H17" s="2" t="s">
        <v>591</v>
      </c>
    </row>
    <row r="18" spans="1:8" x14ac:dyDescent="0.25">
      <c r="A18" s="2" t="s">
        <v>1629</v>
      </c>
      <c r="B18" s="2" t="s">
        <v>1630</v>
      </c>
      <c r="C18" s="2" t="s">
        <v>294</v>
      </c>
      <c r="D18" s="2" t="s">
        <v>324</v>
      </c>
      <c r="E18" s="2" t="s">
        <v>349</v>
      </c>
      <c r="F18" s="2" t="s">
        <v>349</v>
      </c>
      <c r="G18" s="2" t="s">
        <v>1631</v>
      </c>
      <c r="H18" s="2" t="s">
        <v>591</v>
      </c>
    </row>
    <row r="19" spans="1:8" x14ac:dyDescent="0.25">
      <c r="A19" s="2" t="s">
        <v>1632</v>
      </c>
      <c r="B19" s="2" t="s">
        <v>1633</v>
      </c>
      <c r="C19" s="2" t="s">
        <v>294</v>
      </c>
      <c r="D19" s="2" t="s">
        <v>324</v>
      </c>
      <c r="E19" s="2" t="s">
        <v>349</v>
      </c>
      <c r="F19" s="2" t="s">
        <v>349</v>
      </c>
      <c r="G19" s="2" t="s">
        <v>349</v>
      </c>
      <c r="H19" s="2" t="s">
        <v>591</v>
      </c>
    </row>
    <row r="20" spans="1:8" x14ac:dyDescent="0.25">
      <c r="A20" s="2" t="s">
        <v>1634</v>
      </c>
      <c r="B20" s="2" t="s">
        <v>1635</v>
      </c>
      <c r="C20" s="2" t="s">
        <v>294</v>
      </c>
      <c r="D20" s="2" t="s">
        <v>324</v>
      </c>
      <c r="E20" s="2" t="s">
        <v>349</v>
      </c>
      <c r="F20" s="2" t="s">
        <v>349</v>
      </c>
      <c r="G20" s="2" t="s">
        <v>349</v>
      </c>
      <c r="H20" s="2" t="s">
        <v>591</v>
      </c>
    </row>
    <row r="21" spans="1:8" x14ac:dyDescent="0.25">
      <c r="A21" s="2" t="s">
        <v>1636</v>
      </c>
      <c r="B21" s="2" t="s">
        <v>1637</v>
      </c>
      <c r="C21" s="2" t="s">
        <v>294</v>
      </c>
      <c r="D21" s="2" t="s">
        <v>324</v>
      </c>
      <c r="E21" s="2" t="s">
        <v>349</v>
      </c>
      <c r="F21" s="2" t="s">
        <v>349</v>
      </c>
      <c r="G21" s="2" t="s">
        <v>349</v>
      </c>
      <c r="H21" s="2" t="s">
        <v>591</v>
      </c>
    </row>
    <row r="22" spans="1:8" x14ac:dyDescent="0.25">
      <c r="A22" s="2" t="s">
        <v>1638</v>
      </c>
      <c r="B22" s="2" t="s">
        <v>1639</v>
      </c>
      <c r="C22" s="2" t="s">
        <v>294</v>
      </c>
      <c r="D22" s="2" t="s">
        <v>324</v>
      </c>
      <c r="E22" s="2" t="s">
        <v>349</v>
      </c>
      <c r="F22" s="2" t="s">
        <v>349</v>
      </c>
      <c r="G22" s="2" t="s">
        <v>349</v>
      </c>
      <c r="H22" s="2" t="s">
        <v>591</v>
      </c>
    </row>
    <row r="23" spans="1:8" x14ac:dyDescent="0.25">
      <c r="A23" s="2" t="s">
        <v>1640</v>
      </c>
      <c r="B23" s="2" t="s">
        <v>1641</v>
      </c>
      <c r="C23" s="2" t="s">
        <v>294</v>
      </c>
      <c r="D23" s="2" t="s">
        <v>358</v>
      </c>
      <c r="E23" s="2" t="s">
        <v>349</v>
      </c>
      <c r="F23" s="2" t="s">
        <v>349</v>
      </c>
      <c r="G23" s="2" t="s">
        <v>349</v>
      </c>
      <c r="H23" s="2" t="s">
        <v>591</v>
      </c>
    </row>
    <row r="24" spans="1:8" x14ac:dyDescent="0.25">
      <c r="A24" s="2" t="s">
        <v>1642</v>
      </c>
      <c r="B24" s="2" t="s">
        <v>1643</v>
      </c>
      <c r="C24" s="2" t="s">
        <v>294</v>
      </c>
      <c r="D24" s="2" t="s">
        <v>324</v>
      </c>
      <c r="E24" s="2" t="s">
        <v>349</v>
      </c>
      <c r="F24" s="2" t="s">
        <v>349</v>
      </c>
      <c r="G24" s="2" t="s">
        <v>1628</v>
      </c>
      <c r="H24" s="2" t="s">
        <v>591</v>
      </c>
    </row>
    <row r="25" spans="1:8" x14ac:dyDescent="0.25">
      <c r="A25" s="2" t="s">
        <v>1644</v>
      </c>
      <c r="B25" s="2" t="s">
        <v>1645</v>
      </c>
      <c r="C25" s="2" t="s">
        <v>294</v>
      </c>
      <c r="D25" s="2" t="s">
        <v>324</v>
      </c>
      <c r="E25" s="2" t="s">
        <v>349</v>
      </c>
      <c r="F25" s="2" t="s">
        <v>349</v>
      </c>
      <c r="G25" s="2" t="s">
        <v>1646</v>
      </c>
      <c r="H25" s="2" t="s">
        <v>591</v>
      </c>
    </row>
    <row r="26" spans="1:8" x14ac:dyDescent="0.25">
      <c r="A26" s="2" t="s">
        <v>1647</v>
      </c>
      <c r="B26" s="2" t="s">
        <v>1648</v>
      </c>
      <c r="C26" s="2" t="s">
        <v>294</v>
      </c>
      <c r="D26" s="2" t="s">
        <v>324</v>
      </c>
      <c r="E26" s="2" t="s">
        <v>349</v>
      </c>
      <c r="F26" s="2" t="s">
        <v>349</v>
      </c>
      <c r="G26" s="2" t="s">
        <v>1649</v>
      </c>
      <c r="H26" s="2" t="s">
        <v>591</v>
      </c>
    </row>
    <row r="27" spans="1:8" x14ac:dyDescent="0.25">
      <c r="A27" s="2" t="s">
        <v>1650</v>
      </c>
      <c r="B27" s="2" t="s">
        <v>1651</v>
      </c>
      <c r="C27" s="2" t="s">
        <v>294</v>
      </c>
      <c r="D27" s="2" t="s">
        <v>358</v>
      </c>
      <c r="E27" s="2" t="s">
        <v>349</v>
      </c>
      <c r="F27" s="2" t="s">
        <v>349</v>
      </c>
      <c r="G27" s="2" t="s">
        <v>1652</v>
      </c>
      <c r="H27" s="2" t="s">
        <v>591</v>
      </c>
    </row>
    <row r="28" spans="1:8" x14ac:dyDescent="0.25">
      <c r="A28" s="2" t="s">
        <v>1653</v>
      </c>
      <c r="B28" s="2" t="s">
        <v>1654</v>
      </c>
      <c r="C28" s="2" t="s">
        <v>294</v>
      </c>
      <c r="D28" s="2" t="s">
        <v>358</v>
      </c>
      <c r="E28" s="2" t="s">
        <v>349</v>
      </c>
      <c r="F28" s="2" t="s">
        <v>349</v>
      </c>
      <c r="G28" s="2" t="s">
        <v>349</v>
      </c>
      <c r="H28" s="2" t="s">
        <v>591</v>
      </c>
    </row>
    <row r="29" spans="1:8" x14ac:dyDescent="0.25">
      <c r="A29" s="2" t="s">
        <v>1655</v>
      </c>
      <c r="B29" s="2" t="s">
        <v>1656</v>
      </c>
      <c r="C29" s="2" t="s">
        <v>294</v>
      </c>
      <c r="D29" s="2" t="s">
        <v>358</v>
      </c>
      <c r="E29" s="2" t="s">
        <v>349</v>
      </c>
      <c r="F29" s="2" t="s">
        <v>349</v>
      </c>
      <c r="G29" s="2" t="s">
        <v>349</v>
      </c>
      <c r="H29" s="2" t="s">
        <v>591</v>
      </c>
    </row>
    <row r="30" spans="1:8" x14ac:dyDescent="0.25">
      <c r="A30" s="2" t="s">
        <v>1657</v>
      </c>
      <c r="B30" s="2" t="s">
        <v>1658</v>
      </c>
      <c r="C30" s="2" t="s">
        <v>294</v>
      </c>
      <c r="D30" s="2" t="s">
        <v>324</v>
      </c>
      <c r="E30" s="2" t="s">
        <v>349</v>
      </c>
      <c r="F30" s="2" t="s">
        <v>349</v>
      </c>
      <c r="G30" s="2" t="s">
        <v>349</v>
      </c>
      <c r="H30" s="2" t="s">
        <v>591</v>
      </c>
    </row>
    <row r="31" spans="1:8" x14ac:dyDescent="0.25">
      <c r="A31" s="2" t="s">
        <v>1659</v>
      </c>
      <c r="B31" s="2" t="s">
        <v>1660</v>
      </c>
      <c r="C31" s="2" t="s">
        <v>294</v>
      </c>
      <c r="D31" s="2" t="s">
        <v>315</v>
      </c>
      <c r="E31" s="2" t="s">
        <v>349</v>
      </c>
      <c r="F31" s="2" t="s">
        <v>349</v>
      </c>
      <c r="G31" s="2" t="s">
        <v>349</v>
      </c>
      <c r="H31" s="2" t="s">
        <v>591</v>
      </c>
    </row>
    <row r="32" spans="1:8" x14ac:dyDescent="0.25">
      <c r="A32" s="2" t="s">
        <v>1661</v>
      </c>
      <c r="B32" s="2" t="s">
        <v>1662</v>
      </c>
      <c r="C32" s="2" t="s">
        <v>294</v>
      </c>
      <c r="D32" s="2" t="s">
        <v>324</v>
      </c>
      <c r="E32" s="2" t="s">
        <v>349</v>
      </c>
      <c r="F32" s="2" t="s">
        <v>349</v>
      </c>
      <c r="G32" s="2" t="s">
        <v>1663</v>
      </c>
      <c r="H32" s="2" t="s">
        <v>591</v>
      </c>
    </row>
    <row r="33" spans="1:8" x14ac:dyDescent="0.25">
      <c r="A33" s="2" t="s">
        <v>1664</v>
      </c>
      <c r="B33" s="2" t="s">
        <v>1665</v>
      </c>
      <c r="C33" s="2" t="s">
        <v>294</v>
      </c>
      <c r="D33" s="2" t="s">
        <v>324</v>
      </c>
      <c r="E33" s="2" t="s">
        <v>349</v>
      </c>
      <c r="F33" s="2" t="s">
        <v>349</v>
      </c>
      <c r="G33" s="2" t="s">
        <v>1666</v>
      </c>
      <c r="H33" s="2" t="s">
        <v>591</v>
      </c>
    </row>
    <row r="34" spans="1:8" x14ac:dyDescent="0.25">
      <c r="A34" s="2" t="s">
        <v>1667</v>
      </c>
      <c r="B34" s="2" t="s">
        <v>1668</v>
      </c>
      <c r="C34" s="2" t="s">
        <v>294</v>
      </c>
      <c r="D34" s="2" t="s">
        <v>324</v>
      </c>
      <c r="E34" s="2" t="s">
        <v>349</v>
      </c>
      <c r="F34" s="2" t="s">
        <v>349</v>
      </c>
      <c r="G34" s="2" t="s">
        <v>1669</v>
      </c>
      <c r="H34" s="2" t="s">
        <v>591</v>
      </c>
    </row>
    <row r="35" spans="1:8" x14ac:dyDescent="0.25">
      <c r="A35" s="2" t="s">
        <v>1670</v>
      </c>
      <c r="B35" s="2" t="s">
        <v>1671</v>
      </c>
      <c r="C35" s="2" t="s">
        <v>294</v>
      </c>
      <c r="D35" s="2" t="s">
        <v>358</v>
      </c>
      <c r="E35" s="2" t="s">
        <v>349</v>
      </c>
      <c r="F35" s="2" t="s">
        <v>349</v>
      </c>
      <c r="G35" s="2" t="s">
        <v>349</v>
      </c>
      <c r="H35" s="2" t="s">
        <v>591</v>
      </c>
    </row>
    <row r="36" spans="1:8" x14ac:dyDescent="0.25">
      <c r="A36" s="2" t="s">
        <v>1672</v>
      </c>
      <c r="B36" s="2" t="s">
        <v>1673</v>
      </c>
      <c r="C36" s="2" t="s">
        <v>294</v>
      </c>
      <c r="D36" s="2" t="s">
        <v>315</v>
      </c>
      <c r="E36" s="2" t="s">
        <v>349</v>
      </c>
      <c r="F36" s="2" t="s">
        <v>349</v>
      </c>
      <c r="G36" s="2" t="s">
        <v>349</v>
      </c>
      <c r="H36" s="2" t="s">
        <v>591</v>
      </c>
    </row>
    <row r="37" spans="1:8" x14ac:dyDescent="0.25">
      <c r="A37" s="2" t="s">
        <v>1674</v>
      </c>
      <c r="B37" s="2" t="s">
        <v>1675</v>
      </c>
      <c r="C37" s="2" t="s">
        <v>292</v>
      </c>
      <c r="D37" s="2" t="s">
        <v>670</v>
      </c>
      <c r="E37" s="2" t="s">
        <v>349</v>
      </c>
      <c r="F37" s="2" t="s">
        <v>349</v>
      </c>
      <c r="G37" s="2" t="s">
        <v>349</v>
      </c>
      <c r="H37" s="2" t="s">
        <v>1676</v>
      </c>
    </row>
    <row r="38" spans="1:8" x14ac:dyDescent="0.25">
      <c r="A38" s="2" t="s">
        <v>1677</v>
      </c>
      <c r="B38" s="2" t="s">
        <v>1678</v>
      </c>
      <c r="C38" s="2" t="s">
        <v>294</v>
      </c>
      <c r="D38" s="2" t="s">
        <v>315</v>
      </c>
      <c r="E38" s="2" t="s">
        <v>349</v>
      </c>
      <c r="F38" s="2" t="s">
        <v>349</v>
      </c>
      <c r="G38" s="2" t="s">
        <v>349</v>
      </c>
      <c r="H38" s="2" t="s">
        <v>1676</v>
      </c>
    </row>
    <row r="39" spans="1:8" x14ac:dyDescent="0.25">
      <c r="A39" s="2" t="s">
        <v>1679</v>
      </c>
      <c r="B39" s="2" t="s">
        <v>1680</v>
      </c>
      <c r="C39" s="2" t="s">
        <v>294</v>
      </c>
      <c r="D39" s="2" t="s">
        <v>315</v>
      </c>
      <c r="E39" s="2" t="s">
        <v>349</v>
      </c>
      <c r="F39" s="2" t="s">
        <v>349</v>
      </c>
      <c r="G39" s="2" t="s">
        <v>349</v>
      </c>
      <c r="H39" s="2" t="s">
        <v>1676</v>
      </c>
    </row>
    <row r="40" spans="1:8" x14ac:dyDescent="0.25">
      <c r="A40" s="2" t="s">
        <v>1681</v>
      </c>
      <c r="B40" s="2" t="s">
        <v>1682</v>
      </c>
      <c r="C40" s="2" t="s">
        <v>294</v>
      </c>
      <c r="D40" s="2" t="s">
        <v>358</v>
      </c>
      <c r="E40" s="2" t="s">
        <v>349</v>
      </c>
      <c r="F40" s="2" t="s">
        <v>349</v>
      </c>
      <c r="G40" s="2" t="s">
        <v>349</v>
      </c>
      <c r="H40" s="2" t="s">
        <v>1676</v>
      </c>
    </row>
    <row r="41" spans="1:8" x14ac:dyDescent="0.25">
      <c r="A41" s="2" t="s">
        <v>1683</v>
      </c>
      <c r="B41" s="2" t="s">
        <v>1684</v>
      </c>
      <c r="C41" s="2" t="s">
        <v>294</v>
      </c>
      <c r="D41" s="2" t="s">
        <v>358</v>
      </c>
      <c r="E41" s="2" t="s">
        <v>349</v>
      </c>
      <c r="F41" s="2" t="s">
        <v>349</v>
      </c>
      <c r="G41" s="2" t="s">
        <v>349</v>
      </c>
      <c r="H41" s="2" t="s">
        <v>1676</v>
      </c>
    </row>
    <row r="42" spans="1:8" x14ac:dyDescent="0.25">
      <c r="A42" s="2" t="s">
        <v>1685</v>
      </c>
      <c r="B42" s="2" t="s">
        <v>1686</v>
      </c>
      <c r="C42" s="2" t="s">
        <v>294</v>
      </c>
      <c r="D42" s="2" t="s">
        <v>315</v>
      </c>
      <c r="E42" s="2" t="s">
        <v>349</v>
      </c>
      <c r="F42" s="2" t="s">
        <v>349</v>
      </c>
      <c r="G42" s="2" t="s">
        <v>349</v>
      </c>
      <c r="H42" s="2" t="s">
        <v>1676</v>
      </c>
    </row>
    <row r="43" spans="1:8" x14ac:dyDescent="0.25">
      <c r="B43" s="3"/>
      <c r="F43" s="2" t="b">
        <v>0</v>
      </c>
      <c r="G43" s="4"/>
    </row>
    <row r="44" spans="1:8" x14ac:dyDescent="0.25">
      <c r="B44" s="3"/>
      <c r="F44" s="2" t="b">
        <v>0</v>
      </c>
      <c r="G44" s="4"/>
    </row>
    <row r="45" spans="1:8" x14ac:dyDescent="0.25">
      <c r="B45" s="3"/>
      <c r="F45" s="2" t="b">
        <v>0</v>
      </c>
      <c r="G45" s="4"/>
    </row>
    <row r="46" spans="1:8" x14ac:dyDescent="0.25">
      <c r="B46" s="3"/>
      <c r="F46" s="2" t="b">
        <v>0</v>
      </c>
      <c r="G46" s="4"/>
    </row>
    <row r="47" spans="1:8" x14ac:dyDescent="0.25">
      <c r="B47" s="3"/>
      <c r="F47" s="2" t="b">
        <v>0</v>
      </c>
      <c r="G47" s="4"/>
    </row>
    <row r="48" spans="1:8" x14ac:dyDescent="0.25">
      <c r="B48" s="3"/>
      <c r="F48" s="2" t="b">
        <v>0</v>
      </c>
      <c r="G48" s="4"/>
    </row>
    <row r="49" spans="2:7" x14ac:dyDescent="0.25">
      <c r="B49" s="3"/>
      <c r="F49" s="2" t="b">
        <v>0</v>
      </c>
      <c r="G49" s="4"/>
    </row>
    <row r="50" spans="2:7" x14ac:dyDescent="0.25">
      <c r="B50" s="3"/>
      <c r="F50" s="2" t="b">
        <v>0</v>
      </c>
      <c r="G50" s="4"/>
    </row>
    <row r="51" spans="2:7" x14ac:dyDescent="0.25">
      <c r="B51" s="3"/>
      <c r="F51" s="2" t="b">
        <v>0</v>
      </c>
      <c r="G51" s="4"/>
    </row>
    <row r="52" spans="2:7" x14ac:dyDescent="0.25">
      <c r="B52" s="3"/>
      <c r="F52" s="2" t="b">
        <v>0</v>
      </c>
      <c r="G52" s="4"/>
    </row>
    <row r="53" spans="2:7" x14ac:dyDescent="0.25">
      <c r="B53" s="3"/>
      <c r="F53" s="2" t="b">
        <v>0</v>
      </c>
      <c r="G53" s="4"/>
    </row>
    <row r="54" spans="2:7" x14ac:dyDescent="0.25">
      <c r="B54" s="3"/>
      <c r="F54" s="2" t="b">
        <v>0</v>
      </c>
      <c r="G54" s="4"/>
    </row>
    <row r="55" spans="2:7" x14ac:dyDescent="0.25">
      <c r="B55" s="3"/>
      <c r="F55" s="2" t="b">
        <v>0</v>
      </c>
      <c r="G55" s="4"/>
    </row>
    <row r="56" spans="2:7" x14ac:dyDescent="0.25">
      <c r="B56" s="3"/>
      <c r="F56" s="2" t="b">
        <v>0</v>
      </c>
      <c r="G56" s="4"/>
    </row>
    <row r="57" spans="2:7" x14ac:dyDescent="0.25">
      <c r="B57" s="3"/>
      <c r="F57" s="2" t="b">
        <v>0</v>
      </c>
      <c r="G57" s="4"/>
    </row>
    <row r="58" spans="2:7" x14ac:dyDescent="0.25">
      <c r="B58" s="3"/>
      <c r="F58" s="2" t="b">
        <v>0</v>
      </c>
      <c r="G58" s="4"/>
    </row>
    <row r="59" spans="2:7" x14ac:dyDescent="0.25">
      <c r="B59" s="3"/>
      <c r="F59" s="2" t="b">
        <v>0</v>
      </c>
      <c r="G59" s="4"/>
    </row>
    <row r="60" spans="2:7" x14ac:dyDescent="0.25">
      <c r="B60" s="3"/>
      <c r="F60" s="2" t="b">
        <v>0</v>
      </c>
      <c r="G60" s="4"/>
    </row>
    <row r="61" spans="2:7" x14ac:dyDescent="0.25">
      <c r="B61" s="3"/>
      <c r="F61" s="2" t="b">
        <v>0</v>
      </c>
      <c r="G61" s="4"/>
    </row>
    <row r="62" spans="2:7" x14ac:dyDescent="0.25">
      <c r="B62" s="3"/>
      <c r="F62" s="2" t="b">
        <v>0</v>
      </c>
      <c r="G62" s="4"/>
    </row>
    <row r="63" spans="2:7" x14ac:dyDescent="0.25">
      <c r="B63" s="3"/>
      <c r="F63" s="2" t="b">
        <v>0</v>
      </c>
      <c r="G63" s="4"/>
    </row>
    <row r="64" spans="2:7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G202"/>
  <sheetViews>
    <sheetView workbookViewId="0"/>
  </sheetViews>
  <sheetFormatPr defaultColWidth="12.6640625" defaultRowHeight="15.75" customHeight="1" x14ac:dyDescent="0.25"/>
  <sheetData>
    <row r="1" spans="1:7" x14ac:dyDescent="0.25">
      <c r="A1" s="2" t="s">
        <v>281</v>
      </c>
      <c r="B1" s="1" t="s">
        <v>1687</v>
      </c>
      <c r="C1" s="2"/>
      <c r="D1" s="2"/>
      <c r="E1" s="2"/>
      <c r="F1" s="2"/>
      <c r="G1" s="2"/>
    </row>
    <row r="2" spans="1:7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7" x14ac:dyDescent="0.25">
      <c r="A3" s="2" t="s">
        <v>1688</v>
      </c>
      <c r="B3" s="2" t="s">
        <v>1689</v>
      </c>
      <c r="C3" s="2" t="s">
        <v>349</v>
      </c>
      <c r="D3" s="2" t="s">
        <v>291</v>
      </c>
      <c r="E3" s="2" t="s">
        <v>349</v>
      </c>
      <c r="F3" s="2" t="s">
        <v>349</v>
      </c>
      <c r="G3" s="2"/>
    </row>
    <row r="4" spans="1:7" x14ac:dyDescent="0.25">
      <c r="A4" s="2" t="s">
        <v>1690</v>
      </c>
      <c r="B4" s="2" t="s">
        <v>1691</v>
      </c>
      <c r="C4" s="2" t="s">
        <v>349</v>
      </c>
      <c r="D4" s="2" t="s">
        <v>294</v>
      </c>
      <c r="E4" s="2" t="s">
        <v>349</v>
      </c>
      <c r="F4" s="2" t="s">
        <v>349</v>
      </c>
      <c r="G4" s="2" t="s">
        <v>1692</v>
      </c>
    </row>
    <row r="5" spans="1:7" x14ac:dyDescent="0.25">
      <c r="A5" s="2" t="s">
        <v>1693</v>
      </c>
      <c r="B5" s="2" t="s">
        <v>1694</v>
      </c>
      <c r="C5" s="2" t="s">
        <v>349</v>
      </c>
      <c r="D5" s="2" t="s">
        <v>294</v>
      </c>
      <c r="E5" s="2" t="s">
        <v>349</v>
      </c>
      <c r="F5" s="2" t="s">
        <v>349</v>
      </c>
      <c r="G5" s="2"/>
    </row>
    <row r="6" spans="1:7" x14ac:dyDescent="0.25">
      <c r="A6" s="2" t="s">
        <v>1695</v>
      </c>
      <c r="B6" s="2" t="s">
        <v>1696</v>
      </c>
      <c r="C6" s="2" t="s">
        <v>349</v>
      </c>
      <c r="D6" s="2" t="s">
        <v>294</v>
      </c>
      <c r="E6" s="2" t="s">
        <v>349</v>
      </c>
      <c r="F6" s="2" t="s">
        <v>349</v>
      </c>
      <c r="G6" s="2"/>
    </row>
    <row r="7" spans="1:7" x14ac:dyDescent="0.25">
      <c r="A7" s="2" t="s">
        <v>1697</v>
      </c>
      <c r="B7" s="2" t="s">
        <v>1698</v>
      </c>
      <c r="C7" s="2" t="s">
        <v>349</v>
      </c>
      <c r="D7" s="2" t="s">
        <v>294</v>
      </c>
      <c r="E7" s="2" t="s">
        <v>349</v>
      </c>
      <c r="F7" s="2" t="s">
        <v>349</v>
      </c>
      <c r="G7" s="2" t="s">
        <v>1699</v>
      </c>
    </row>
    <row r="8" spans="1:7" x14ac:dyDescent="0.25">
      <c r="A8" s="2" t="s">
        <v>1700</v>
      </c>
      <c r="B8" s="2" t="s">
        <v>1701</v>
      </c>
      <c r="C8" s="2" t="s">
        <v>349</v>
      </c>
      <c r="D8" s="2" t="s">
        <v>294</v>
      </c>
      <c r="E8" s="2" t="s">
        <v>349</v>
      </c>
      <c r="F8" s="2" t="s">
        <v>349</v>
      </c>
      <c r="G8" s="2"/>
    </row>
    <row r="9" spans="1:7" x14ac:dyDescent="0.25">
      <c r="A9" s="2" t="s">
        <v>1702</v>
      </c>
      <c r="B9" s="2" t="s">
        <v>1703</v>
      </c>
      <c r="C9" s="2" t="s">
        <v>349</v>
      </c>
      <c r="D9" s="2" t="s">
        <v>294</v>
      </c>
      <c r="E9" s="2" t="s">
        <v>349</v>
      </c>
      <c r="F9" s="2" t="s">
        <v>349</v>
      </c>
      <c r="G9" s="2" t="s">
        <v>1704</v>
      </c>
    </row>
    <row r="10" spans="1:7" x14ac:dyDescent="0.25">
      <c r="A10" s="2" t="s">
        <v>1705</v>
      </c>
      <c r="B10" s="2" t="s">
        <v>1706</v>
      </c>
      <c r="C10" s="2" t="s">
        <v>349</v>
      </c>
      <c r="D10" s="2" t="s">
        <v>294</v>
      </c>
      <c r="E10" s="2" t="s">
        <v>349</v>
      </c>
      <c r="F10" s="2" t="s">
        <v>349</v>
      </c>
      <c r="G10" s="2" t="s">
        <v>1707</v>
      </c>
    </row>
    <row r="11" spans="1:7" x14ac:dyDescent="0.25">
      <c r="A11" s="2" t="s">
        <v>1708</v>
      </c>
      <c r="B11" s="2" t="s">
        <v>1709</v>
      </c>
      <c r="C11" s="2" t="s">
        <v>349</v>
      </c>
      <c r="D11" s="2" t="s">
        <v>294</v>
      </c>
      <c r="E11" s="2" t="s">
        <v>349</v>
      </c>
      <c r="F11" s="2" t="s">
        <v>349</v>
      </c>
      <c r="G11" s="2"/>
    </row>
    <row r="12" spans="1:7" x14ac:dyDescent="0.25">
      <c r="A12" s="2" t="s">
        <v>1710</v>
      </c>
      <c r="B12" s="2" t="s">
        <v>1711</v>
      </c>
      <c r="C12" s="2" t="s">
        <v>349</v>
      </c>
      <c r="D12" s="2" t="s">
        <v>293</v>
      </c>
      <c r="E12" s="2" t="s">
        <v>349</v>
      </c>
      <c r="F12" s="2" t="s">
        <v>349</v>
      </c>
      <c r="G12" s="2"/>
    </row>
    <row r="13" spans="1:7" x14ac:dyDescent="0.25">
      <c r="A13" s="2" t="s">
        <v>1712</v>
      </c>
      <c r="B13" s="2" t="s">
        <v>1713</v>
      </c>
      <c r="C13" s="2" t="s">
        <v>349</v>
      </c>
      <c r="D13" s="2" t="s">
        <v>294</v>
      </c>
      <c r="E13" s="2" t="s">
        <v>349</v>
      </c>
      <c r="F13" s="2" t="s">
        <v>349</v>
      </c>
      <c r="G13" s="2"/>
    </row>
    <row r="14" spans="1:7" x14ac:dyDescent="0.25">
      <c r="A14" s="2" t="s">
        <v>1714</v>
      </c>
      <c r="B14" s="2" t="s">
        <v>1715</v>
      </c>
      <c r="C14" s="2" t="s">
        <v>349</v>
      </c>
      <c r="D14" s="2" t="s">
        <v>293</v>
      </c>
      <c r="E14" s="2" t="s">
        <v>349</v>
      </c>
      <c r="F14" s="2" t="s">
        <v>349</v>
      </c>
      <c r="G14" s="2"/>
    </row>
    <row r="15" spans="1:7" x14ac:dyDescent="0.25">
      <c r="A15" s="2" t="s">
        <v>1716</v>
      </c>
      <c r="B15" s="2" t="s">
        <v>1717</v>
      </c>
      <c r="C15" s="2" t="s">
        <v>349</v>
      </c>
      <c r="D15" s="2" t="s">
        <v>292</v>
      </c>
      <c r="E15" s="2" t="s">
        <v>349</v>
      </c>
      <c r="F15" s="2" t="s">
        <v>349</v>
      </c>
      <c r="G15" s="2"/>
    </row>
    <row r="16" spans="1:7" x14ac:dyDescent="0.25">
      <c r="A16" s="2" t="s">
        <v>1718</v>
      </c>
      <c r="B16" s="2" t="s">
        <v>1719</v>
      </c>
      <c r="C16" s="2" t="s">
        <v>349</v>
      </c>
      <c r="D16" s="2" t="s">
        <v>294</v>
      </c>
      <c r="E16" s="2" t="s">
        <v>349</v>
      </c>
      <c r="F16" s="2" t="s">
        <v>349</v>
      </c>
      <c r="G16" s="2" t="s">
        <v>1720</v>
      </c>
    </row>
    <row r="17" spans="1:7" x14ac:dyDescent="0.25">
      <c r="A17" s="2" t="s">
        <v>1721</v>
      </c>
      <c r="B17" s="2" t="s">
        <v>1722</v>
      </c>
      <c r="C17" s="2" t="s">
        <v>349</v>
      </c>
      <c r="D17" s="2" t="s">
        <v>294</v>
      </c>
      <c r="E17" s="2" t="s">
        <v>349</v>
      </c>
      <c r="F17" s="2" t="s">
        <v>349</v>
      </c>
      <c r="G17" s="2"/>
    </row>
    <row r="18" spans="1:7" x14ac:dyDescent="0.25">
      <c r="A18" s="2" t="s">
        <v>1723</v>
      </c>
      <c r="B18" s="2" t="s">
        <v>1724</v>
      </c>
      <c r="C18" s="2" t="s">
        <v>349</v>
      </c>
      <c r="D18" s="2" t="s">
        <v>294</v>
      </c>
      <c r="E18" s="2" t="s">
        <v>349</v>
      </c>
      <c r="F18" s="2" t="s">
        <v>349</v>
      </c>
      <c r="G18" s="2"/>
    </row>
    <row r="19" spans="1:7" x14ac:dyDescent="0.25">
      <c r="A19" s="2" t="s">
        <v>1725</v>
      </c>
      <c r="B19" s="2" t="s">
        <v>1726</v>
      </c>
      <c r="C19" s="2" t="s">
        <v>349</v>
      </c>
      <c r="D19" s="2" t="s">
        <v>294</v>
      </c>
      <c r="E19" s="2" t="s">
        <v>349</v>
      </c>
      <c r="F19" s="2" t="s">
        <v>349</v>
      </c>
      <c r="G19" s="2"/>
    </row>
    <row r="20" spans="1:7" x14ac:dyDescent="0.25">
      <c r="A20" s="2" t="s">
        <v>1727</v>
      </c>
      <c r="B20" s="2" t="s">
        <v>1728</v>
      </c>
      <c r="C20" s="2" t="s">
        <v>349</v>
      </c>
      <c r="D20" s="2" t="s">
        <v>294</v>
      </c>
      <c r="E20" s="2" t="s">
        <v>349</v>
      </c>
      <c r="F20" s="2" t="s">
        <v>349</v>
      </c>
      <c r="G20" s="2"/>
    </row>
    <row r="21" spans="1:7" x14ac:dyDescent="0.25">
      <c r="A21" s="2" t="s">
        <v>1729</v>
      </c>
      <c r="B21" s="2" t="s">
        <v>1730</v>
      </c>
      <c r="C21" s="2" t="s">
        <v>349</v>
      </c>
      <c r="D21" s="2" t="s">
        <v>294</v>
      </c>
      <c r="E21" s="2" t="s">
        <v>349</v>
      </c>
      <c r="F21" s="2" t="s">
        <v>349</v>
      </c>
      <c r="G21" s="2"/>
    </row>
    <row r="22" spans="1:7" x14ac:dyDescent="0.25">
      <c r="A22" s="2" t="s">
        <v>1731</v>
      </c>
      <c r="B22" s="2" t="s">
        <v>1732</v>
      </c>
      <c r="C22" s="2" t="s">
        <v>349</v>
      </c>
      <c r="D22" s="2" t="s">
        <v>293</v>
      </c>
      <c r="E22" s="2" t="s">
        <v>349</v>
      </c>
      <c r="F22" s="2" t="s">
        <v>349</v>
      </c>
      <c r="G22" s="2"/>
    </row>
    <row r="23" spans="1:7" x14ac:dyDescent="0.25">
      <c r="A23" s="2" t="s">
        <v>1733</v>
      </c>
      <c r="B23" s="2" t="s">
        <v>1734</v>
      </c>
      <c r="C23" s="2" t="s">
        <v>349</v>
      </c>
      <c r="D23" s="2" t="s">
        <v>294</v>
      </c>
      <c r="E23" s="2" t="s">
        <v>349</v>
      </c>
      <c r="F23" s="2" t="s">
        <v>349</v>
      </c>
      <c r="G23" s="2"/>
    </row>
    <row r="24" spans="1:7" x14ac:dyDescent="0.25">
      <c r="A24" s="2" t="s">
        <v>1735</v>
      </c>
      <c r="B24" s="2" t="s">
        <v>1736</v>
      </c>
      <c r="C24" s="2" t="s">
        <v>349</v>
      </c>
      <c r="D24" s="2" t="s">
        <v>294</v>
      </c>
      <c r="E24" s="2" t="s">
        <v>349</v>
      </c>
      <c r="F24" s="2" t="s">
        <v>349</v>
      </c>
      <c r="G24" s="2"/>
    </row>
    <row r="25" spans="1:7" x14ac:dyDescent="0.25">
      <c r="A25" s="2" t="s">
        <v>1737</v>
      </c>
      <c r="B25" s="2" t="s">
        <v>1738</v>
      </c>
      <c r="C25" s="2" t="s">
        <v>349</v>
      </c>
      <c r="D25" s="2" t="s">
        <v>293</v>
      </c>
      <c r="E25" s="2" t="s">
        <v>349</v>
      </c>
      <c r="F25" s="2" t="s">
        <v>349</v>
      </c>
      <c r="G25" s="2"/>
    </row>
    <row r="26" spans="1:7" x14ac:dyDescent="0.25">
      <c r="A26" s="2" t="s">
        <v>1739</v>
      </c>
      <c r="B26" s="2" t="s">
        <v>1740</v>
      </c>
      <c r="C26" s="2" t="s">
        <v>349</v>
      </c>
      <c r="D26" s="2" t="s">
        <v>292</v>
      </c>
      <c r="E26" s="2" t="s">
        <v>349</v>
      </c>
      <c r="F26" s="2" t="s">
        <v>349</v>
      </c>
      <c r="G26" s="2"/>
    </row>
    <row r="27" spans="1:7" x14ac:dyDescent="0.25">
      <c r="B27" s="3"/>
      <c r="F27" s="2" t="b">
        <v>0</v>
      </c>
      <c r="G27" s="4"/>
    </row>
    <row r="28" spans="1:7" x14ac:dyDescent="0.25">
      <c r="B28" s="3"/>
      <c r="F28" s="2" t="b">
        <v>0</v>
      </c>
      <c r="G28" s="4"/>
    </row>
    <row r="29" spans="1:7" x14ac:dyDescent="0.25">
      <c r="B29" s="3"/>
      <c r="F29" s="2" t="b">
        <v>0</v>
      </c>
      <c r="G29" s="4"/>
    </row>
    <row r="30" spans="1:7" x14ac:dyDescent="0.25">
      <c r="B30" s="3"/>
      <c r="F30" s="2" t="b">
        <v>0</v>
      </c>
      <c r="G30" s="4"/>
    </row>
    <row r="31" spans="1:7" x14ac:dyDescent="0.25">
      <c r="B31" s="3"/>
      <c r="F31" s="2" t="b">
        <v>0</v>
      </c>
      <c r="G31" s="4"/>
    </row>
    <row r="32" spans="1:7" x14ac:dyDescent="0.25">
      <c r="B32" s="3"/>
      <c r="F32" s="2" t="b">
        <v>0</v>
      </c>
      <c r="G32" s="4"/>
    </row>
    <row r="33" spans="2:7" x14ac:dyDescent="0.25">
      <c r="B33" s="3"/>
      <c r="F33" s="2" t="b">
        <v>0</v>
      </c>
      <c r="G33" s="4"/>
    </row>
    <row r="34" spans="2:7" x14ac:dyDescent="0.25">
      <c r="B34" s="3"/>
      <c r="F34" s="2" t="b">
        <v>0</v>
      </c>
      <c r="G34" s="4"/>
    </row>
    <row r="35" spans="2:7" x14ac:dyDescent="0.25">
      <c r="B35" s="3"/>
      <c r="F35" s="2" t="b">
        <v>0</v>
      </c>
      <c r="G35" s="4"/>
    </row>
    <row r="36" spans="2:7" x14ac:dyDescent="0.25">
      <c r="B36" s="3"/>
      <c r="F36" s="2" t="b">
        <v>0</v>
      </c>
      <c r="G36" s="4"/>
    </row>
    <row r="37" spans="2:7" x14ac:dyDescent="0.25">
      <c r="B37" s="3"/>
      <c r="F37" s="2" t="b">
        <v>0</v>
      </c>
      <c r="G37" s="4"/>
    </row>
    <row r="38" spans="2:7" x14ac:dyDescent="0.25">
      <c r="B38" s="3"/>
      <c r="F38" s="2" t="b">
        <v>0</v>
      </c>
      <c r="G38" s="4"/>
    </row>
    <row r="39" spans="2:7" x14ac:dyDescent="0.25">
      <c r="B39" s="3"/>
      <c r="F39" s="2" t="b">
        <v>0</v>
      </c>
      <c r="G39" s="4"/>
    </row>
    <row r="40" spans="2:7" x14ac:dyDescent="0.25">
      <c r="B40" s="3"/>
      <c r="F40" s="2" t="b">
        <v>0</v>
      </c>
      <c r="G40" s="4"/>
    </row>
    <row r="41" spans="2:7" x14ac:dyDescent="0.25">
      <c r="B41" s="3"/>
      <c r="F41" s="2" t="b">
        <v>0</v>
      </c>
      <c r="G41" s="4"/>
    </row>
    <row r="42" spans="2:7" x14ac:dyDescent="0.25">
      <c r="B42" s="3"/>
      <c r="F42" s="2" t="b">
        <v>0</v>
      </c>
      <c r="G42" s="4"/>
    </row>
    <row r="43" spans="2:7" x14ac:dyDescent="0.25">
      <c r="B43" s="3"/>
      <c r="F43" s="2" t="b">
        <v>0</v>
      </c>
      <c r="G43" s="4"/>
    </row>
    <row r="44" spans="2:7" x14ac:dyDescent="0.25">
      <c r="B44" s="3"/>
      <c r="F44" s="2" t="b">
        <v>0</v>
      </c>
      <c r="G44" s="4"/>
    </row>
    <row r="45" spans="2:7" x14ac:dyDescent="0.25">
      <c r="B45" s="3"/>
      <c r="F45" s="2" t="b">
        <v>0</v>
      </c>
      <c r="G45" s="4"/>
    </row>
    <row r="46" spans="2:7" x14ac:dyDescent="0.25">
      <c r="B46" s="3"/>
      <c r="F46" s="2" t="b">
        <v>0</v>
      </c>
      <c r="G46" s="4"/>
    </row>
    <row r="47" spans="2:7" x14ac:dyDescent="0.25">
      <c r="B47" s="3"/>
      <c r="F47" s="2" t="b">
        <v>0</v>
      </c>
      <c r="G47" s="4"/>
    </row>
    <row r="48" spans="2:7" x14ac:dyDescent="0.25">
      <c r="B48" s="3"/>
      <c r="F48" s="2" t="b">
        <v>0</v>
      </c>
      <c r="G48" s="4"/>
    </row>
    <row r="49" spans="2:7" x14ac:dyDescent="0.25">
      <c r="B49" s="3"/>
      <c r="F49" s="2" t="b">
        <v>0</v>
      </c>
      <c r="G49" s="4"/>
    </row>
    <row r="50" spans="2:7" x14ac:dyDescent="0.25">
      <c r="B50" s="3"/>
      <c r="F50" s="2" t="b">
        <v>0</v>
      </c>
      <c r="G50" s="4"/>
    </row>
    <row r="51" spans="2:7" x14ac:dyDescent="0.25">
      <c r="B51" s="3"/>
      <c r="F51" s="2" t="b">
        <v>0</v>
      </c>
      <c r="G51" s="4"/>
    </row>
    <row r="52" spans="2:7" x14ac:dyDescent="0.25">
      <c r="B52" s="3"/>
      <c r="F52" s="2" t="b">
        <v>0</v>
      </c>
      <c r="G52" s="4"/>
    </row>
    <row r="53" spans="2:7" x14ac:dyDescent="0.25">
      <c r="B53" s="3"/>
      <c r="F53" s="2" t="b">
        <v>0</v>
      </c>
      <c r="G53" s="4"/>
    </row>
    <row r="54" spans="2:7" x14ac:dyDescent="0.25">
      <c r="B54" s="3"/>
      <c r="F54" s="2" t="b">
        <v>0</v>
      </c>
      <c r="G54" s="4"/>
    </row>
    <row r="55" spans="2:7" x14ac:dyDescent="0.25">
      <c r="B55" s="3"/>
      <c r="F55" s="2" t="b">
        <v>0</v>
      </c>
      <c r="G55" s="4"/>
    </row>
    <row r="56" spans="2:7" x14ac:dyDescent="0.25">
      <c r="B56" s="3"/>
      <c r="F56" s="2" t="b">
        <v>0</v>
      </c>
      <c r="G56" s="4"/>
    </row>
    <row r="57" spans="2:7" x14ac:dyDescent="0.25">
      <c r="B57" s="3"/>
      <c r="F57" s="2" t="b">
        <v>0</v>
      </c>
      <c r="G57" s="4"/>
    </row>
    <row r="58" spans="2:7" x14ac:dyDescent="0.25">
      <c r="B58" s="3"/>
      <c r="F58" s="2" t="b">
        <v>0</v>
      </c>
      <c r="G58" s="4"/>
    </row>
    <row r="59" spans="2:7" x14ac:dyDescent="0.25">
      <c r="B59" s="3"/>
      <c r="F59" s="2" t="b">
        <v>0</v>
      </c>
      <c r="G59" s="4"/>
    </row>
    <row r="60" spans="2:7" x14ac:dyDescent="0.25">
      <c r="B60" s="3"/>
      <c r="F60" s="2" t="b">
        <v>0</v>
      </c>
      <c r="G60" s="4"/>
    </row>
    <row r="61" spans="2:7" x14ac:dyDescent="0.25">
      <c r="B61" s="3"/>
      <c r="F61" s="2" t="b">
        <v>0</v>
      </c>
      <c r="G61" s="4"/>
    </row>
    <row r="62" spans="2:7" x14ac:dyDescent="0.25">
      <c r="B62" s="3"/>
      <c r="F62" s="2" t="b">
        <v>0</v>
      </c>
      <c r="G62" s="4"/>
    </row>
    <row r="63" spans="2:7" x14ac:dyDescent="0.25">
      <c r="B63" s="3"/>
      <c r="F63" s="2" t="b">
        <v>0</v>
      </c>
      <c r="G63" s="4"/>
    </row>
    <row r="64" spans="2:7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1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0837-A527-48E2-A9B2-ED0131F298D2}">
  <dimension ref="A1:H30"/>
  <sheetViews>
    <sheetView tabSelected="1" topLeftCell="A13" workbookViewId="0">
      <selection activeCell="H1" sqref="H1"/>
    </sheetView>
  </sheetViews>
  <sheetFormatPr defaultRowHeight="13.2" x14ac:dyDescent="0.25"/>
  <cols>
    <col min="1" max="1" width="34.109375" bestFit="1" customWidth="1"/>
    <col min="2" max="2" width="14.77734375" bestFit="1" customWidth="1"/>
    <col min="3" max="3" width="15.109375" bestFit="1" customWidth="1"/>
    <col min="4" max="4" width="14.33203125" bestFit="1" customWidth="1"/>
    <col min="5" max="5" width="32.33203125" bestFit="1" customWidth="1"/>
    <col min="6" max="6" width="19.6640625" bestFit="1" customWidth="1"/>
    <col min="7" max="7" width="22" bestFit="1" customWidth="1"/>
  </cols>
  <sheetData>
    <row r="1" spans="1:8" ht="13.8" x14ac:dyDescent="0.25">
      <c r="A1" s="11" t="s">
        <v>4219</v>
      </c>
      <c r="B1" s="11" t="s">
        <v>4220</v>
      </c>
      <c r="C1" s="11" t="s">
        <v>297</v>
      </c>
      <c r="D1" s="11" t="s">
        <v>4221</v>
      </c>
      <c r="E1" s="11" t="s">
        <v>4222</v>
      </c>
      <c r="F1" s="11" t="s">
        <v>4223</v>
      </c>
      <c r="G1" s="11" t="s">
        <v>4224</v>
      </c>
      <c r="H1" s="11" t="s">
        <v>310</v>
      </c>
    </row>
    <row r="2" spans="1:8" x14ac:dyDescent="0.25">
      <c r="A2" t="s">
        <v>126</v>
      </c>
      <c r="B2">
        <v>54.14</v>
      </c>
      <c r="C2" t="s">
        <v>4225</v>
      </c>
      <c r="D2" t="s">
        <v>4226</v>
      </c>
      <c r="E2" t="s">
        <v>4227</v>
      </c>
      <c r="F2" t="s">
        <v>329</v>
      </c>
      <c r="G2" t="s">
        <v>4228</v>
      </c>
      <c r="H2" t="s">
        <v>319</v>
      </c>
    </row>
    <row r="3" spans="1:8" x14ac:dyDescent="0.25">
      <c r="A3" t="s">
        <v>57</v>
      </c>
      <c r="B3">
        <v>48.25</v>
      </c>
      <c r="C3" t="s">
        <v>4225</v>
      </c>
      <c r="D3" t="s">
        <v>4226</v>
      </c>
      <c r="E3" t="s">
        <v>4229</v>
      </c>
      <c r="F3" t="s">
        <v>329</v>
      </c>
      <c r="G3" t="s">
        <v>4230</v>
      </c>
      <c r="H3" t="s">
        <v>319</v>
      </c>
    </row>
    <row r="4" spans="1:8" x14ac:dyDescent="0.25">
      <c r="A4" t="s">
        <v>57</v>
      </c>
      <c r="B4">
        <v>47.98</v>
      </c>
      <c r="C4" t="s">
        <v>4225</v>
      </c>
      <c r="D4" t="s">
        <v>4226</v>
      </c>
      <c r="E4" t="s">
        <v>4229</v>
      </c>
      <c r="F4" t="s">
        <v>329</v>
      </c>
      <c r="G4" t="s">
        <v>4230</v>
      </c>
      <c r="H4" t="s">
        <v>4231</v>
      </c>
    </row>
    <row r="5" spans="1:8" x14ac:dyDescent="0.25">
      <c r="A5" t="s">
        <v>85</v>
      </c>
      <c r="B5">
        <v>44.52</v>
      </c>
      <c r="C5" t="s">
        <v>4225</v>
      </c>
      <c r="D5" t="s">
        <v>4232</v>
      </c>
      <c r="E5" t="s">
        <v>4233</v>
      </c>
      <c r="F5" t="s">
        <v>316</v>
      </c>
      <c r="G5" t="s">
        <v>4234</v>
      </c>
      <c r="H5" t="s">
        <v>637</v>
      </c>
    </row>
    <row r="6" spans="1:8" x14ac:dyDescent="0.25">
      <c r="A6" t="s">
        <v>51</v>
      </c>
      <c r="B6">
        <v>43.69</v>
      </c>
      <c r="C6" t="s">
        <v>4235</v>
      </c>
      <c r="D6" t="s">
        <v>4232</v>
      </c>
      <c r="E6" t="s">
        <v>4236</v>
      </c>
      <c r="F6" t="s">
        <v>329</v>
      </c>
      <c r="G6" t="s">
        <v>4237</v>
      </c>
      <c r="H6" t="s">
        <v>4238</v>
      </c>
    </row>
    <row r="7" spans="1:8" x14ac:dyDescent="0.25">
      <c r="A7" t="s">
        <v>275</v>
      </c>
      <c r="B7">
        <v>38.299999999999997</v>
      </c>
      <c r="C7" t="s">
        <v>4225</v>
      </c>
      <c r="D7" t="s">
        <v>4239</v>
      </c>
      <c r="E7" t="s">
        <v>4240</v>
      </c>
      <c r="F7" t="s">
        <v>329</v>
      </c>
      <c r="G7" t="s">
        <v>4241</v>
      </c>
      <c r="H7" t="s">
        <v>637</v>
      </c>
    </row>
    <row r="8" spans="1:8" x14ac:dyDescent="0.25">
      <c r="A8" t="s">
        <v>132</v>
      </c>
      <c r="B8">
        <v>36.49</v>
      </c>
      <c r="C8" t="s">
        <v>4225</v>
      </c>
      <c r="D8" t="s">
        <v>4232</v>
      </c>
      <c r="E8" t="s">
        <v>4242</v>
      </c>
      <c r="F8" t="s">
        <v>329</v>
      </c>
      <c r="G8" t="s">
        <v>4234</v>
      </c>
      <c r="H8" t="s">
        <v>4238</v>
      </c>
    </row>
    <row r="9" spans="1:8" x14ac:dyDescent="0.25">
      <c r="A9" t="s">
        <v>57</v>
      </c>
      <c r="B9">
        <v>34.72</v>
      </c>
      <c r="C9" t="s">
        <v>4225</v>
      </c>
      <c r="D9" t="s">
        <v>4226</v>
      </c>
      <c r="E9" t="s">
        <v>4229</v>
      </c>
      <c r="F9" t="s">
        <v>329</v>
      </c>
      <c r="G9" t="s">
        <v>4230</v>
      </c>
      <c r="H9" t="s">
        <v>4238</v>
      </c>
    </row>
    <row r="10" spans="1:8" x14ac:dyDescent="0.25">
      <c r="A10" t="s">
        <v>268</v>
      </c>
      <c r="B10">
        <v>29.68</v>
      </c>
      <c r="C10" t="s">
        <v>4235</v>
      </c>
      <c r="D10" t="s">
        <v>4243</v>
      </c>
      <c r="E10" t="s">
        <v>4244</v>
      </c>
      <c r="F10" t="s">
        <v>316</v>
      </c>
      <c r="G10" t="s">
        <v>4245</v>
      </c>
      <c r="H10" t="s">
        <v>319</v>
      </c>
    </row>
    <row r="11" spans="1:8" x14ac:dyDescent="0.25">
      <c r="A11" t="s">
        <v>211</v>
      </c>
      <c r="B11">
        <v>29.21</v>
      </c>
      <c r="C11" t="s">
        <v>4225</v>
      </c>
      <c r="D11" t="s">
        <v>4239</v>
      </c>
      <c r="E11" t="s">
        <v>4246</v>
      </c>
      <c r="F11" t="s">
        <v>329</v>
      </c>
      <c r="G11" t="s">
        <v>4247</v>
      </c>
      <c r="H11" t="s">
        <v>4238</v>
      </c>
    </row>
    <row r="12" spans="1:8" x14ac:dyDescent="0.25">
      <c r="A12" t="s">
        <v>205</v>
      </c>
      <c r="B12">
        <v>26.7</v>
      </c>
      <c r="C12" t="s">
        <v>4225</v>
      </c>
      <c r="D12" t="s">
        <v>4239</v>
      </c>
      <c r="E12" t="s">
        <v>4248</v>
      </c>
      <c r="F12" t="s">
        <v>329</v>
      </c>
      <c r="G12" t="s">
        <v>4249</v>
      </c>
      <c r="H12" t="s">
        <v>4238</v>
      </c>
    </row>
    <row r="13" spans="1:8" x14ac:dyDescent="0.25">
      <c r="A13" t="s">
        <v>258</v>
      </c>
      <c r="B13">
        <v>26.09</v>
      </c>
      <c r="C13" t="s">
        <v>4225</v>
      </c>
      <c r="D13" t="s">
        <v>4232</v>
      </c>
      <c r="E13" t="s">
        <v>4250</v>
      </c>
      <c r="F13" t="s">
        <v>329</v>
      </c>
      <c r="G13" t="s">
        <v>4251</v>
      </c>
      <c r="H13" t="s">
        <v>4231</v>
      </c>
    </row>
    <row r="14" spans="1:8" x14ac:dyDescent="0.25">
      <c r="A14" t="s">
        <v>181</v>
      </c>
      <c r="B14">
        <v>24.25</v>
      </c>
      <c r="C14" t="s">
        <v>4252</v>
      </c>
      <c r="D14" t="s">
        <v>4243</v>
      </c>
      <c r="E14" t="s">
        <v>4253</v>
      </c>
      <c r="F14" t="s">
        <v>329</v>
      </c>
      <c r="G14" t="s">
        <v>4254</v>
      </c>
      <c r="H14" t="s">
        <v>637</v>
      </c>
    </row>
    <row r="15" spans="1:8" x14ac:dyDescent="0.25">
      <c r="A15" t="s">
        <v>80</v>
      </c>
      <c r="B15">
        <v>20.92</v>
      </c>
      <c r="C15" t="s">
        <v>4255</v>
      </c>
      <c r="D15" t="s">
        <v>4232</v>
      </c>
      <c r="E15" t="s">
        <v>4233</v>
      </c>
      <c r="F15" t="s">
        <v>4256</v>
      </c>
      <c r="G15" t="s">
        <v>4257</v>
      </c>
      <c r="H15" t="s">
        <v>637</v>
      </c>
    </row>
    <row r="16" spans="1:8" x14ac:dyDescent="0.25">
      <c r="A16" t="s">
        <v>199</v>
      </c>
      <c r="B16">
        <v>14.03</v>
      </c>
      <c r="C16" t="s">
        <v>4255</v>
      </c>
      <c r="D16" t="s">
        <v>4239</v>
      </c>
      <c r="E16" t="s">
        <v>4258</v>
      </c>
      <c r="F16" t="s">
        <v>4256</v>
      </c>
      <c r="G16" t="s">
        <v>4259</v>
      </c>
      <c r="H16" t="s">
        <v>4238</v>
      </c>
    </row>
    <row r="17" spans="1:8" x14ac:dyDescent="0.25">
      <c r="A17" t="s">
        <v>151</v>
      </c>
      <c r="B17">
        <v>13.4</v>
      </c>
      <c r="C17" t="s">
        <v>4255</v>
      </c>
      <c r="D17" t="s">
        <v>4239</v>
      </c>
      <c r="E17" t="s">
        <v>4260</v>
      </c>
      <c r="F17" t="s">
        <v>4256</v>
      </c>
      <c r="G17" t="s">
        <v>4261</v>
      </c>
      <c r="H17" t="s">
        <v>4238</v>
      </c>
    </row>
    <row r="18" spans="1:8" x14ac:dyDescent="0.25">
      <c r="A18" t="s">
        <v>63</v>
      </c>
      <c r="B18">
        <v>11.93</v>
      </c>
      <c r="C18" t="s">
        <v>4235</v>
      </c>
      <c r="D18" t="s">
        <v>4243</v>
      </c>
      <c r="E18" t="s">
        <v>4262</v>
      </c>
      <c r="F18" t="s">
        <v>316</v>
      </c>
      <c r="G18" t="s">
        <v>4263</v>
      </c>
      <c r="H18" t="s">
        <v>4231</v>
      </c>
    </row>
    <row r="19" spans="1:8" x14ac:dyDescent="0.25">
      <c r="A19" t="s">
        <v>187</v>
      </c>
      <c r="B19">
        <v>11.71</v>
      </c>
      <c r="C19" t="s">
        <v>4225</v>
      </c>
      <c r="D19" t="s">
        <v>4232</v>
      </c>
      <c r="E19" t="s">
        <v>4264</v>
      </c>
      <c r="F19" t="s">
        <v>329</v>
      </c>
      <c r="G19" t="s">
        <v>4251</v>
      </c>
      <c r="H19" t="s">
        <v>319</v>
      </c>
    </row>
    <row r="20" spans="1:8" x14ac:dyDescent="0.25">
      <c r="A20" t="s">
        <v>164</v>
      </c>
      <c r="B20">
        <v>11.24</v>
      </c>
      <c r="C20" t="s">
        <v>4225</v>
      </c>
      <c r="D20" t="s">
        <v>4226</v>
      </c>
      <c r="E20" t="s">
        <v>4265</v>
      </c>
      <c r="F20" t="s">
        <v>329</v>
      </c>
      <c r="G20" t="s">
        <v>4266</v>
      </c>
      <c r="H20" t="s">
        <v>4238</v>
      </c>
    </row>
    <row r="21" spans="1:8" x14ac:dyDescent="0.25">
      <c r="A21" t="s">
        <v>69</v>
      </c>
      <c r="B21">
        <v>11.05</v>
      </c>
      <c r="C21" t="s">
        <v>4225</v>
      </c>
      <c r="D21" t="s">
        <v>4226</v>
      </c>
      <c r="E21" t="s">
        <v>4267</v>
      </c>
      <c r="F21" t="s">
        <v>329</v>
      </c>
      <c r="G21" t="s">
        <v>4228</v>
      </c>
      <c r="H21" t="s">
        <v>319</v>
      </c>
    </row>
    <row r="22" spans="1:8" x14ac:dyDescent="0.25">
      <c r="A22" t="s">
        <v>102</v>
      </c>
      <c r="B22">
        <v>10.73</v>
      </c>
      <c r="C22" t="s">
        <v>4255</v>
      </c>
      <c r="D22" t="s">
        <v>4243</v>
      </c>
      <c r="E22" t="s">
        <v>4268</v>
      </c>
      <c r="F22" t="s">
        <v>316</v>
      </c>
      <c r="G22" t="s">
        <v>4269</v>
      </c>
      <c r="H22" t="s">
        <v>637</v>
      </c>
    </row>
    <row r="23" spans="1:8" x14ac:dyDescent="0.25">
      <c r="A23" t="s">
        <v>114</v>
      </c>
      <c r="B23">
        <v>9.9499999999999993</v>
      </c>
      <c r="C23" t="s">
        <v>4225</v>
      </c>
      <c r="D23" t="s">
        <v>4232</v>
      </c>
      <c r="E23" t="s">
        <v>4270</v>
      </c>
      <c r="F23" t="s">
        <v>329</v>
      </c>
      <c r="G23" t="s">
        <v>4234</v>
      </c>
      <c r="H23" t="s">
        <v>637</v>
      </c>
    </row>
    <row r="24" spans="1:8" x14ac:dyDescent="0.25">
      <c r="A24" t="s">
        <v>108</v>
      </c>
      <c r="B24">
        <v>9.42</v>
      </c>
      <c r="C24" t="s">
        <v>4235</v>
      </c>
      <c r="D24" t="s">
        <v>4243</v>
      </c>
      <c r="E24" t="s">
        <v>4271</v>
      </c>
      <c r="F24" t="s">
        <v>316</v>
      </c>
      <c r="G24" t="s">
        <v>4230</v>
      </c>
      <c r="H24" t="s">
        <v>4238</v>
      </c>
    </row>
    <row r="25" spans="1:8" x14ac:dyDescent="0.25">
      <c r="A25" t="s">
        <v>4272</v>
      </c>
      <c r="B25">
        <v>9.23</v>
      </c>
      <c r="C25" t="s">
        <v>4235</v>
      </c>
      <c r="D25" t="s">
        <v>4232</v>
      </c>
      <c r="E25" t="s">
        <v>4273</v>
      </c>
      <c r="F25" t="s">
        <v>329</v>
      </c>
      <c r="G25" t="s">
        <v>4251</v>
      </c>
      <c r="H25" t="s">
        <v>637</v>
      </c>
    </row>
    <row r="26" spans="1:8" x14ac:dyDescent="0.25">
      <c r="A26" t="s">
        <v>91</v>
      </c>
      <c r="B26">
        <v>9.11</v>
      </c>
      <c r="C26" t="s">
        <v>4235</v>
      </c>
      <c r="D26" t="s">
        <v>4243</v>
      </c>
      <c r="E26" t="s">
        <v>4274</v>
      </c>
      <c r="F26" t="s">
        <v>316</v>
      </c>
      <c r="G26" t="s">
        <v>4275</v>
      </c>
      <c r="H26" t="s">
        <v>4238</v>
      </c>
    </row>
    <row r="27" spans="1:8" x14ac:dyDescent="0.25">
      <c r="A27" t="s">
        <v>252</v>
      </c>
      <c r="B27">
        <v>8.9</v>
      </c>
      <c r="C27" t="s">
        <v>4225</v>
      </c>
      <c r="D27" t="s">
        <v>4243</v>
      </c>
      <c r="E27" t="s">
        <v>4276</v>
      </c>
      <c r="F27" t="s">
        <v>329</v>
      </c>
      <c r="G27" t="s">
        <v>4251</v>
      </c>
      <c r="H27" t="s">
        <v>4238</v>
      </c>
    </row>
    <row r="28" spans="1:8" x14ac:dyDescent="0.25">
      <c r="A28" t="s">
        <v>75</v>
      </c>
      <c r="B28">
        <v>8.0500000000000007</v>
      </c>
      <c r="C28" t="s">
        <v>4255</v>
      </c>
      <c r="D28" t="s">
        <v>4232</v>
      </c>
      <c r="E28" t="s">
        <v>4233</v>
      </c>
      <c r="F28" t="s">
        <v>4256</v>
      </c>
      <c r="G28" t="s">
        <v>4257</v>
      </c>
      <c r="H28" t="s">
        <v>4238</v>
      </c>
    </row>
    <row r="29" spans="1:8" x14ac:dyDescent="0.25">
      <c r="A29" t="s">
        <v>193</v>
      </c>
      <c r="B29">
        <v>5.61</v>
      </c>
      <c r="C29" t="s">
        <v>4225</v>
      </c>
      <c r="D29" t="s">
        <v>4243</v>
      </c>
      <c r="E29" t="s">
        <v>4276</v>
      </c>
      <c r="F29" t="s">
        <v>329</v>
      </c>
      <c r="G29" t="s">
        <v>4257</v>
      </c>
      <c r="H29" t="s">
        <v>4238</v>
      </c>
    </row>
    <row r="30" spans="1:8" x14ac:dyDescent="0.25">
      <c r="A30" t="s">
        <v>145</v>
      </c>
      <c r="B30">
        <v>5.3</v>
      </c>
      <c r="C30" t="s">
        <v>4255</v>
      </c>
      <c r="D30" t="s">
        <v>4226</v>
      </c>
      <c r="E30" t="s">
        <v>4277</v>
      </c>
      <c r="F30" t="s">
        <v>4256</v>
      </c>
      <c r="G30" t="s">
        <v>4278</v>
      </c>
      <c r="H30" t="s">
        <v>4238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H202"/>
  <sheetViews>
    <sheetView workbookViewId="0"/>
  </sheetViews>
  <sheetFormatPr defaultColWidth="12.6640625" defaultRowHeight="15.75" customHeight="1" x14ac:dyDescent="0.25"/>
  <sheetData>
    <row r="1" spans="1:8" x14ac:dyDescent="0.25">
      <c r="A1" s="2" t="s">
        <v>281</v>
      </c>
      <c r="B1" s="1" t="s">
        <v>1741</v>
      </c>
      <c r="C1" s="2"/>
      <c r="D1" s="2"/>
      <c r="E1" s="2"/>
      <c r="F1" s="2"/>
      <c r="G1" s="2"/>
    </row>
    <row r="2" spans="1:8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8" x14ac:dyDescent="0.25">
      <c r="A3" s="2" t="s">
        <v>1742</v>
      </c>
      <c r="B3" s="2" t="s">
        <v>1743</v>
      </c>
      <c r="C3" s="2" t="s">
        <v>291</v>
      </c>
      <c r="D3" s="2" t="s">
        <v>315</v>
      </c>
      <c r="E3" s="2" t="s">
        <v>349</v>
      </c>
      <c r="F3" s="2" t="s">
        <v>349</v>
      </c>
      <c r="G3" s="2" t="s">
        <v>1744</v>
      </c>
      <c r="H3" s="2" t="s">
        <v>591</v>
      </c>
    </row>
    <row r="4" spans="1:8" x14ac:dyDescent="0.25">
      <c r="A4" s="2" t="s">
        <v>1745</v>
      </c>
      <c r="B4" s="2" t="s">
        <v>1746</v>
      </c>
      <c r="C4" s="2" t="s">
        <v>292</v>
      </c>
      <c r="D4" s="2" t="s">
        <v>358</v>
      </c>
      <c r="E4" s="2" t="s">
        <v>349</v>
      </c>
      <c r="F4" s="2" t="s">
        <v>349</v>
      </c>
      <c r="G4" s="2" t="s">
        <v>1747</v>
      </c>
      <c r="H4" s="2" t="s">
        <v>591</v>
      </c>
    </row>
    <row r="5" spans="1:8" x14ac:dyDescent="0.25">
      <c r="A5" s="2" t="s">
        <v>1748</v>
      </c>
      <c r="B5" s="2" t="s">
        <v>1749</v>
      </c>
      <c r="C5" s="2" t="s">
        <v>293</v>
      </c>
      <c r="D5" s="2" t="s">
        <v>358</v>
      </c>
      <c r="E5" s="2" t="s">
        <v>349</v>
      </c>
      <c r="F5" s="2" t="s">
        <v>349</v>
      </c>
      <c r="G5" s="2" t="s">
        <v>1750</v>
      </c>
      <c r="H5" s="2" t="s">
        <v>591</v>
      </c>
    </row>
    <row r="6" spans="1:8" x14ac:dyDescent="0.25">
      <c r="A6" s="2" t="s">
        <v>1751</v>
      </c>
      <c r="B6" s="2" t="s">
        <v>1752</v>
      </c>
      <c r="C6" s="2" t="s">
        <v>294</v>
      </c>
      <c r="D6" s="2" t="s">
        <v>358</v>
      </c>
      <c r="E6" s="2" t="s">
        <v>349</v>
      </c>
      <c r="F6" s="2" t="s">
        <v>349</v>
      </c>
      <c r="G6" s="2" t="s">
        <v>1753</v>
      </c>
      <c r="H6" s="2" t="s">
        <v>591</v>
      </c>
    </row>
    <row r="7" spans="1:8" x14ac:dyDescent="0.25">
      <c r="A7" s="2" t="s">
        <v>1754</v>
      </c>
      <c r="B7" s="2" t="s">
        <v>1755</v>
      </c>
      <c r="C7" s="2" t="s">
        <v>294</v>
      </c>
      <c r="D7" s="2" t="s">
        <v>358</v>
      </c>
      <c r="E7" s="2" t="s">
        <v>349</v>
      </c>
      <c r="F7" s="2" t="s">
        <v>349</v>
      </c>
      <c r="G7" s="2" t="s">
        <v>1756</v>
      </c>
      <c r="H7" s="2" t="s">
        <v>591</v>
      </c>
    </row>
    <row r="8" spans="1:8" x14ac:dyDescent="0.25">
      <c r="A8" s="2" t="s">
        <v>1757</v>
      </c>
      <c r="B8" s="2" t="s">
        <v>1758</v>
      </c>
      <c r="C8" s="2" t="s">
        <v>294</v>
      </c>
      <c r="D8" s="2" t="s">
        <v>358</v>
      </c>
      <c r="E8" s="2" t="s">
        <v>349</v>
      </c>
      <c r="F8" s="2" t="s">
        <v>349</v>
      </c>
      <c r="G8" s="2" t="s">
        <v>1759</v>
      </c>
      <c r="H8" s="2" t="s">
        <v>591</v>
      </c>
    </row>
    <row r="9" spans="1:8" x14ac:dyDescent="0.25">
      <c r="A9" s="2" t="s">
        <v>1760</v>
      </c>
      <c r="B9" s="2" t="s">
        <v>1761</v>
      </c>
      <c r="C9" s="2" t="s">
        <v>293</v>
      </c>
      <c r="D9" s="2" t="s">
        <v>315</v>
      </c>
      <c r="E9" s="2" t="s">
        <v>349</v>
      </c>
      <c r="F9" s="2" t="s">
        <v>349</v>
      </c>
      <c r="G9" s="2" t="s">
        <v>1762</v>
      </c>
      <c r="H9" s="2" t="s">
        <v>591</v>
      </c>
    </row>
    <row r="10" spans="1:8" x14ac:dyDescent="0.25">
      <c r="A10" s="2" t="s">
        <v>1763</v>
      </c>
      <c r="B10" s="2" t="s">
        <v>1764</v>
      </c>
      <c r="C10" s="2" t="s">
        <v>293</v>
      </c>
      <c r="D10" s="2" t="s">
        <v>315</v>
      </c>
      <c r="E10" s="2" t="s">
        <v>349</v>
      </c>
      <c r="F10" s="2" t="s">
        <v>349</v>
      </c>
      <c r="G10" s="2" t="s">
        <v>1765</v>
      </c>
      <c r="H10" s="2" t="s">
        <v>591</v>
      </c>
    </row>
    <row r="11" spans="1:8" x14ac:dyDescent="0.25">
      <c r="A11" s="2" t="s">
        <v>1766</v>
      </c>
      <c r="B11" s="2" t="s">
        <v>1767</v>
      </c>
      <c r="C11" s="2" t="s">
        <v>294</v>
      </c>
      <c r="D11" s="2" t="s">
        <v>358</v>
      </c>
      <c r="E11" s="2" t="s">
        <v>349</v>
      </c>
      <c r="F11" s="2" t="s">
        <v>349</v>
      </c>
      <c r="G11" s="2" t="s">
        <v>1768</v>
      </c>
      <c r="H11" s="2" t="s">
        <v>591</v>
      </c>
    </row>
    <row r="12" spans="1:8" x14ac:dyDescent="0.25">
      <c r="A12" s="2" t="s">
        <v>1769</v>
      </c>
      <c r="B12" s="2" t="s">
        <v>1770</v>
      </c>
      <c r="C12" s="2" t="s">
        <v>294</v>
      </c>
      <c r="D12" s="2" t="s">
        <v>358</v>
      </c>
      <c r="E12" s="2" t="s">
        <v>349</v>
      </c>
      <c r="F12" s="2" t="s">
        <v>349</v>
      </c>
      <c r="G12" s="2" t="s">
        <v>1771</v>
      </c>
      <c r="H12" s="2" t="s">
        <v>591</v>
      </c>
    </row>
    <row r="13" spans="1:8" x14ac:dyDescent="0.25">
      <c r="A13" s="2" t="s">
        <v>1772</v>
      </c>
      <c r="B13" s="2" t="s">
        <v>1773</v>
      </c>
      <c r="C13" s="2" t="s">
        <v>294</v>
      </c>
      <c r="D13" s="2" t="s">
        <v>324</v>
      </c>
      <c r="E13" s="2" t="s">
        <v>349</v>
      </c>
      <c r="F13" s="2" t="s">
        <v>349</v>
      </c>
      <c r="G13" s="2" t="s">
        <v>1774</v>
      </c>
      <c r="H13" s="2" t="s">
        <v>591</v>
      </c>
    </row>
    <row r="14" spans="1:8" x14ac:dyDescent="0.25">
      <c r="A14" s="2" t="s">
        <v>1775</v>
      </c>
      <c r="B14" s="2" t="s">
        <v>1776</v>
      </c>
      <c r="C14" s="2"/>
      <c r="D14" s="2"/>
      <c r="E14" s="2"/>
      <c r="F14" s="2"/>
      <c r="G14" s="2"/>
      <c r="H14" s="2"/>
    </row>
    <row r="15" spans="1:8" x14ac:dyDescent="0.25">
      <c r="B15" s="3"/>
      <c r="F15" s="2" t="b">
        <v>0</v>
      </c>
      <c r="G15" s="4"/>
    </row>
    <row r="16" spans="1:8" x14ac:dyDescent="0.25">
      <c r="B16" s="3"/>
      <c r="F16" s="2" t="b">
        <v>0</v>
      </c>
      <c r="G16" s="4"/>
    </row>
    <row r="17" spans="2:7" x14ac:dyDescent="0.25">
      <c r="B17" s="3"/>
      <c r="F17" s="2" t="b">
        <v>0</v>
      </c>
      <c r="G17" s="4"/>
    </row>
    <row r="18" spans="2:7" x14ac:dyDescent="0.25">
      <c r="B18" s="3"/>
      <c r="F18" s="2" t="b">
        <v>0</v>
      </c>
      <c r="G18" s="4"/>
    </row>
    <row r="19" spans="2:7" x14ac:dyDescent="0.25">
      <c r="B19" s="3"/>
      <c r="F19" s="2" t="b">
        <v>0</v>
      </c>
      <c r="G19" s="4"/>
    </row>
    <row r="20" spans="2:7" x14ac:dyDescent="0.25">
      <c r="B20" s="3"/>
      <c r="F20" s="2" t="b">
        <v>0</v>
      </c>
      <c r="G20" s="4"/>
    </row>
    <row r="21" spans="2:7" x14ac:dyDescent="0.25">
      <c r="B21" s="3"/>
      <c r="F21" s="2" t="b">
        <v>0</v>
      </c>
      <c r="G21" s="4"/>
    </row>
    <row r="22" spans="2:7" x14ac:dyDescent="0.25">
      <c r="B22" s="3"/>
      <c r="F22" s="2" t="b">
        <v>0</v>
      </c>
      <c r="G22" s="4"/>
    </row>
    <row r="23" spans="2:7" x14ac:dyDescent="0.25">
      <c r="B23" s="3"/>
      <c r="F23" s="2" t="b">
        <v>0</v>
      </c>
      <c r="G23" s="4"/>
    </row>
    <row r="24" spans="2:7" x14ac:dyDescent="0.25">
      <c r="B24" s="3"/>
      <c r="F24" s="2" t="b">
        <v>0</v>
      </c>
      <c r="G24" s="4"/>
    </row>
    <row r="25" spans="2:7" x14ac:dyDescent="0.25">
      <c r="B25" s="3"/>
      <c r="F25" s="2" t="b">
        <v>0</v>
      </c>
      <c r="G25" s="4"/>
    </row>
    <row r="26" spans="2:7" x14ac:dyDescent="0.25">
      <c r="B26" s="3"/>
      <c r="F26" s="2" t="b">
        <v>0</v>
      </c>
      <c r="G26" s="4"/>
    </row>
    <row r="27" spans="2:7" x14ac:dyDescent="0.25">
      <c r="B27" s="3"/>
      <c r="F27" s="2" t="b">
        <v>0</v>
      </c>
      <c r="G27" s="4"/>
    </row>
    <row r="28" spans="2:7" x14ac:dyDescent="0.25">
      <c r="B28" s="3"/>
      <c r="F28" s="2" t="b">
        <v>0</v>
      </c>
      <c r="G28" s="4"/>
    </row>
    <row r="29" spans="2:7" x14ac:dyDescent="0.25">
      <c r="B29" s="3"/>
      <c r="F29" s="2" t="b">
        <v>0</v>
      </c>
      <c r="G29" s="4"/>
    </row>
    <row r="30" spans="2:7" x14ac:dyDescent="0.25">
      <c r="B30" s="3"/>
      <c r="F30" s="2" t="b">
        <v>0</v>
      </c>
      <c r="G30" s="4"/>
    </row>
    <row r="31" spans="2:7" x14ac:dyDescent="0.25">
      <c r="B31" s="3"/>
      <c r="F31" s="2" t="b">
        <v>0</v>
      </c>
      <c r="G31" s="4"/>
    </row>
    <row r="32" spans="2:7" x14ac:dyDescent="0.25">
      <c r="B32" s="3"/>
      <c r="F32" s="2" t="b">
        <v>0</v>
      </c>
      <c r="G32" s="4"/>
    </row>
    <row r="33" spans="2:7" x14ac:dyDescent="0.25">
      <c r="B33" s="3"/>
      <c r="F33" s="2" t="b">
        <v>0</v>
      </c>
      <c r="G33" s="4"/>
    </row>
    <row r="34" spans="2:7" x14ac:dyDescent="0.25">
      <c r="B34" s="3"/>
      <c r="F34" s="2" t="b">
        <v>0</v>
      </c>
      <c r="G34" s="4"/>
    </row>
    <row r="35" spans="2:7" x14ac:dyDescent="0.25">
      <c r="B35" s="3"/>
      <c r="F35" s="2" t="b">
        <v>0</v>
      </c>
      <c r="G35" s="4"/>
    </row>
    <row r="36" spans="2:7" x14ac:dyDescent="0.25">
      <c r="B36" s="3"/>
      <c r="F36" s="2" t="b">
        <v>0</v>
      </c>
      <c r="G36" s="4"/>
    </row>
    <row r="37" spans="2:7" x14ac:dyDescent="0.25">
      <c r="B37" s="3"/>
      <c r="F37" s="2" t="b">
        <v>0</v>
      </c>
      <c r="G37" s="4"/>
    </row>
    <row r="38" spans="2:7" x14ac:dyDescent="0.25">
      <c r="B38" s="3"/>
      <c r="F38" s="2" t="b">
        <v>0</v>
      </c>
      <c r="G38" s="4"/>
    </row>
    <row r="39" spans="2:7" x14ac:dyDescent="0.25">
      <c r="B39" s="3"/>
      <c r="F39" s="2" t="b">
        <v>0</v>
      </c>
      <c r="G39" s="4"/>
    </row>
    <row r="40" spans="2:7" x14ac:dyDescent="0.25">
      <c r="B40" s="3"/>
      <c r="F40" s="2" t="b">
        <v>0</v>
      </c>
      <c r="G40" s="4"/>
    </row>
    <row r="41" spans="2:7" x14ac:dyDescent="0.25">
      <c r="B41" s="3"/>
      <c r="F41" s="2" t="b">
        <v>0</v>
      </c>
      <c r="G41" s="4"/>
    </row>
    <row r="42" spans="2:7" x14ac:dyDescent="0.25">
      <c r="B42" s="3"/>
      <c r="F42" s="2" t="b">
        <v>0</v>
      </c>
      <c r="G42" s="4"/>
    </row>
    <row r="43" spans="2:7" x14ac:dyDescent="0.25">
      <c r="B43" s="3"/>
      <c r="F43" s="2" t="b">
        <v>0</v>
      </c>
      <c r="G43" s="4"/>
    </row>
    <row r="44" spans="2:7" x14ac:dyDescent="0.25">
      <c r="B44" s="3"/>
      <c r="F44" s="2" t="b">
        <v>0</v>
      </c>
      <c r="G44" s="4"/>
    </row>
    <row r="45" spans="2:7" x14ac:dyDescent="0.25">
      <c r="B45" s="3"/>
      <c r="F45" s="2" t="b">
        <v>0</v>
      </c>
      <c r="G45" s="4"/>
    </row>
    <row r="46" spans="2:7" x14ac:dyDescent="0.25">
      <c r="B46" s="3"/>
      <c r="F46" s="2" t="b">
        <v>0</v>
      </c>
      <c r="G46" s="4"/>
    </row>
    <row r="47" spans="2:7" x14ac:dyDescent="0.25">
      <c r="B47" s="3"/>
      <c r="F47" s="2" t="b">
        <v>0</v>
      </c>
      <c r="G47" s="4"/>
    </row>
    <row r="48" spans="2:7" x14ac:dyDescent="0.25">
      <c r="B48" s="3"/>
      <c r="F48" s="2" t="b">
        <v>0</v>
      </c>
      <c r="G48" s="4"/>
    </row>
    <row r="49" spans="2:7" x14ac:dyDescent="0.25">
      <c r="B49" s="3"/>
      <c r="F49" s="2" t="b">
        <v>0</v>
      </c>
      <c r="G49" s="4"/>
    </row>
    <row r="50" spans="2:7" x14ac:dyDescent="0.25">
      <c r="B50" s="3"/>
      <c r="F50" s="2" t="b">
        <v>0</v>
      </c>
      <c r="G50" s="4"/>
    </row>
    <row r="51" spans="2:7" x14ac:dyDescent="0.25">
      <c r="B51" s="3"/>
      <c r="F51" s="2" t="b">
        <v>0</v>
      </c>
      <c r="G51" s="4"/>
    </row>
    <row r="52" spans="2:7" x14ac:dyDescent="0.25">
      <c r="B52" s="3"/>
      <c r="F52" s="2" t="b">
        <v>0</v>
      </c>
      <c r="G52" s="4"/>
    </row>
    <row r="53" spans="2:7" x14ac:dyDescent="0.25">
      <c r="B53" s="3"/>
      <c r="F53" s="2" t="b">
        <v>0</v>
      </c>
      <c r="G53" s="4"/>
    </row>
    <row r="54" spans="2:7" x14ac:dyDescent="0.25">
      <c r="B54" s="3"/>
      <c r="F54" s="2" t="b">
        <v>0</v>
      </c>
      <c r="G54" s="4"/>
    </row>
    <row r="55" spans="2:7" x14ac:dyDescent="0.25">
      <c r="B55" s="3"/>
      <c r="F55" s="2" t="b">
        <v>0</v>
      </c>
      <c r="G55" s="4"/>
    </row>
    <row r="56" spans="2:7" x14ac:dyDescent="0.25">
      <c r="B56" s="3"/>
      <c r="F56" s="2" t="b">
        <v>0</v>
      </c>
      <c r="G56" s="4"/>
    </row>
    <row r="57" spans="2:7" x14ac:dyDescent="0.25">
      <c r="B57" s="3"/>
      <c r="F57" s="2" t="b">
        <v>0</v>
      </c>
      <c r="G57" s="4"/>
    </row>
    <row r="58" spans="2:7" x14ac:dyDescent="0.25">
      <c r="B58" s="3"/>
      <c r="F58" s="2" t="b">
        <v>0</v>
      </c>
      <c r="G58" s="4"/>
    </row>
    <row r="59" spans="2:7" x14ac:dyDescent="0.25">
      <c r="B59" s="3"/>
      <c r="F59" s="2" t="b">
        <v>0</v>
      </c>
      <c r="G59" s="4"/>
    </row>
    <row r="60" spans="2:7" x14ac:dyDescent="0.25">
      <c r="B60" s="3"/>
      <c r="F60" s="2" t="b">
        <v>0</v>
      </c>
      <c r="G60" s="4"/>
    </row>
    <row r="61" spans="2:7" x14ac:dyDescent="0.25">
      <c r="B61" s="3"/>
      <c r="F61" s="2" t="b">
        <v>0</v>
      </c>
      <c r="G61" s="4"/>
    </row>
    <row r="62" spans="2:7" x14ac:dyDescent="0.25">
      <c r="B62" s="3"/>
      <c r="F62" s="2" t="b">
        <v>0</v>
      </c>
      <c r="G62" s="4"/>
    </row>
    <row r="63" spans="2:7" x14ac:dyDescent="0.25">
      <c r="B63" s="3"/>
      <c r="F63" s="2" t="b">
        <v>0</v>
      </c>
      <c r="G63" s="4"/>
    </row>
    <row r="64" spans="2:7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12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H202"/>
  <sheetViews>
    <sheetView workbookViewId="0"/>
  </sheetViews>
  <sheetFormatPr defaultColWidth="12.6640625" defaultRowHeight="15.75" customHeight="1" x14ac:dyDescent="0.25"/>
  <sheetData>
    <row r="1" spans="1:8" x14ac:dyDescent="0.25">
      <c r="A1" s="2" t="s">
        <v>281</v>
      </c>
      <c r="B1" s="1" t="s">
        <v>1777</v>
      </c>
      <c r="C1" s="2"/>
      <c r="D1" s="2"/>
      <c r="E1" s="2"/>
      <c r="F1" s="2"/>
      <c r="G1" s="2"/>
    </row>
    <row r="2" spans="1:8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8" x14ac:dyDescent="0.25">
      <c r="A3" s="2" t="s">
        <v>1778</v>
      </c>
      <c r="B3" s="2" t="s">
        <v>1779</v>
      </c>
      <c r="C3" s="2" t="s">
        <v>291</v>
      </c>
      <c r="D3" s="2" t="s">
        <v>315</v>
      </c>
      <c r="E3" s="2" t="s">
        <v>349</v>
      </c>
      <c r="F3" s="2" t="s">
        <v>349</v>
      </c>
      <c r="G3" s="2" t="s">
        <v>349</v>
      </c>
      <c r="H3" s="2" t="s">
        <v>591</v>
      </c>
    </row>
    <row r="4" spans="1:8" x14ac:dyDescent="0.25">
      <c r="A4" s="2" t="s">
        <v>1780</v>
      </c>
      <c r="B4" s="2" t="s">
        <v>1781</v>
      </c>
      <c r="C4" s="2" t="s">
        <v>294</v>
      </c>
      <c r="D4" s="2" t="s">
        <v>324</v>
      </c>
      <c r="E4" s="2" t="s">
        <v>349</v>
      </c>
      <c r="F4" s="2" t="s">
        <v>349</v>
      </c>
      <c r="G4" s="2" t="s">
        <v>1782</v>
      </c>
      <c r="H4" s="2" t="s">
        <v>591</v>
      </c>
    </row>
    <row r="5" spans="1:8" x14ac:dyDescent="0.25">
      <c r="A5" s="2" t="s">
        <v>1783</v>
      </c>
      <c r="B5" s="2" t="s">
        <v>1784</v>
      </c>
      <c r="C5" s="2" t="s">
        <v>294</v>
      </c>
      <c r="D5" s="2" t="s">
        <v>324</v>
      </c>
      <c r="E5" s="2" t="s">
        <v>349</v>
      </c>
      <c r="F5" s="2" t="s">
        <v>349</v>
      </c>
      <c r="G5" s="2" t="s">
        <v>1785</v>
      </c>
      <c r="H5" s="2" t="s">
        <v>591</v>
      </c>
    </row>
    <row r="6" spans="1:8" x14ac:dyDescent="0.25">
      <c r="A6" s="2" t="s">
        <v>1786</v>
      </c>
      <c r="B6" s="2" t="s">
        <v>1787</v>
      </c>
      <c r="C6" s="2" t="s">
        <v>294</v>
      </c>
      <c r="D6" s="2" t="s">
        <v>324</v>
      </c>
      <c r="E6" s="2" t="s">
        <v>349</v>
      </c>
      <c r="F6" s="2" t="s">
        <v>349</v>
      </c>
      <c r="G6" s="2" t="s">
        <v>349</v>
      </c>
      <c r="H6" s="2" t="s">
        <v>591</v>
      </c>
    </row>
    <row r="7" spans="1:8" x14ac:dyDescent="0.25">
      <c r="A7" s="2" t="s">
        <v>1788</v>
      </c>
      <c r="B7" s="2" t="s">
        <v>1789</v>
      </c>
      <c r="C7" s="2" t="s">
        <v>294</v>
      </c>
      <c r="D7" s="2" t="s">
        <v>324</v>
      </c>
      <c r="E7" s="2" t="s">
        <v>349</v>
      </c>
      <c r="F7" s="2" t="s">
        <v>349</v>
      </c>
      <c r="G7" s="2" t="s">
        <v>349</v>
      </c>
      <c r="H7" s="2" t="s">
        <v>591</v>
      </c>
    </row>
    <row r="8" spans="1:8" x14ac:dyDescent="0.25">
      <c r="A8" s="2" t="s">
        <v>1790</v>
      </c>
      <c r="B8" s="2" t="s">
        <v>1791</v>
      </c>
      <c r="C8" s="2" t="s">
        <v>294</v>
      </c>
      <c r="D8" s="2" t="s">
        <v>324</v>
      </c>
      <c r="E8" s="2" t="s">
        <v>349</v>
      </c>
      <c r="F8" s="2" t="s">
        <v>349</v>
      </c>
      <c r="G8" s="2" t="s">
        <v>349</v>
      </c>
      <c r="H8" s="2" t="s">
        <v>591</v>
      </c>
    </row>
    <row r="9" spans="1:8" x14ac:dyDescent="0.25">
      <c r="A9" s="2" t="s">
        <v>1792</v>
      </c>
      <c r="B9" s="2" t="s">
        <v>1793</v>
      </c>
      <c r="C9" s="2" t="s">
        <v>294</v>
      </c>
      <c r="D9" s="2" t="s">
        <v>324</v>
      </c>
      <c r="E9" s="2" t="s">
        <v>349</v>
      </c>
      <c r="F9" s="2" t="s">
        <v>349</v>
      </c>
      <c r="G9" s="2" t="s">
        <v>349</v>
      </c>
      <c r="H9" s="2" t="s">
        <v>591</v>
      </c>
    </row>
    <row r="10" spans="1:8" x14ac:dyDescent="0.25">
      <c r="A10" s="2" t="s">
        <v>1794</v>
      </c>
      <c r="B10" s="2" t="s">
        <v>1795</v>
      </c>
      <c r="C10" s="2" t="s">
        <v>294</v>
      </c>
      <c r="D10" s="2" t="s">
        <v>324</v>
      </c>
      <c r="E10" s="2" t="s">
        <v>349</v>
      </c>
      <c r="F10" s="2" t="s">
        <v>349</v>
      </c>
      <c r="G10" s="2" t="s">
        <v>349</v>
      </c>
      <c r="H10" s="2" t="s">
        <v>591</v>
      </c>
    </row>
    <row r="11" spans="1:8" x14ac:dyDescent="0.25">
      <c r="A11" s="2" t="s">
        <v>1796</v>
      </c>
      <c r="B11" s="2" t="s">
        <v>1797</v>
      </c>
      <c r="C11" s="2" t="s">
        <v>294</v>
      </c>
      <c r="D11" s="2" t="s">
        <v>324</v>
      </c>
      <c r="E11" s="2" t="s">
        <v>349</v>
      </c>
      <c r="F11" s="2" t="s">
        <v>349</v>
      </c>
      <c r="G11" s="2" t="s">
        <v>349</v>
      </c>
      <c r="H11" s="2" t="s">
        <v>591</v>
      </c>
    </row>
    <row r="12" spans="1:8" x14ac:dyDescent="0.25">
      <c r="A12" s="2" t="s">
        <v>1798</v>
      </c>
      <c r="B12" s="2" t="s">
        <v>1799</v>
      </c>
      <c r="C12" s="2" t="s">
        <v>293</v>
      </c>
      <c r="D12" s="2" t="s">
        <v>358</v>
      </c>
      <c r="E12" s="2" t="s">
        <v>349</v>
      </c>
      <c r="F12" s="2" t="s">
        <v>349</v>
      </c>
      <c r="G12" s="2" t="s">
        <v>349</v>
      </c>
      <c r="H12" s="2" t="s">
        <v>591</v>
      </c>
    </row>
    <row r="13" spans="1:8" x14ac:dyDescent="0.25">
      <c r="A13" s="2" t="s">
        <v>1800</v>
      </c>
      <c r="B13" s="2" t="s">
        <v>1801</v>
      </c>
      <c r="C13" s="2" t="s">
        <v>293</v>
      </c>
      <c r="D13" s="2" t="s">
        <v>358</v>
      </c>
      <c r="E13" s="2" t="s">
        <v>349</v>
      </c>
      <c r="F13" s="2" t="s">
        <v>349</v>
      </c>
      <c r="G13" s="2" t="s">
        <v>349</v>
      </c>
      <c r="H13" s="2" t="s">
        <v>591</v>
      </c>
    </row>
    <row r="14" spans="1:8" x14ac:dyDescent="0.25">
      <c r="A14" s="2" t="s">
        <v>1802</v>
      </c>
      <c r="B14" s="2" t="s">
        <v>1803</v>
      </c>
      <c r="C14" s="2" t="s">
        <v>292</v>
      </c>
      <c r="D14" s="2" t="s">
        <v>315</v>
      </c>
      <c r="E14" s="2" t="s">
        <v>349</v>
      </c>
      <c r="F14" s="2" t="s">
        <v>349</v>
      </c>
      <c r="G14" s="2" t="s">
        <v>349</v>
      </c>
      <c r="H14" s="2" t="s">
        <v>591</v>
      </c>
    </row>
    <row r="15" spans="1:8" x14ac:dyDescent="0.25">
      <c r="A15" s="2" t="s">
        <v>1804</v>
      </c>
      <c r="B15" s="2" t="s">
        <v>1805</v>
      </c>
      <c r="C15" s="2" t="s">
        <v>294</v>
      </c>
      <c r="D15" s="2" t="s">
        <v>324</v>
      </c>
      <c r="E15" s="2" t="s">
        <v>349</v>
      </c>
      <c r="F15" s="2" t="s">
        <v>349</v>
      </c>
      <c r="G15" s="2" t="s">
        <v>1806</v>
      </c>
      <c r="H15" s="2" t="s">
        <v>591</v>
      </c>
    </row>
    <row r="16" spans="1:8" x14ac:dyDescent="0.25">
      <c r="A16" s="2" t="s">
        <v>1807</v>
      </c>
      <c r="B16" s="2" t="s">
        <v>1808</v>
      </c>
      <c r="C16" s="2" t="s">
        <v>294</v>
      </c>
      <c r="D16" s="2" t="s">
        <v>358</v>
      </c>
      <c r="E16" s="2" t="s">
        <v>349</v>
      </c>
      <c r="F16" s="2" t="s">
        <v>349</v>
      </c>
      <c r="G16" s="2" t="s">
        <v>349</v>
      </c>
      <c r="H16" s="2" t="s">
        <v>591</v>
      </c>
    </row>
    <row r="17" spans="1:8" x14ac:dyDescent="0.25">
      <c r="A17" s="2" t="s">
        <v>1809</v>
      </c>
      <c r="B17" s="2" t="s">
        <v>1810</v>
      </c>
      <c r="C17" s="2" t="s">
        <v>294</v>
      </c>
      <c r="D17" s="2" t="s">
        <v>324</v>
      </c>
      <c r="E17" s="2" t="s">
        <v>349</v>
      </c>
      <c r="F17" s="2" t="s">
        <v>349</v>
      </c>
      <c r="G17" s="2" t="s">
        <v>349</v>
      </c>
      <c r="H17" s="2" t="s">
        <v>591</v>
      </c>
    </row>
    <row r="18" spans="1:8" x14ac:dyDescent="0.25">
      <c r="A18" s="2" t="s">
        <v>1811</v>
      </c>
      <c r="B18" s="2" t="s">
        <v>1812</v>
      </c>
      <c r="C18" s="2" t="s">
        <v>294</v>
      </c>
      <c r="D18" s="2" t="s">
        <v>324</v>
      </c>
      <c r="E18" s="2" t="s">
        <v>349</v>
      </c>
      <c r="F18" s="2" t="s">
        <v>349</v>
      </c>
      <c r="G18" s="2" t="s">
        <v>349</v>
      </c>
      <c r="H18" s="2" t="s">
        <v>591</v>
      </c>
    </row>
    <row r="19" spans="1:8" x14ac:dyDescent="0.25">
      <c r="A19" s="2" t="s">
        <v>1813</v>
      </c>
      <c r="B19" s="2" t="s">
        <v>1814</v>
      </c>
      <c r="C19" s="2" t="s">
        <v>294</v>
      </c>
      <c r="D19" s="2" t="s">
        <v>324</v>
      </c>
      <c r="E19" s="2" t="s">
        <v>349</v>
      </c>
      <c r="F19" s="2" t="s">
        <v>349</v>
      </c>
      <c r="G19" s="2" t="s">
        <v>1815</v>
      </c>
      <c r="H19" s="2" t="s">
        <v>591</v>
      </c>
    </row>
    <row r="20" spans="1:8" x14ac:dyDescent="0.25">
      <c r="A20" s="2" t="s">
        <v>1816</v>
      </c>
      <c r="B20" s="2" t="s">
        <v>1817</v>
      </c>
      <c r="C20" s="2" t="s">
        <v>294</v>
      </c>
      <c r="D20" s="2" t="s">
        <v>324</v>
      </c>
      <c r="E20" s="2" t="s">
        <v>349</v>
      </c>
      <c r="F20" s="2" t="s">
        <v>349</v>
      </c>
      <c r="G20" s="2" t="s">
        <v>349</v>
      </c>
      <c r="H20" s="2" t="s">
        <v>591</v>
      </c>
    </row>
    <row r="21" spans="1:8" x14ac:dyDescent="0.25">
      <c r="A21" s="2" t="s">
        <v>1818</v>
      </c>
      <c r="B21" s="2" t="s">
        <v>1819</v>
      </c>
      <c r="C21" s="2" t="s">
        <v>294</v>
      </c>
      <c r="D21" s="2" t="s">
        <v>358</v>
      </c>
      <c r="E21" s="2" t="s">
        <v>349</v>
      </c>
      <c r="F21" s="2" t="s">
        <v>349</v>
      </c>
      <c r="G21" s="2" t="s">
        <v>349</v>
      </c>
      <c r="H21" s="2" t="s">
        <v>591</v>
      </c>
    </row>
    <row r="22" spans="1:8" x14ac:dyDescent="0.25">
      <c r="A22" s="2" t="s">
        <v>1156</v>
      </c>
      <c r="B22" s="2" t="s">
        <v>1820</v>
      </c>
      <c r="C22" s="2" t="s">
        <v>294</v>
      </c>
      <c r="D22" s="2" t="s">
        <v>324</v>
      </c>
      <c r="E22" s="2" t="s">
        <v>349</v>
      </c>
      <c r="F22" s="2" t="s">
        <v>349</v>
      </c>
      <c r="G22" s="2" t="s">
        <v>349</v>
      </c>
      <c r="H22" s="2" t="s">
        <v>591</v>
      </c>
    </row>
    <row r="23" spans="1:8" x14ac:dyDescent="0.25">
      <c r="A23" s="2" t="s">
        <v>1821</v>
      </c>
      <c r="B23" s="2" t="s">
        <v>1822</v>
      </c>
      <c r="C23" s="2" t="s">
        <v>294</v>
      </c>
      <c r="D23" s="2" t="s">
        <v>324</v>
      </c>
      <c r="E23" s="2" t="s">
        <v>349</v>
      </c>
      <c r="F23" s="2" t="s">
        <v>349</v>
      </c>
      <c r="G23" s="2" t="s">
        <v>349</v>
      </c>
      <c r="H23" s="2" t="s">
        <v>591</v>
      </c>
    </row>
    <row r="24" spans="1:8" x14ac:dyDescent="0.25">
      <c r="A24" s="2" t="s">
        <v>1823</v>
      </c>
      <c r="B24" s="2" t="s">
        <v>1824</v>
      </c>
      <c r="C24" s="2" t="s">
        <v>294</v>
      </c>
      <c r="D24" s="2" t="s">
        <v>324</v>
      </c>
      <c r="E24" s="2" t="s">
        <v>349</v>
      </c>
      <c r="F24" s="2" t="s">
        <v>349</v>
      </c>
      <c r="G24" s="2" t="s">
        <v>349</v>
      </c>
      <c r="H24" s="2" t="s">
        <v>591</v>
      </c>
    </row>
    <row r="25" spans="1:8" x14ac:dyDescent="0.25">
      <c r="A25" s="2" t="s">
        <v>1825</v>
      </c>
      <c r="B25" s="2" t="s">
        <v>1826</v>
      </c>
      <c r="C25" s="2" t="s">
        <v>294</v>
      </c>
      <c r="D25" s="2" t="s">
        <v>324</v>
      </c>
      <c r="E25" s="2" t="s">
        <v>349</v>
      </c>
      <c r="F25" s="2" t="s">
        <v>349</v>
      </c>
      <c r="G25" s="2" t="s">
        <v>1827</v>
      </c>
      <c r="H25" s="2" t="s">
        <v>591</v>
      </c>
    </row>
    <row r="26" spans="1:8" x14ac:dyDescent="0.25">
      <c r="A26" s="2" t="s">
        <v>1828</v>
      </c>
      <c r="B26" s="2" t="s">
        <v>1829</v>
      </c>
      <c r="C26" s="2" t="s">
        <v>293</v>
      </c>
      <c r="D26" s="2" t="s">
        <v>358</v>
      </c>
      <c r="E26" s="2" t="s">
        <v>349</v>
      </c>
      <c r="F26" s="2" t="s">
        <v>349</v>
      </c>
      <c r="G26" s="2" t="s">
        <v>349</v>
      </c>
      <c r="H26" s="2" t="s">
        <v>591</v>
      </c>
    </row>
    <row r="27" spans="1:8" x14ac:dyDescent="0.25">
      <c r="A27" s="2" t="s">
        <v>1830</v>
      </c>
      <c r="B27" s="2" t="s">
        <v>1831</v>
      </c>
      <c r="C27" s="2" t="s">
        <v>293</v>
      </c>
      <c r="D27" s="2" t="s">
        <v>358</v>
      </c>
      <c r="E27" s="2" t="s">
        <v>349</v>
      </c>
      <c r="F27" s="2" t="s">
        <v>349</v>
      </c>
      <c r="G27" s="2" t="s">
        <v>349</v>
      </c>
      <c r="H27" s="2" t="s">
        <v>591</v>
      </c>
    </row>
    <row r="28" spans="1:8" x14ac:dyDescent="0.25">
      <c r="A28" s="2" t="s">
        <v>1832</v>
      </c>
      <c r="B28" s="2" t="s">
        <v>1833</v>
      </c>
      <c r="C28" s="2" t="s">
        <v>293</v>
      </c>
      <c r="D28" s="2" t="s">
        <v>358</v>
      </c>
      <c r="E28" s="2" t="s">
        <v>349</v>
      </c>
      <c r="F28" s="2" t="s">
        <v>349</v>
      </c>
      <c r="G28" s="2" t="s">
        <v>349</v>
      </c>
      <c r="H28" s="2" t="s">
        <v>591</v>
      </c>
    </row>
    <row r="29" spans="1:8" x14ac:dyDescent="0.25">
      <c r="A29" s="2" t="s">
        <v>1834</v>
      </c>
      <c r="B29" s="2" t="s">
        <v>1835</v>
      </c>
      <c r="C29" s="2" t="s">
        <v>293</v>
      </c>
      <c r="D29" s="2" t="s">
        <v>358</v>
      </c>
      <c r="E29" s="2" t="s">
        <v>349</v>
      </c>
      <c r="F29" s="2" t="s">
        <v>349</v>
      </c>
      <c r="G29" s="2" t="s">
        <v>349</v>
      </c>
      <c r="H29" s="2" t="s">
        <v>591</v>
      </c>
    </row>
    <row r="30" spans="1:8" x14ac:dyDescent="0.25">
      <c r="A30" s="2" t="s">
        <v>1836</v>
      </c>
      <c r="B30" s="2" t="s">
        <v>1837</v>
      </c>
      <c r="C30" s="2" t="s">
        <v>293</v>
      </c>
      <c r="D30" s="2" t="s">
        <v>358</v>
      </c>
      <c r="E30" s="2" t="s">
        <v>349</v>
      </c>
      <c r="F30" s="2" t="s">
        <v>349</v>
      </c>
      <c r="G30" s="2" t="s">
        <v>349</v>
      </c>
      <c r="H30" s="2" t="s">
        <v>591</v>
      </c>
    </row>
    <row r="31" spans="1:8" x14ac:dyDescent="0.25">
      <c r="A31" s="2" t="s">
        <v>1838</v>
      </c>
      <c r="B31" s="2" t="s">
        <v>1839</v>
      </c>
      <c r="C31" s="2" t="s">
        <v>294</v>
      </c>
      <c r="D31" s="2" t="s">
        <v>324</v>
      </c>
      <c r="E31" s="2" t="s">
        <v>349</v>
      </c>
      <c r="F31" s="2" t="s">
        <v>349</v>
      </c>
      <c r="G31" s="2" t="s">
        <v>349</v>
      </c>
      <c r="H31" s="2" t="s">
        <v>591</v>
      </c>
    </row>
    <row r="32" spans="1:8" x14ac:dyDescent="0.25">
      <c r="A32" s="2" t="s">
        <v>1840</v>
      </c>
      <c r="B32" s="2" t="s">
        <v>1841</v>
      </c>
      <c r="C32" s="2" t="s">
        <v>293</v>
      </c>
      <c r="D32" s="2" t="s">
        <v>358</v>
      </c>
      <c r="E32" s="2" t="s">
        <v>349</v>
      </c>
      <c r="F32" s="2" t="s">
        <v>349</v>
      </c>
      <c r="G32" s="2" t="s">
        <v>1842</v>
      </c>
      <c r="H32" s="2" t="s">
        <v>591</v>
      </c>
    </row>
    <row r="33" spans="1:8" x14ac:dyDescent="0.25">
      <c r="A33" s="2" t="s">
        <v>1843</v>
      </c>
      <c r="B33" s="2" t="s">
        <v>1844</v>
      </c>
      <c r="C33" s="2" t="s">
        <v>294</v>
      </c>
      <c r="D33" s="2" t="s">
        <v>324</v>
      </c>
      <c r="E33" s="2" t="s">
        <v>349</v>
      </c>
      <c r="F33" s="2" t="s">
        <v>349</v>
      </c>
      <c r="G33" s="2" t="s">
        <v>349</v>
      </c>
      <c r="H33" s="2" t="s">
        <v>591</v>
      </c>
    </row>
    <row r="34" spans="1:8" x14ac:dyDescent="0.25">
      <c r="A34" s="2" t="s">
        <v>1845</v>
      </c>
      <c r="B34" s="2" t="s">
        <v>1846</v>
      </c>
      <c r="C34" s="2" t="s">
        <v>294</v>
      </c>
      <c r="D34" s="2" t="s">
        <v>324</v>
      </c>
      <c r="E34" s="2" t="s">
        <v>349</v>
      </c>
      <c r="F34" s="2" t="s">
        <v>349</v>
      </c>
      <c r="G34" s="2" t="s">
        <v>1847</v>
      </c>
      <c r="H34" s="2" t="s">
        <v>591</v>
      </c>
    </row>
    <row r="35" spans="1:8" x14ac:dyDescent="0.25">
      <c r="A35" s="2" t="s">
        <v>1848</v>
      </c>
      <c r="B35" s="2" t="s">
        <v>1849</v>
      </c>
      <c r="C35" s="2" t="s">
        <v>293</v>
      </c>
      <c r="D35" s="2" t="s">
        <v>315</v>
      </c>
      <c r="E35" s="2" t="s">
        <v>349</v>
      </c>
      <c r="F35" s="2" t="s">
        <v>349</v>
      </c>
      <c r="G35" s="2" t="s">
        <v>349</v>
      </c>
      <c r="H35" s="2" t="s">
        <v>591</v>
      </c>
    </row>
    <row r="36" spans="1:8" x14ac:dyDescent="0.25">
      <c r="A36" s="2" t="s">
        <v>1850</v>
      </c>
      <c r="B36" s="2" t="s">
        <v>1851</v>
      </c>
      <c r="C36" s="2" t="s">
        <v>292</v>
      </c>
      <c r="D36" s="2" t="s">
        <v>315</v>
      </c>
      <c r="E36" s="2" t="s">
        <v>349</v>
      </c>
      <c r="F36" s="2" t="s">
        <v>349</v>
      </c>
      <c r="G36" s="2" t="s">
        <v>349</v>
      </c>
      <c r="H36" s="2" t="s">
        <v>591</v>
      </c>
    </row>
    <row r="37" spans="1:8" x14ac:dyDescent="0.25">
      <c r="A37" s="2" t="s">
        <v>1852</v>
      </c>
      <c r="B37" s="2" t="s">
        <v>1853</v>
      </c>
      <c r="C37" s="2" t="s">
        <v>293</v>
      </c>
      <c r="D37" s="2" t="s">
        <v>324</v>
      </c>
      <c r="E37" s="2" t="s">
        <v>349</v>
      </c>
      <c r="F37" s="2" t="s">
        <v>349</v>
      </c>
      <c r="G37" s="2" t="s">
        <v>349</v>
      </c>
      <c r="H37" s="2" t="s">
        <v>591</v>
      </c>
    </row>
    <row r="38" spans="1:8" x14ac:dyDescent="0.25">
      <c r="A38" s="2" t="s">
        <v>1854</v>
      </c>
      <c r="B38" s="2" t="s">
        <v>1855</v>
      </c>
      <c r="C38" s="2" t="s">
        <v>293</v>
      </c>
      <c r="D38" s="2" t="s">
        <v>358</v>
      </c>
      <c r="E38" s="2" t="s">
        <v>349</v>
      </c>
      <c r="F38" s="2" t="s">
        <v>349</v>
      </c>
      <c r="G38" s="2" t="s">
        <v>349</v>
      </c>
      <c r="H38" s="2" t="s">
        <v>591</v>
      </c>
    </row>
    <row r="39" spans="1:8" x14ac:dyDescent="0.25">
      <c r="A39" s="2" t="s">
        <v>1856</v>
      </c>
      <c r="B39" s="2" t="s">
        <v>1857</v>
      </c>
      <c r="C39" s="2" t="s">
        <v>293</v>
      </c>
      <c r="D39" s="2" t="s">
        <v>358</v>
      </c>
      <c r="E39" s="2" t="s">
        <v>349</v>
      </c>
      <c r="F39" s="2" t="s">
        <v>349</v>
      </c>
      <c r="G39" s="2" t="s">
        <v>349</v>
      </c>
      <c r="H39" s="2" t="s">
        <v>591</v>
      </c>
    </row>
    <row r="40" spans="1:8" x14ac:dyDescent="0.25">
      <c r="A40" s="2" t="s">
        <v>1858</v>
      </c>
      <c r="B40" s="2" t="s">
        <v>1859</v>
      </c>
      <c r="C40" s="2" t="s">
        <v>294</v>
      </c>
      <c r="D40" s="2" t="s">
        <v>324</v>
      </c>
      <c r="E40" s="2" t="s">
        <v>349</v>
      </c>
      <c r="F40" s="2" t="s">
        <v>349</v>
      </c>
      <c r="G40" s="2" t="s">
        <v>349</v>
      </c>
      <c r="H40" s="2" t="s">
        <v>591</v>
      </c>
    </row>
    <row r="41" spans="1:8" x14ac:dyDescent="0.25">
      <c r="A41" s="2" t="s">
        <v>1130</v>
      </c>
      <c r="B41" s="2" t="s">
        <v>1860</v>
      </c>
      <c r="C41" s="2" t="s">
        <v>292</v>
      </c>
      <c r="D41" s="2" t="s">
        <v>315</v>
      </c>
      <c r="E41" s="2" t="s">
        <v>349</v>
      </c>
      <c r="F41" s="2" t="s">
        <v>349</v>
      </c>
      <c r="G41" s="2" t="s">
        <v>349</v>
      </c>
      <c r="H41" s="2" t="s">
        <v>591</v>
      </c>
    </row>
    <row r="42" spans="1:8" x14ac:dyDescent="0.25">
      <c r="A42" s="2" t="s">
        <v>1861</v>
      </c>
      <c r="B42" s="2" t="s">
        <v>1862</v>
      </c>
      <c r="C42" s="2" t="s">
        <v>294</v>
      </c>
      <c r="D42" s="2" t="s">
        <v>358</v>
      </c>
      <c r="E42" s="2" t="s">
        <v>349</v>
      </c>
      <c r="F42" s="2" t="s">
        <v>349</v>
      </c>
      <c r="G42" s="2" t="s">
        <v>1863</v>
      </c>
      <c r="H42" s="2" t="s">
        <v>591</v>
      </c>
    </row>
    <row r="43" spans="1:8" x14ac:dyDescent="0.25">
      <c r="A43" s="2" t="s">
        <v>1864</v>
      </c>
      <c r="B43" s="2" t="s">
        <v>1865</v>
      </c>
      <c r="C43" s="2" t="s">
        <v>293</v>
      </c>
      <c r="D43" s="2" t="s">
        <v>358</v>
      </c>
      <c r="E43" s="2" t="s">
        <v>349</v>
      </c>
      <c r="F43" s="2" t="s">
        <v>349</v>
      </c>
      <c r="G43" s="2" t="s">
        <v>349</v>
      </c>
      <c r="H43" s="2" t="s">
        <v>591</v>
      </c>
    </row>
    <row r="44" spans="1:8" x14ac:dyDescent="0.25">
      <c r="A44" s="2" t="s">
        <v>1866</v>
      </c>
      <c r="B44" s="2" t="s">
        <v>1867</v>
      </c>
      <c r="C44" s="2" t="s">
        <v>293</v>
      </c>
      <c r="D44" s="2" t="s">
        <v>324</v>
      </c>
      <c r="E44" s="2" t="s">
        <v>349</v>
      </c>
      <c r="F44" s="2" t="s">
        <v>349</v>
      </c>
      <c r="G44" s="2" t="s">
        <v>349</v>
      </c>
      <c r="H44" s="2" t="s">
        <v>591</v>
      </c>
    </row>
    <row r="45" spans="1:8" x14ac:dyDescent="0.25">
      <c r="A45" s="2" t="s">
        <v>1868</v>
      </c>
      <c r="B45" s="2" t="s">
        <v>1869</v>
      </c>
      <c r="C45" s="2" t="s">
        <v>294</v>
      </c>
      <c r="D45" s="2" t="s">
        <v>324</v>
      </c>
      <c r="E45" s="2" t="s">
        <v>349</v>
      </c>
      <c r="F45" s="2" t="s">
        <v>349</v>
      </c>
      <c r="G45" s="2" t="s">
        <v>349</v>
      </c>
      <c r="H45" s="2" t="s">
        <v>591</v>
      </c>
    </row>
    <row r="46" spans="1:8" x14ac:dyDescent="0.25">
      <c r="B46" s="3"/>
      <c r="F46" s="2" t="b">
        <v>0</v>
      </c>
      <c r="G46" s="4"/>
    </row>
    <row r="47" spans="1:8" x14ac:dyDescent="0.25">
      <c r="B47" s="3"/>
      <c r="F47" s="2" t="b">
        <v>0</v>
      </c>
      <c r="G47" s="4"/>
    </row>
    <row r="48" spans="1:8" x14ac:dyDescent="0.25">
      <c r="B48" s="3"/>
      <c r="F48" s="2" t="b">
        <v>0</v>
      </c>
      <c r="G48" s="4"/>
    </row>
    <row r="49" spans="2:7" x14ac:dyDescent="0.25">
      <c r="B49" s="3"/>
      <c r="F49" s="2" t="b">
        <v>0</v>
      </c>
      <c r="G49" s="4"/>
    </row>
    <row r="50" spans="2:7" x14ac:dyDescent="0.25">
      <c r="B50" s="3"/>
      <c r="F50" s="2" t="b">
        <v>0</v>
      </c>
      <c r="G50" s="4"/>
    </row>
    <row r="51" spans="2:7" x14ac:dyDescent="0.25">
      <c r="B51" s="3"/>
      <c r="F51" s="2" t="b">
        <v>0</v>
      </c>
      <c r="G51" s="4"/>
    </row>
    <row r="52" spans="2:7" x14ac:dyDescent="0.25">
      <c r="B52" s="3"/>
      <c r="F52" s="2" t="b">
        <v>0</v>
      </c>
      <c r="G52" s="4"/>
    </row>
    <row r="53" spans="2:7" x14ac:dyDescent="0.25">
      <c r="B53" s="3"/>
      <c r="F53" s="2" t="b">
        <v>0</v>
      </c>
      <c r="G53" s="4"/>
    </row>
    <row r="54" spans="2:7" x14ac:dyDescent="0.25">
      <c r="B54" s="3"/>
      <c r="F54" s="2" t="b">
        <v>0</v>
      </c>
      <c r="G54" s="4"/>
    </row>
    <row r="55" spans="2:7" x14ac:dyDescent="0.25">
      <c r="B55" s="3"/>
      <c r="F55" s="2" t="b">
        <v>0</v>
      </c>
      <c r="G55" s="4"/>
    </row>
    <row r="56" spans="2:7" x14ac:dyDescent="0.25">
      <c r="B56" s="3"/>
      <c r="F56" s="2" t="b">
        <v>0</v>
      </c>
      <c r="G56" s="4"/>
    </row>
    <row r="57" spans="2:7" x14ac:dyDescent="0.25">
      <c r="B57" s="3"/>
      <c r="F57" s="2" t="b">
        <v>0</v>
      </c>
      <c r="G57" s="4"/>
    </row>
    <row r="58" spans="2:7" x14ac:dyDescent="0.25">
      <c r="B58" s="3"/>
      <c r="F58" s="2" t="b">
        <v>0</v>
      </c>
      <c r="G58" s="4"/>
    </row>
    <row r="59" spans="2:7" x14ac:dyDescent="0.25">
      <c r="B59" s="3"/>
      <c r="F59" s="2" t="b">
        <v>0</v>
      </c>
      <c r="G59" s="4"/>
    </row>
    <row r="60" spans="2:7" x14ac:dyDescent="0.25">
      <c r="B60" s="3"/>
      <c r="F60" s="2" t="b">
        <v>0</v>
      </c>
      <c r="G60" s="4"/>
    </row>
    <row r="61" spans="2:7" x14ac:dyDescent="0.25">
      <c r="B61" s="3"/>
      <c r="F61" s="2" t="b">
        <v>0</v>
      </c>
      <c r="G61" s="4"/>
    </row>
    <row r="62" spans="2:7" x14ac:dyDescent="0.25">
      <c r="B62" s="3"/>
      <c r="F62" s="2" t="b">
        <v>0</v>
      </c>
      <c r="G62" s="4"/>
    </row>
    <row r="63" spans="2:7" x14ac:dyDescent="0.25">
      <c r="B63" s="3"/>
      <c r="F63" s="2" t="b">
        <v>0</v>
      </c>
      <c r="G63" s="4"/>
    </row>
    <row r="64" spans="2:7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13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H202"/>
  <sheetViews>
    <sheetView workbookViewId="0"/>
  </sheetViews>
  <sheetFormatPr defaultColWidth="12.6640625" defaultRowHeight="15.75" customHeight="1" x14ac:dyDescent="0.25"/>
  <cols>
    <col min="1" max="1" width="28" customWidth="1"/>
    <col min="2" max="2" width="61" customWidth="1"/>
    <col min="8" max="8" width="20.88671875" customWidth="1"/>
  </cols>
  <sheetData>
    <row r="1" spans="1:8" x14ac:dyDescent="0.25">
      <c r="A1" s="2" t="s">
        <v>281</v>
      </c>
      <c r="B1" s="7" t="s">
        <v>1870</v>
      </c>
      <c r="C1" s="2"/>
      <c r="D1" s="2"/>
      <c r="E1" s="2"/>
      <c r="F1" s="2"/>
      <c r="G1" s="2"/>
    </row>
    <row r="2" spans="1:8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8" x14ac:dyDescent="0.25">
      <c r="A3" s="2" t="s">
        <v>1871</v>
      </c>
      <c r="B3" s="2" t="s">
        <v>1872</v>
      </c>
      <c r="C3" s="2" t="s">
        <v>349</v>
      </c>
      <c r="D3" s="2" t="s">
        <v>1873</v>
      </c>
      <c r="E3" s="2" t="s">
        <v>349</v>
      </c>
      <c r="F3" s="2" t="s">
        <v>349</v>
      </c>
      <c r="G3" s="2" t="s">
        <v>349</v>
      </c>
      <c r="H3" s="2"/>
    </row>
    <row r="4" spans="1:8" x14ac:dyDescent="0.25">
      <c r="A4" s="2" t="s">
        <v>1874</v>
      </c>
      <c r="B4" s="2" t="s">
        <v>1875</v>
      </c>
      <c r="C4" s="2" t="s">
        <v>349</v>
      </c>
      <c r="D4" s="2" t="s">
        <v>315</v>
      </c>
      <c r="E4" s="2" t="s">
        <v>349</v>
      </c>
      <c r="F4" s="2" t="s">
        <v>349</v>
      </c>
      <c r="G4" s="2" t="s">
        <v>349</v>
      </c>
      <c r="H4" s="2"/>
    </row>
    <row r="5" spans="1:8" x14ac:dyDescent="0.25">
      <c r="A5" s="2" t="s">
        <v>1876</v>
      </c>
      <c r="B5" s="2" t="s">
        <v>1877</v>
      </c>
      <c r="C5" s="2" t="s">
        <v>349</v>
      </c>
      <c r="D5" s="2" t="s">
        <v>315</v>
      </c>
      <c r="E5" s="2" t="s">
        <v>349</v>
      </c>
      <c r="F5" s="2" t="s">
        <v>349</v>
      </c>
      <c r="G5" s="2" t="s">
        <v>349</v>
      </c>
      <c r="H5" s="2"/>
    </row>
    <row r="6" spans="1:8" x14ac:dyDescent="0.25">
      <c r="A6" s="2" t="s">
        <v>1878</v>
      </c>
      <c r="B6" s="2" t="s">
        <v>1879</v>
      </c>
      <c r="C6" s="2" t="s">
        <v>349</v>
      </c>
      <c r="D6" s="2" t="s">
        <v>1873</v>
      </c>
      <c r="E6" s="2" t="s">
        <v>349</v>
      </c>
      <c r="F6" s="2" t="s">
        <v>349</v>
      </c>
      <c r="G6" s="2" t="s">
        <v>349</v>
      </c>
      <c r="H6" s="2"/>
    </row>
    <row r="7" spans="1:8" x14ac:dyDescent="0.25">
      <c r="A7" s="2" t="s">
        <v>1880</v>
      </c>
      <c r="B7" s="2" t="s">
        <v>1881</v>
      </c>
      <c r="C7" s="2" t="s">
        <v>349</v>
      </c>
      <c r="D7" s="2" t="s">
        <v>1873</v>
      </c>
      <c r="E7" s="2" t="s">
        <v>349</v>
      </c>
      <c r="F7" s="2" t="s">
        <v>349</v>
      </c>
      <c r="G7" s="2" t="s">
        <v>349</v>
      </c>
      <c r="H7" s="2"/>
    </row>
    <row r="8" spans="1:8" x14ac:dyDescent="0.25">
      <c r="A8" s="2" t="s">
        <v>1882</v>
      </c>
      <c r="B8" s="2" t="s">
        <v>1883</v>
      </c>
      <c r="C8" s="2" t="s">
        <v>349</v>
      </c>
      <c r="D8" s="2" t="s">
        <v>324</v>
      </c>
      <c r="E8" s="2" t="s">
        <v>349</v>
      </c>
      <c r="F8" s="2" t="s">
        <v>349</v>
      </c>
      <c r="G8" s="2" t="s">
        <v>1884</v>
      </c>
    </row>
    <row r="9" spans="1:8" x14ac:dyDescent="0.25">
      <c r="A9" s="2" t="s">
        <v>1885</v>
      </c>
      <c r="B9" s="2" t="s">
        <v>1886</v>
      </c>
      <c r="C9" s="2" t="s">
        <v>349</v>
      </c>
      <c r="D9" s="2" t="s">
        <v>324</v>
      </c>
      <c r="E9" s="2" t="s">
        <v>349</v>
      </c>
      <c r="F9" s="2" t="s">
        <v>349</v>
      </c>
      <c r="G9" s="2" t="s">
        <v>1887</v>
      </c>
    </row>
    <row r="10" spans="1:8" x14ac:dyDescent="0.25">
      <c r="A10" s="2" t="s">
        <v>1888</v>
      </c>
      <c r="B10" s="2" t="s">
        <v>1889</v>
      </c>
      <c r="C10" s="2" t="s">
        <v>349</v>
      </c>
      <c r="D10" s="2" t="s">
        <v>315</v>
      </c>
      <c r="E10" s="2" t="s">
        <v>349</v>
      </c>
      <c r="F10" s="2" t="s">
        <v>349</v>
      </c>
      <c r="G10" s="2" t="s">
        <v>1890</v>
      </c>
    </row>
    <row r="11" spans="1:8" x14ac:dyDescent="0.25">
      <c r="A11" s="2" t="s">
        <v>1891</v>
      </c>
      <c r="B11" s="2" t="s">
        <v>1892</v>
      </c>
      <c r="C11" s="2" t="s">
        <v>349</v>
      </c>
      <c r="D11" s="2" t="s">
        <v>315</v>
      </c>
      <c r="E11" s="2" t="s">
        <v>349</v>
      </c>
      <c r="F11" s="2" t="s">
        <v>349</v>
      </c>
      <c r="G11" s="2" t="s">
        <v>1893</v>
      </c>
    </row>
    <row r="12" spans="1:8" x14ac:dyDescent="0.25">
      <c r="A12" s="2" t="s">
        <v>1894</v>
      </c>
      <c r="B12" s="2" t="s">
        <v>1895</v>
      </c>
      <c r="C12" s="2" t="s">
        <v>349</v>
      </c>
      <c r="D12" s="2" t="s">
        <v>315</v>
      </c>
      <c r="E12" s="2" t="s">
        <v>349</v>
      </c>
      <c r="F12" s="2" t="s">
        <v>349</v>
      </c>
      <c r="G12" s="2"/>
    </row>
    <row r="13" spans="1:8" x14ac:dyDescent="0.25">
      <c r="A13" s="2" t="s">
        <v>1896</v>
      </c>
      <c r="B13" s="2" t="s">
        <v>1897</v>
      </c>
      <c r="C13" s="2" t="s">
        <v>349</v>
      </c>
      <c r="D13" s="2" t="s">
        <v>315</v>
      </c>
      <c r="E13" s="2" t="s">
        <v>349</v>
      </c>
      <c r="F13" s="2" t="s">
        <v>349</v>
      </c>
      <c r="G13" s="2"/>
    </row>
    <row r="14" spans="1:8" x14ac:dyDescent="0.25">
      <c r="A14" s="2" t="s">
        <v>1898</v>
      </c>
      <c r="B14" s="2" t="s">
        <v>1899</v>
      </c>
      <c r="C14" s="2" t="s">
        <v>349</v>
      </c>
      <c r="D14" s="2" t="s">
        <v>315</v>
      </c>
      <c r="E14" s="2" t="s">
        <v>349</v>
      </c>
      <c r="F14" s="2" t="s">
        <v>349</v>
      </c>
      <c r="G14" s="2"/>
    </row>
    <row r="15" spans="1:8" x14ac:dyDescent="0.25">
      <c r="A15" s="2" t="s">
        <v>1900</v>
      </c>
      <c r="B15" s="2" t="s">
        <v>1901</v>
      </c>
      <c r="C15" s="2" t="s">
        <v>349</v>
      </c>
      <c r="D15" s="2" t="s">
        <v>315</v>
      </c>
      <c r="E15" s="2" t="s">
        <v>349</v>
      </c>
      <c r="F15" s="2" t="s">
        <v>349</v>
      </c>
      <c r="G15" s="2"/>
    </row>
    <row r="16" spans="1:8" x14ac:dyDescent="0.25">
      <c r="A16" s="2" t="s">
        <v>1902</v>
      </c>
      <c r="B16" s="2" t="s">
        <v>1903</v>
      </c>
      <c r="C16" s="2" t="s">
        <v>349</v>
      </c>
      <c r="D16" s="2" t="s">
        <v>315</v>
      </c>
      <c r="E16" s="2" t="s">
        <v>349</v>
      </c>
      <c r="F16" s="2" t="s">
        <v>349</v>
      </c>
      <c r="G16" s="2"/>
    </row>
    <row r="17" spans="1:7" x14ac:dyDescent="0.25">
      <c r="A17" s="2" t="s">
        <v>1904</v>
      </c>
      <c r="B17" s="2" t="s">
        <v>1905</v>
      </c>
      <c r="C17" s="2" t="s">
        <v>349</v>
      </c>
      <c r="D17" s="2" t="s">
        <v>315</v>
      </c>
      <c r="E17" s="2" t="s">
        <v>349</v>
      </c>
      <c r="F17" s="2" t="s">
        <v>349</v>
      </c>
      <c r="G17" s="2"/>
    </row>
    <row r="18" spans="1:7" x14ac:dyDescent="0.25">
      <c r="A18" s="2" t="s">
        <v>1906</v>
      </c>
      <c r="B18" s="2" t="s">
        <v>1907</v>
      </c>
      <c r="C18" s="2" t="s">
        <v>349</v>
      </c>
      <c r="D18" s="2" t="s">
        <v>315</v>
      </c>
      <c r="E18" s="2" t="s">
        <v>349</v>
      </c>
      <c r="F18" s="2" t="s">
        <v>349</v>
      </c>
      <c r="G18" s="2"/>
    </row>
    <row r="19" spans="1:7" x14ac:dyDescent="0.25">
      <c r="A19" s="2" t="s">
        <v>1908</v>
      </c>
      <c r="B19" s="2" t="s">
        <v>1909</v>
      </c>
      <c r="C19" s="2" t="s">
        <v>349</v>
      </c>
      <c r="D19" s="2" t="s">
        <v>315</v>
      </c>
      <c r="E19" s="2" t="s">
        <v>349</v>
      </c>
      <c r="F19" s="2" t="s">
        <v>349</v>
      </c>
      <c r="G19" s="2"/>
    </row>
    <row r="20" spans="1:7" x14ac:dyDescent="0.25">
      <c r="A20" s="2" t="s">
        <v>1910</v>
      </c>
      <c r="B20" s="2" t="s">
        <v>1911</v>
      </c>
      <c r="C20" s="2" t="s">
        <v>349</v>
      </c>
      <c r="D20" s="2" t="s">
        <v>315</v>
      </c>
      <c r="E20" s="2" t="s">
        <v>349</v>
      </c>
      <c r="F20" s="2" t="s">
        <v>349</v>
      </c>
      <c r="G20" s="2" t="s">
        <v>1912</v>
      </c>
    </row>
    <row r="21" spans="1:7" x14ac:dyDescent="0.25">
      <c r="A21" s="2" t="s">
        <v>1913</v>
      </c>
      <c r="B21" s="2" t="s">
        <v>1914</v>
      </c>
      <c r="C21" s="2" t="s">
        <v>349</v>
      </c>
      <c r="D21" s="2" t="s">
        <v>315</v>
      </c>
      <c r="E21" s="2" t="s">
        <v>349</v>
      </c>
      <c r="F21" s="2" t="s">
        <v>349</v>
      </c>
      <c r="G21" s="2"/>
    </row>
    <row r="22" spans="1:7" x14ac:dyDescent="0.25">
      <c r="A22" s="2" t="s">
        <v>1915</v>
      </c>
      <c r="B22" s="2" t="s">
        <v>1916</v>
      </c>
      <c r="C22" s="2" t="s">
        <v>349</v>
      </c>
      <c r="D22" s="2" t="s">
        <v>315</v>
      </c>
      <c r="E22" s="2" t="s">
        <v>349</v>
      </c>
      <c r="F22" s="2" t="s">
        <v>349</v>
      </c>
      <c r="G22" s="2"/>
    </row>
    <row r="23" spans="1:7" x14ac:dyDescent="0.25">
      <c r="A23" s="2" t="s">
        <v>1917</v>
      </c>
      <c r="B23" s="2" t="s">
        <v>1918</v>
      </c>
      <c r="C23" s="2" t="s">
        <v>349</v>
      </c>
      <c r="D23" s="2" t="s">
        <v>315</v>
      </c>
      <c r="E23" s="2" t="s">
        <v>349</v>
      </c>
      <c r="F23" s="2" t="s">
        <v>349</v>
      </c>
      <c r="G23" s="2" t="s">
        <v>1919</v>
      </c>
    </row>
    <row r="24" spans="1:7" x14ac:dyDescent="0.25">
      <c r="A24" s="2" t="s">
        <v>1920</v>
      </c>
      <c r="B24" s="2" t="s">
        <v>1921</v>
      </c>
      <c r="C24" s="2" t="s">
        <v>349</v>
      </c>
      <c r="D24" s="2" t="s">
        <v>670</v>
      </c>
      <c r="E24" s="2" t="s">
        <v>349</v>
      </c>
      <c r="F24" s="2" t="s">
        <v>349</v>
      </c>
      <c r="G24" s="2"/>
    </row>
    <row r="25" spans="1:7" x14ac:dyDescent="0.25">
      <c r="A25" s="2" t="s">
        <v>1922</v>
      </c>
      <c r="B25" s="2" t="s">
        <v>1923</v>
      </c>
      <c r="C25" s="2" t="s">
        <v>349</v>
      </c>
      <c r="D25" s="2" t="s">
        <v>324</v>
      </c>
      <c r="E25" s="2" t="s">
        <v>349</v>
      </c>
      <c r="F25" s="2" t="s">
        <v>349</v>
      </c>
      <c r="G25" s="2" t="s">
        <v>1924</v>
      </c>
    </row>
    <row r="26" spans="1:7" x14ac:dyDescent="0.25">
      <c r="A26" s="2" t="s">
        <v>1925</v>
      </c>
      <c r="B26" s="2" t="s">
        <v>1926</v>
      </c>
      <c r="C26" s="2" t="s">
        <v>349</v>
      </c>
      <c r="D26" s="2" t="s">
        <v>315</v>
      </c>
      <c r="E26" s="2" t="s">
        <v>349</v>
      </c>
      <c r="F26" s="2" t="s">
        <v>349</v>
      </c>
      <c r="G26" s="2" t="s">
        <v>1927</v>
      </c>
    </row>
    <row r="27" spans="1:7" x14ac:dyDescent="0.25">
      <c r="A27" s="2" t="s">
        <v>1928</v>
      </c>
      <c r="B27" s="2" t="s">
        <v>1929</v>
      </c>
      <c r="C27" s="2" t="s">
        <v>349</v>
      </c>
      <c r="D27" s="2" t="s">
        <v>670</v>
      </c>
      <c r="E27" s="2" t="s">
        <v>349</v>
      </c>
      <c r="F27" s="2" t="s">
        <v>349</v>
      </c>
      <c r="G27" s="2"/>
    </row>
    <row r="28" spans="1:7" x14ac:dyDescent="0.25">
      <c r="A28" s="2" t="s">
        <v>1930</v>
      </c>
      <c r="B28" s="2" t="s">
        <v>1931</v>
      </c>
      <c r="C28" s="2" t="s">
        <v>349</v>
      </c>
      <c r="D28" s="2" t="s">
        <v>670</v>
      </c>
      <c r="E28" s="2" t="s">
        <v>349</v>
      </c>
      <c r="F28" s="2" t="s">
        <v>349</v>
      </c>
      <c r="G28" s="2"/>
    </row>
    <row r="29" spans="1:7" x14ac:dyDescent="0.25">
      <c r="A29" s="2" t="s">
        <v>1932</v>
      </c>
      <c r="B29" s="2" t="s">
        <v>1933</v>
      </c>
      <c r="C29" s="2" t="s">
        <v>349</v>
      </c>
      <c r="D29" s="2" t="s">
        <v>324</v>
      </c>
      <c r="E29" s="2" t="s">
        <v>349</v>
      </c>
      <c r="F29" s="2" t="s">
        <v>349</v>
      </c>
      <c r="G29" s="2" t="s">
        <v>1934</v>
      </c>
    </row>
    <row r="30" spans="1:7" x14ac:dyDescent="0.25">
      <c r="A30" s="2" t="s">
        <v>1935</v>
      </c>
      <c r="B30" s="2" t="s">
        <v>1936</v>
      </c>
      <c r="C30" s="2" t="s">
        <v>349</v>
      </c>
      <c r="D30" s="2" t="s">
        <v>670</v>
      </c>
      <c r="E30" s="2" t="s">
        <v>349</v>
      </c>
      <c r="F30" s="2" t="s">
        <v>349</v>
      </c>
      <c r="G30" s="2"/>
    </row>
    <row r="31" spans="1:7" x14ac:dyDescent="0.25">
      <c r="A31" s="2" t="s">
        <v>1937</v>
      </c>
      <c r="B31" s="2" t="s">
        <v>1938</v>
      </c>
      <c r="C31" s="2" t="s">
        <v>349</v>
      </c>
      <c r="D31" s="2" t="s">
        <v>670</v>
      </c>
      <c r="E31" s="2" t="s">
        <v>349</v>
      </c>
      <c r="F31" s="2" t="s">
        <v>349</v>
      </c>
      <c r="G31" s="2"/>
    </row>
    <row r="32" spans="1:7" x14ac:dyDescent="0.25">
      <c r="A32" s="2" t="s">
        <v>1939</v>
      </c>
      <c r="B32" s="2" t="s">
        <v>1940</v>
      </c>
      <c r="C32" s="2" t="s">
        <v>349</v>
      </c>
      <c r="D32" s="2" t="s">
        <v>315</v>
      </c>
      <c r="E32" s="2" t="s">
        <v>349</v>
      </c>
      <c r="F32" s="2" t="s">
        <v>349</v>
      </c>
      <c r="G32" s="2" t="s">
        <v>1941</v>
      </c>
    </row>
    <row r="33" spans="1:7" x14ac:dyDescent="0.25">
      <c r="A33" s="2" t="s">
        <v>1942</v>
      </c>
      <c r="B33" s="2" t="s">
        <v>1943</v>
      </c>
      <c r="C33" s="2" t="s">
        <v>349</v>
      </c>
      <c r="D33" s="2" t="s">
        <v>1873</v>
      </c>
      <c r="E33" s="2" t="s">
        <v>349</v>
      </c>
      <c r="F33" s="2" t="s">
        <v>349</v>
      </c>
      <c r="G33" s="2"/>
    </row>
    <row r="34" spans="1:7" x14ac:dyDescent="0.25">
      <c r="A34" s="2" t="s">
        <v>1944</v>
      </c>
      <c r="B34" s="2" t="s">
        <v>1945</v>
      </c>
      <c r="C34" s="2" t="s">
        <v>349</v>
      </c>
      <c r="D34" s="2" t="s">
        <v>670</v>
      </c>
      <c r="E34" s="2" t="s">
        <v>349</v>
      </c>
      <c r="F34" s="2" t="s">
        <v>349</v>
      </c>
      <c r="G34" s="2"/>
    </row>
    <row r="35" spans="1:7" x14ac:dyDescent="0.25">
      <c r="A35" s="2" t="s">
        <v>1946</v>
      </c>
      <c r="B35" s="2" t="s">
        <v>1947</v>
      </c>
      <c r="C35" s="2" t="s">
        <v>349</v>
      </c>
      <c r="D35" s="2" t="s">
        <v>1873</v>
      </c>
      <c r="E35" s="2" t="s">
        <v>349</v>
      </c>
      <c r="F35" s="2" t="s">
        <v>349</v>
      </c>
      <c r="G35" s="2"/>
    </row>
    <row r="36" spans="1:7" x14ac:dyDescent="0.25">
      <c r="A36" s="2" t="s">
        <v>1948</v>
      </c>
      <c r="B36" s="2" t="s">
        <v>1949</v>
      </c>
      <c r="C36" s="2" t="s">
        <v>349</v>
      </c>
      <c r="D36" s="2" t="s">
        <v>324</v>
      </c>
      <c r="E36" s="2" t="s">
        <v>349</v>
      </c>
      <c r="F36" s="2" t="s">
        <v>349</v>
      </c>
      <c r="G36" s="2" t="s">
        <v>1950</v>
      </c>
    </row>
    <row r="37" spans="1:7" x14ac:dyDescent="0.25">
      <c r="A37" s="2" t="s">
        <v>1951</v>
      </c>
      <c r="B37" s="2" t="s">
        <v>1952</v>
      </c>
      <c r="C37" s="2" t="s">
        <v>349</v>
      </c>
      <c r="D37" s="2" t="s">
        <v>670</v>
      </c>
      <c r="E37" s="2" t="s">
        <v>349</v>
      </c>
      <c r="F37" s="2" t="s">
        <v>349</v>
      </c>
      <c r="G37" s="2"/>
    </row>
    <row r="38" spans="1:7" x14ac:dyDescent="0.25">
      <c r="A38" s="2" t="s">
        <v>1953</v>
      </c>
      <c r="B38" s="2" t="s">
        <v>1954</v>
      </c>
      <c r="C38" s="2" t="s">
        <v>349</v>
      </c>
      <c r="D38" s="2" t="s">
        <v>1873</v>
      </c>
      <c r="E38" s="2" t="s">
        <v>349</v>
      </c>
      <c r="F38" s="2" t="s">
        <v>349</v>
      </c>
      <c r="G38" s="2"/>
    </row>
    <row r="39" spans="1:7" x14ac:dyDescent="0.25">
      <c r="A39" s="2" t="s">
        <v>1955</v>
      </c>
      <c r="B39" s="2" t="s">
        <v>1956</v>
      </c>
      <c r="C39" s="2" t="s">
        <v>349</v>
      </c>
      <c r="D39" s="2" t="s">
        <v>670</v>
      </c>
      <c r="E39" s="2" t="s">
        <v>349</v>
      </c>
      <c r="F39" s="2" t="s">
        <v>349</v>
      </c>
      <c r="G39" s="2"/>
    </row>
    <row r="40" spans="1:7" x14ac:dyDescent="0.25">
      <c r="A40" s="2" t="s">
        <v>1957</v>
      </c>
      <c r="B40" s="2" t="s">
        <v>1958</v>
      </c>
      <c r="C40" s="2" t="s">
        <v>349</v>
      </c>
      <c r="D40" s="2" t="s">
        <v>315</v>
      </c>
      <c r="E40" s="2" t="s">
        <v>349</v>
      </c>
      <c r="F40" s="2" t="s">
        <v>349</v>
      </c>
      <c r="G40" s="2"/>
    </row>
    <row r="41" spans="1:7" x14ac:dyDescent="0.25">
      <c r="A41" s="2" t="s">
        <v>1959</v>
      </c>
      <c r="B41" s="2" t="s">
        <v>1960</v>
      </c>
      <c r="C41" s="2" t="s">
        <v>349</v>
      </c>
      <c r="D41" s="2" t="s">
        <v>324</v>
      </c>
      <c r="E41" s="2" t="s">
        <v>349</v>
      </c>
      <c r="F41" s="2" t="s">
        <v>349</v>
      </c>
      <c r="G41" s="2" t="s">
        <v>1961</v>
      </c>
    </row>
    <row r="42" spans="1:7" x14ac:dyDescent="0.25">
      <c r="A42" s="2" t="s">
        <v>1962</v>
      </c>
      <c r="B42" s="2" t="s">
        <v>1963</v>
      </c>
      <c r="C42" s="2" t="s">
        <v>349</v>
      </c>
      <c r="D42" s="2" t="s">
        <v>324</v>
      </c>
      <c r="E42" s="2" t="s">
        <v>349</v>
      </c>
      <c r="F42" s="2" t="s">
        <v>349</v>
      </c>
      <c r="G42" s="2" t="s">
        <v>1964</v>
      </c>
    </row>
    <row r="43" spans="1:7" x14ac:dyDescent="0.25">
      <c r="A43" s="2" t="s">
        <v>1965</v>
      </c>
      <c r="B43" s="2" t="s">
        <v>1966</v>
      </c>
      <c r="C43" s="2" t="s">
        <v>349</v>
      </c>
      <c r="D43" s="2" t="s">
        <v>670</v>
      </c>
      <c r="E43" s="2" t="s">
        <v>349</v>
      </c>
      <c r="F43" s="2" t="s">
        <v>349</v>
      </c>
      <c r="G43" s="2"/>
    </row>
    <row r="44" spans="1:7" x14ac:dyDescent="0.25">
      <c r="A44" s="2" t="s">
        <v>1967</v>
      </c>
      <c r="B44" s="2" t="s">
        <v>1968</v>
      </c>
      <c r="C44" s="2" t="s">
        <v>349</v>
      </c>
      <c r="D44" s="2" t="s">
        <v>315</v>
      </c>
      <c r="E44" s="2" t="s">
        <v>349</v>
      </c>
      <c r="F44" s="2" t="s">
        <v>349</v>
      </c>
      <c r="G44" s="2" t="s">
        <v>1969</v>
      </c>
    </row>
    <row r="45" spans="1:7" x14ac:dyDescent="0.25">
      <c r="A45" s="2" t="s">
        <v>1970</v>
      </c>
      <c r="B45" s="2" t="s">
        <v>1971</v>
      </c>
      <c r="C45" s="2" t="s">
        <v>349</v>
      </c>
      <c r="D45" s="2" t="s">
        <v>315</v>
      </c>
      <c r="E45" s="2" t="s">
        <v>349</v>
      </c>
      <c r="F45" s="2" t="s">
        <v>349</v>
      </c>
      <c r="G45" s="2"/>
    </row>
    <row r="46" spans="1:7" x14ac:dyDescent="0.25">
      <c r="A46" s="2" t="s">
        <v>1972</v>
      </c>
      <c r="B46" s="2" t="s">
        <v>1973</v>
      </c>
      <c r="C46" s="2" t="s">
        <v>349</v>
      </c>
      <c r="D46" s="2" t="s">
        <v>315</v>
      </c>
      <c r="E46" s="2" t="s">
        <v>349</v>
      </c>
      <c r="F46" s="2" t="s">
        <v>349</v>
      </c>
      <c r="G46" s="2"/>
    </row>
    <row r="47" spans="1:7" x14ac:dyDescent="0.25">
      <c r="A47" s="2" t="s">
        <v>1974</v>
      </c>
      <c r="B47" s="2" t="s">
        <v>1975</v>
      </c>
      <c r="C47" s="2" t="s">
        <v>349</v>
      </c>
      <c r="D47" s="2" t="s">
        <v>670</v>
      </c>
      <c r="E47" s="2" t="s">
        <v>349</v>
      </c>
      <c r="F47" s="2" t="s">
        <v>349</v>
      </c>
      <c r="G47" s="2"/>
    </row>
    <row r="48" spans="1:7" x14ac:dyDescent="0.25">
      <c r="A48" s="2" t="s">
        <v>1976</v>
      </c>
      <c r="B48" s="2" t="s">
        <v>1977</v>
      </c>
      <c r="C48" s="2" t="s">
        <v>349</v>
      </c>
      <c r="D48" s="2" t="s">
        <v>315</v>
      </c>
      <c r="E48" s="2" t="s">
        <v>349</v>
      </c>
      <c r="F48" s="2" t="s">
        <v>349</v>
      </c>
      <c r="G48" s="2" t="s">
        <v>1978</v>
      </c>
    </row>
    <row r="49" spans="1:8" x14ac:dyDescent="0.25">
      <c r="A49" s="2" t="s">
        <v>1979</v>
      </c>
      <c r="B49" s="2" t="s">
        <v>1980</v>
      </c>
      <c r="C49" s="2" t="s">
        <v>349</v>
      </c>
      <c r="D49" s="2" t="s">
        <v>670</v>
      </c>
      <c r="E49" s="2" t="s">
        <v>349</v>
      </c>
      <c r="F49" s="2" t="s">
        <v>349</v>
      </c>
      <c r="G49" s="2" t="s">
        <v>349</v>
      </c>
      <c r="H49" s="2"/>
    </row>
    <row r="50" spans="1:8" x14ac:dyDescent="0.25">
      <c r="A50" s="2" t="s">
        <v>1981</v>
      </c>
      <c r="B50" s="2" t="s">
        <v>1982</v>
      </c>
      <c r="C50" s="2" t="s">
        <v>349</v>
      </c>
      <c r="D50" s="2" t="s">
        <v>1873</v>
      </c>
      <c r="E50" s="2" t="s">
        <v>349</v>
      </c>
      <c r="F50" s="2" t="s">
        <v>349</v>
      </c>
      <c r="G50" s="2" t="s">
        <v>349</v>
      </c>
      <c r="H50" s="2"/>
    </row>
    <row r="51" spans="1:8" x14ac:dyDescent="0.25">
      <c r="A51" s="2" t="s">
        <v>1983</v>
      </c>
      <c r="B51" s="2" t="s">
        <v>1984</v>
      </c>
      <c r="C51" s="2" t="s">
        <v>349</v>
      </c>
      <c r="D51" s="2" t="s">
        <v>670</v>
      </c>
      <c r="E51" s="2" t="s">
        <v>349</v>
      </c>
      <c r="F51" s="2" t="s">
        <v>349</v>
      </c>
      <c r="G51" s="2" t="s">
        <v>349</v>
      </c>
      <c r="H51" s="2"/>
    </row>
    <row r="52" spans="1:8" x14ac:dyDescent="0.25">
      <c r="A52" s="2" t="s">
        <v>1985</v>
      </c>
      <c r="B52" s="2" t="s">
        <v>1986</v>
      </c>
      <c r="C52" s="2" t="s">
        <v>349</v>
      </c>
      <c r="D52" s="2" t="s">
        <v>315</v>
      </c>
      <c r="E52" s="2" t="s">
        <v>349</v>
      </c>
      <c r="F52" s="2" t="s">
        <v>349</v>
      </c>
      <c r="G52" s="2" t="s">
        <v>349</v>
      </c>
      <c r="H52" s="2"/>
    </row>
    <row r="53" spans="1:8" x14ac:dyDescent="0.25">
      <c r="A53" s="2" t="s">
        <v>1987</v>
      </c>
      <c r="B53" s="2" t="s">
        <v>1988</v>
      </c>
      <c r="C53" s="2" t="s">
        <v>349</v>
      </c>
      <c r="D53" s="2" t="s">
        <v>670</v>
      </c>
      <c r="E53" s="2" t="s">
        <v>349</v>
      </c>
      <c r="F53" s="2" t="s">
        <v>349</v>
      </c>
      <c r="G53" s="2" t="s">
        <v>349</v>
      </c>
      <c r="H53" s="2"/>
    </row>
    <row r="54" spans="1:8" x14ac:dyDescent="0.25">
      <c r="A54" s="2" t="s">
        <v>1989</v>
      </c>
      <c r="B54" s="2" t="s">
        <v>1990</v>
      </c>
      <c r="C54" s="2" t="s">
        <v>349</v>
      </c>
      <c r="D54" s="2" t="s">
        <v>670</v>
      </c>
      <c r="E54" s="2" t="s">
        <v>349</v>
      </c>
      <c r="F54" s="2" t="s">
        <v>349</v>
      </c>
      <c r="G54" s="2" t="s">
        <v>349</v>
      </c>
      <c r="H54" s="2"/>
    </row>
    <row r="55" spans="1:8" x14ac:dyDescent="0.25">
      <c r="B55" s="3"/>
      <c r="F55" s="2" t="b">
        <v>0</v>
      </c>
      <c r="G55" s="4"/>
    </row>
    <row r="56" spans="1:8" x14ac:dyDescent="0.25">
      <c r="B56" s="3"/>
      <c r="F56" s="2" t="b">
        <v>0</v>
      </c>
      <c r="G56" s="4"/>
    </row>
    <row r="57" spans="1:8" x14ac:dyDescent="0.25">
      <c r="B57" s="3"/>
      <c r="F57" s="2" t="b">
        <v>0</v>
      </c>
      <c r="G57" s="4"/>
    </row>
    <row r="58" spans="1:8" x14ac:dyDescent="0.25">
      <c r="B58" s="3"/>
      <c r="F58" s="2" t="b">
        <v>0</v>
      </c>
      <c r="G58" s="4"/>
    </row>
    <row r="59" spans="1:8" x14ac:dyDescent="0.25">
      <c r="B59" s="3"/>
      <c r="F59" s="2" t="b">
        <v>0</v>
      </c>
      <c r="G59" s="4"/>
    </row>
    <row r="60" spans="1:8" x14ac:dyDescent="0.25">
      <c r="B60" s="3"/>
      <c r="F60" s="2" t="b">
        <v>0</v>
      </c>
      <c r="G60" s="4"/>
    </row>
    <row r="61" spans="1:8" x14ac:dyDescent="0.25">
      <c r="B61" s="3"/>
      <c r="F61" s="2" t="b">
        <v>0</v>
      </c>
      <c r="G61" s="4"/>
    </row>
    <row r="62" spans="1:8" x14ac:dyDescent="0.25">
      <c r="B62" s="3"/>
      <c r="F62" s="2" t="b">
        <v>0</v>
      </c>
      <c r="G62" s="4"/>
    </row>
    <row r="63" spans="1:8" x14ac:dyDescent="0.25">
      <c r="B63" s="3"/>
      <c r="F63" s="2" t="b">
        <v>0</v>
      </c>
      <c r="G63" s="4"/>
    </row>
    <row r="64" spans="1:8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14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H202"/>
  <sheetViews>
    <sheetView workbookViewId="0"/>
  </sheetViews>
  <sheetFormatPr defaultColWidth="12.6640625" defaultRowHeight="15.75" customHeight="1" x14ac:dyDescent="0.25"/>
  <sheetData>
    <row r="1" spans="1:8" x14ac:dyDescent="0.25">
      <c r="A1" s="2" t="s">
        <v>281</v>
      </c>
      <c r="B1" s="1" t="s">
        <v>1991</v>
      </c>
      <c r="C1" s="2"/>
      <c r="D1" s="2"/>
      <c r="E1" s="2"/>
      <c r="F1" s="2"/>
      <c r="G1" s="2"/>
    </row>
    <row r="2" spans="1:8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8" x14ac:dyDescent="0.25">
      <c r="A3" s="2" t="s">
        <v>1992</v>
      </c>
      <c r="B3" s="2" t="s">
        <v>1993</v>
      </c>
      <c r="C3" s="2" t="s">
        <v>291</v>
      </c>
      <c r="D3" s="2" t="s">
        <v>315</v>
      </c>
      <c r="E3" s="2" t="s">
        <v>349</v>
      </c>
      <c r="F3" s="2" t="s">
        <v>349</v>
      </c>
      <c r="G3" s="2" t="s">
        <v>1994</v>
      </c>
      <c r="H3" s="2" t="s">
        <v>591</v>
      </c>
    </row>
    <row r="4" spans="1:8" x14ac:dyDescent="0.25">
      <c r="A4" s="2" t="s">
        <v>1995</v>
      </c>
      <c r="B4" s="2" t="s">
        <v>1996</v>
      </c>
      <c r="C4" s="2" t="s">
        <v>294</v>
      </c>
      <c r="D4" s="2" t="s">
        <v>324</v>
      </c>
      <c r="E4" s="2" t="s">
        <v>349</v>
      </c>
      <c r="F4" s="2" t="s">
        <v>349</v>
      </c>
      <c r="G4" s="2" t="s">
        <v>1997</v>
      </c>
      <c r="H4" s="2" t="s">
        <v>591</v>
      </c>
    </row>
    <row r="5" spans="1:8" x14ac:dyDescent="0.25">
      <c r="A5" s="2" t="s">
        <v>1998</v>
      </c>
      <c r="B5" s="2" t="s">
        <v>1999</v>
      </c>
      <c r="C5" s="2" t="s">
        <v>293</v>
      </c>
      <c r="D5" s="2" t="s">
        <v>358</v>
      </c>
      <c r="E5" s="2" t="s">
        <v>349</v>
      </c>
      <c r="F5" s="2" t="s">
        <v>349</v>
      </c>
      <c r="G5" s="2" t="s">
        <v>2000</v>
      </c>
      <c r="H5" s="2" t="s">
        <v>591</v>
      </c>
    </row>
    <row r="6" spans="1:8" x14ac:dyDescent="0.25">
      <c r="A6" s="2" t="s">
        <v>2001</v>
      </c>
      <c r="B6" s="2" t="s">
        <v>2002</v>
      </c>
      <c r="C6" s="2" t="s">
        <v>293</v>
      </c>
      <c r="D6" s="2" t="s">
        <v>358</v>
      </c>
      <c r="E6" s="2" t="s">
        <v>349</v>
      </c>
      <c r="F6" s="2" t="s">
        <v>349</v>
      </c>
      <c r="G6" s="2" t="s">
        <v>2003</v>
      </c>
      <c r="H6" s="2" t="s">
        <v>591</v>
      </c>
    </row>
    <row r="7" spans="1:8" x14ac:dyDescent="0.25">
      <c r="A7" s="2" t="s">
        <v>2004</v>
      </c>
      <c r="B7" s="2" t="s">
        <v>2005</v>
      </c>
      <c r="C7" s="2" t="s">
        <v>293</v>
      </c>
      <c r="D7" s="2" t="s">
        <v>358</v>
      </c>
      <c r="E7" s="2" t="s">
        <v>349</v>
      </c>
      <c r="F7" s="2" t="s">
        <v>349</v>
      </c>
      <c r="G7" s="2" t="s">
        <v>2006</v>
      </c>
      <c r="H7" s="2" t="s">
        <v>591</v>
      </c>
    </row>
    <row r="8" spans="1:8" x14ac:dyDescent="0.25">
      <c r="A8" s="2" t="s">
        <v>2007</v>
      </c>
      <c r="B8" s="2" t="s">
        <v>2008</v>
      </c>
      <c r="C8" s="2" t="s">
        <v>293</v>
      </c>
      <c r="D8" s="2" t="s">
        <v>358</v>
      </c>
      <c r="E8" s="2" t="s">
        <v>349</v>
      </c>
      <c r="F8" s="2" t="s">
        <v>349</v>
      </c>
      <c r="G8" s="2" t="s">
        <v>2009</v>
      </c>
      <c r="H8" s="2" t="s">
        <v>591</v>
      </c>
    </row>
    <row r="9" spans="1:8" x14ac:dyDescent="0.25">
      <c r="A9" s="2" t="s">
        <v>2010</v>
      </c>
      <c r="B9" s="2" t="s">
        <v>2011</v>
      </c>
      <c r="C9" s="2" t="s">
        <v>293</v>
      </c>
      <c r="D9" s="2" t="s">
        <v>358</v>
      </c>
      <c r="E9" s="2" t="s">
        <v>349</v>
      </c>
      <c r="F9" s="2" t="s">
        <v>349</v>
      </c>
      <c r="G9" s="2" t="s">
        <v>2012</v>
      </c>
      <c r="H9" s="2" t="s">
        <v>591</v>
      </c>
    </row>
    <row r="10" spans="1:8" x14ac:dyDescent="0.25">
      <c r="A10" s="2" t="s">
        <v>2013</v>
      </c>
      <c r="B10" s="2" t="s">
        <v>2014</v>
      </c>
      <c r="C10" s="2" t="s">
        <v>293</v>
      </c>
      <c r="D10" s="2" t="s">
        <v>358</v>
      </c>
      <c r="E10" s="2" t="s">
        <v>349</v>
      </c>
      <c r="F10" s="2" t="s">
        <v>349</v>
      </c>
      <c r="G10" s="2" t="s">
        <v>2015</v>
      </c>
      <c r="H10" s="2" t="s">
        <v>591</v>
      </c>
    </row>
    <row r="11" spans="1:8" x14ac:dyDescent="0.25">
      <c r="A11" s="2" t="s">
        <v>2016</v>
      </c>
      <c r="B11" s="2" t="s">
        <v>2017</v>
      </c>
      <c r="C11" s="2" t="s">
        <v>293</v>
      </c>
      <c r="D11" s="2" t="s">
        <v>358</v>
      </c>
      <c r="E11" s="2" t="s">
        <v>349</v>
      </c>
      <c r="F11" s="2" t="s">
        <v>349</v>
      </c>
      <c r="G11" s="2" t="s">
        <v>2018</v>
      </c>
      <c r="H11" s="2" t="s">
        <v>591</v>
      </c>
    </row>
    <row r="12" spans="1:8" x14ac:dyDescent="0.25">
      <c r="A12" s="2" t="s">
        <v>2019</v>
      </c>
      <c r="B12" s="2" t="s">
        <v>2020</v>
      </c>
      <c r="C12" s="2" t="s">
        <v>292</v>
      </c>
      <c r="D12" s="2" t="s">
        <v>315</v>
      </c>
      <c r="E12" s="2" t="s">
        <v>349</v>
      </c>
      <c r="F12" s="2" t="s">
        <v>349</v>
      </c>
      <c r="G12" s="2" t="s">
        <v>2021</v>
      </c>
      <c r="H12" s="2" t="s">
        <v>591</v>
      </c>
    </row>
    <row r="13" spans="1:8" x14ac:dyDescent="0.25">
      <c r="A13" s="2" t="s">
        <v>2022</v>
      </c>
      <c r="B13" s="2" t="s">
        <v>2023</v>
      </c>
      <c r="C13" s="2" t="s">
        <v>293</v>
      </c>
      <c r="D13" s="2" t="s">
        <v>358</v>
      </c>
      <c r="E13" s="2" t="s">
        <v>349</v>
      </c>
      <c r="F13" s="2" t="s">
        <v>349</v>
      </c>
      <c r="G13" s="2" t="s">
        <v>2024</v>
      </c>
      <c r="H13" s="2" t="s">
        <v>591</v>
      </c>
    </row>
    <row r="14" spans="1:8" x14ac:dyDescent="0.25">
      <c r="A14" s="2" t="s">
        <v>2025</v>
      </c>
      <c r="B14" s="2" t="s">
        <v>2026</v>
      </c>
      <c r="C14" s="2" t="s">
        <v>293</v>
      </c>
      <c r="D14" s="2" t="s">
        <v>358</v>
      </c>
      <c r="E14" s="2" t="s">
        <v>349</v>
      </c>
      <c r="F14" s="2" t="s">
        <v>349</v>
      </c>
      <c r="G14" s="2" t="s">
        <v>2027</v>
      </c>
      <c r="H14" s="2" t="s">
        <v>591</v>
      </c>
    </row>
    <row r="15" spans="1:8" x14ac:dyDescent="0.25">
      <c r="A15" s="2" t="s">
        <v>2028</v>
      </c>
      <c r="B15" s="2" t="s">
        <v>2029</v>
      </c>
      <c r="C15" s="2" t="s">
        <v>292</v>
      </c>
      <c r="D15" s="2" t="s">
        <v>315</v>
      </c>
      <c r="E15" s="2" t="s">
        <v>349</v>
      </c>
      <c r="F15" s="2" t="s">
        <v>349</v>
      </c>
      <c r="G15" s="2" t="s">
        <v>2030</v>
      </c>
      <c r="H15" s="2" t="s">
        <v>591</v>
      </c>
    </row>
    <row r="16" spans="1:8" x14ac:dyDescent="0.25">
      <c r="A16" s="2" t="s">
        <v>2031</v>
      </c>
      <c r="B16" s="2" t="s">
        <v>2032</v>
      </c>
      <c r="C16" s="2" t="s">
        <v>293</v>
      </c>
      <c r="D16" s="2" t="s">
        <v>358</v>
      </c>
      <c r="E16" s="2" t="s">
        <v>349</v>
      </c>
      <c r="F16" s="2" t="s">
        <v>349</v>
      </c>
      <c r="G16" s="2" t="s">
        <v>2033</v>
      </c>
      <c r="H16" s="2" t="s">
        <v>591</v>
      </c>
    </row>
    <row r="17" spans="1:8" x14ac:dyDescent="0.25">
      <c r="A17" s="2" t="s">
        <v>2034</v>
      </c>
      <c r="B17" s="2" t="s">
        <v>2035</v>
      </c>
      <c r="C17" s="2" t="s">
        <v>293</v>
      </c>
      <c r="D17" s="2" t="s">
        <v>358</v>
      </c>
      <c r="E17" s="2" t="s">
        <v>349</v>
      </c>
      <c r="F17" s="2" t="s">
        <v>349</v>
      </c>
      <c r="G17" s="2" t="s">
        <v>2036</v>
      </c>
      <c r="H17" s="2" t="s">
        <v>591</v>
      </c>
    </row>
    <row r="18" spans="1:8" x14ac:dyDescent="0.25">
      <c r="A18" s="2" t="s">
        <v>2037</v>
      </c>
      <c r="B18" s="2" t="s">
        <v>2038</v>
      </c>
      <c r="C18" s="2" t="s">
        <v>293</v>
      </c>
      <c r="D18" s="2" t="s">
        <v>358</v>
      </c>
      <c r="E18" s="2" t="s">
        <v>349</v>
      </c>
      <c r="F18" s="2" t="s">
        <v>349</v>
      </c>
      <c r="G18" s="2" t="s">
        <v>2039</v>
      </c>
      <c r="H18" s="2" t="s">
        <v>591</v>
      </c>
    </row>
    <row r="19" spans="1:8" x14ac:dyDescent="0.25">
      <c r="A19" s="2" t="s">
        <v>2040</v>
      </c>
      <c r="B19" s="2" t="s">
        <v>2041</v>
      </c>
      <c r="C19" s="2" t="s">
        <v>292</v>
      </c>
      <c r="D19" s="2" t="s">
        <v>315</v>
      </c>
      <c r="E19" s="2" t="s">
        <v>349</v>
      </c>
      <c r="F19" s="2" t="s">
        <v>349</v>
      </c>
      <c r="G19" s="2" t="s">
        <v>2042</v>
      </c>
      <c r="H19" s="2" t="s">
        <v>591</v>
      </c>
    </row>
    <row r="20" spans="1:8" x14ac:dyDescent="0.25">
      <c r="A20" s="2" t="s">
        <v>2043</v>
      </c>
      <c r="B20" s="2" t="s">
        <v>2044</v>
      </c>
      <c r="C20" s="2" t="s">
        <v>294</v>
      </c>
      <c r="D20" s="2" t="s">
        <v>324</v>
      </c>
      <c r="E20" s="2" t="s">
        <v>349</v>
      </c>
      <c r="F20" s="2" t="s">
        <v>349</v>
      </c>
      <c r="G20" s="2" t="s">
        <v>2045</v>
      </c>
      <c r="H20" s="2" t="s">
        <v>591</v>
      </c>
    </row>
    <row r="21" spans="1:8" x14ac:dyDescent="0.25">
      <c r="A21" s="2" t="s">
        <v>2046</v>
      </c>
      <c r="B21" s="2" t="s">
        <v>2047</v>
      </c>
      <c r="C21" s="2" t="s">
        <v>293</v>
      </c>
      <c r="D21" s="2" t="s">
        <v>358</v>
      </c>
      <c r="E21" s="2" t="s">
        <v>349</v>
      </c>
      <c r="F21" s="2" t="s">
        <v>349</v>
      </c>
      <c r="G21" s="2" t="s">
        <v>2048</v>
      </c>
      <c r="H21" s="2" t="s">
        <v>591</v>
      </c>
    </row>
    <row r="22" spans="1:8" x14ac:dyDescent="0.25">
      <c r="A22" s="2" t="s">
        <v>2049</v>
      </c>
      <c r="B22" s="2" t="s">
        <v>2050</v>
      </c>
      <c r="C22" s="2" t="s">
        <v>294</v>
      </c>
      <c r="D22" s="2" t="s">
        <v>324</v>
      </c>
      <c r="E22" s="2" t="s">
        <v>349</v>
      </c>
      <c r="F22" s="2" t="s">
        <v>349</v>
      </c>
      <c r="G22" s="2" t="s">
        <v>2051</v>
      </c>
      <c r="H22" s="2" t="s">
        <v>591</v>
      </c>
    </row>
    <row r="23" spans="1:8" x14ac:dyDescent="0.25">
      <c r="A23" s="2" t="s">
        <v>2052</v>
      </c>
      <c r="B23" s="2" t="s">
        <v>2053</v>
      </c>
      <c r="C23" s="2" t="s">
        <v>293</v>
      </c>
      <c r="D23" s="2" t="s">
        <v>358</v>
      </c>
      <c r="E23" s="2" t="s">
        <v>349</v>
      </c>
      <c r="F23" s="2" t="s">
        <v>349</v>
      </c>
      <c r="G23" s="2" t="s">
        <v>2054</v>
      </c>
      <c r="H23" s="2" t="s">
        <v>591</v>
      </c>
    </row>
    <row r="24" spans="1:8" x14ac:dyDescent="0.25">
      <c r="A24" s="2" t="s">
        <v>2055</v>
      </c>
      <c r="B24" s="2" t="s">
        <v>2056</v>
      </c>
      <c r="C24" s="2" t="s">
        <v>294</v>
      </c>
      <c r="D24" s="2" t="s">
        <v>324</v>
      </c>
      <c r="E24" s="2" t="s">
        <v>349</v>
      </c>
      <c r="F24" s="2" t="s">
        <v>349</v>
      </c>
      <c r="G24" s="2" t="s">
        <v>2057</v>
      </c>
      <c r="H24" s="2" t="s">
        <v>591</v>
      </c>
    </row>
    <row r="25" spans="1:8" x14ac:dyDescent="0.25">
      <c r="A25" s="2" t="s">
        <v>2058</v>
      </c>
      <c r="B25" s="2" t="s">
        <v>2059</v>
      </c>
      <c r="C25" s="2" t="s">
        <v>293</v>
      </c>
      <c r="D25" s="2" t="s">
        <v>358</v>
      </c>
      <c r="E25" s="2" t="s">
        <v>349</v>
      </c>
      <c r="F25" s="2" t="s">
        <v>349</v>
      </c>
      <c r="G25" s="2" t="s">
        <v>2060</v>
      </c>
      <c r="H25" s="2" t="s">
        <v>591</v>
      </c>
    </row>
    <row r="26" spans="1:8" x14ac:dyDescent="0.25">
      <c r="A26" s="2" t="s">
        <v>2061</v>
      </c>
      <c r="B26" s="2" t="s">
        <v>2062</v>
      </c>
      <c r="C26" s="2" t="s">
        <v>292</v>
      </c>
      <c r="D26" s="2" t="s">
        <v>315</v>
      </c>
      <c r="E26" s="2" t="s">
        <v>349</v>
      </c>
      <c r="F26" s="2" t="s">
        <v>349</v>
      </c>
      <c r="G26" s="2" t="s">
        <v>2063</v>
      </c>
      <c r="H26" s="2" t="s">
        <v>591</v>
      </c>
    </row>
    <row r="27" spans="1:8" x14ac:dyDescent="0.25">
      <c r="A27" s="2" t="s">
        <v>2064</v>
      </c>
      <c r="B27" s="2" t="s">
        <v>2065</v>
      </c>
      <c r="C27" s="2" t="s">
        <v>293</v>
      </c>
      <c r="D27" s="2" t="s">
        <v>358</v>
      </c>
      <c r="E27" s="2" t="s">
        <v>349</v>
      </c>
      <c r="F27" s="2" t="s">
        <v>349</v>
      </c>
      <c r="G27" s="2" t="s">
        <v>2066</v>
      </c>
      <c r="H27" s="2" t="s">
        <v>591</v>
      </c>
    </row>
    <row r="28" spans="1:8" x14ac:dyDescent="0.25">
      <c r="A28" s="2" t="s">
        <v>2067</v>
      </c>
      <c r="B28" s="2" t="s">
        <v>2068</v>
      </c>
      <c r="C28" s="2" t="s">
        <v>292</v>
      </c>
      <c r="D28" s="2" t="s">
        <v>315</v>
      </c>
      <c r="E28" s="2" t="s">
        <v>349</v>
      </c>
      <c r="F28" s="2" t="s">
        <v>349</v>
      </c>
      <c r="G28" s="2" t="s">
        <v>2069</v>
      </c>
      <c r="H28" s="2" t="s">
        <v>591</v>
      </c>
    </row>
    <row r="29" spans="1:8" x14ac:dyDescent="0.25">
      <c r="A29" s="2" t="s">
        <v>2070</v>
      </c>
      <c r="B29" s="2" t="s">
        <v>2071</v>
      </c>
      <c r="C29" s="2" t="s">
        <v>293</v>
      </c>
      <c r="D29" s="2" t="s">
        <v>358</v>
      </c>
      <c r="E29" s="2" t="s">
        <v>349</v>
      </c>
      <c r="F29" s="2" t="s">
        <v>349</v>
      </c>
      <c r="G29" s="2" t="s">
        <v>2072</v>
      </c>
      <c r="H29" s="2" t="s">
        <v>591</v>
      </c>
    </row>
    <row r="30" spans="1:8" x14ac:dyDescent="0.25">
      <c r="A30" s="2" t="s">
        <v>2073</v>
      </c>
      <c r="B30" s="2" t="s">
        <v>2074</v>
      </c>
      <c r="C30" s="2" t="s">
        <v>292</v>
      </c>
      <c r="D30" s="2" t="s">
        <v>315</v>
      </c>
      <c r="E30" s="2" t="s">
        <v>349</v>
      </c>
      <c r="F30" s="2" t="s">
        <v>349</v>
      </c>
      <c r="G30" s="2" t="s">
        <v>2075</v>
      </c>
      <c r="H30" s="2" t="s">
        <v>591</v>
      </c>
    </row>
    <row r="31" spans="1:8" x14ac:dyDescent="0.25">
      <c r="A31" s="2" t="s">
        <v>2076</v>
      </c>
      <c r="B31" s="2" t="s">
        <v>2077</v>
      </c>
      <c r="C31" s="2" t="s">
        <v>292</v>
      </c>
      <c r="D31" s="2" t="s">
        <v>315</v>
      </c>
      <c r="E31" s="2" t="s">
        <v>349</v>
      </c>
      <c r="F31" s="2" t="s">
        <v>349</v>
      </c>
      <c r="G31" s="2" t="s">
        <v>2078</v>
      </c>
      <c r="H31" s="2" t="s">
        <v>591</v>
      </c>
    </row>
    <row r="32" spans="1:8" x14ac:dyDescent="0.25">
      <c r="A32" s="2" t="s">
        <v>2079</v>
      </c>
      <c r="B32" s="2" t="s">
        <v>2080</v>
      </c>
      <c r="C32" s="2" t="s">
        <v>292</v>
      </c>
      <c r="D32" s="2" t="s">
        <v>315</v>
      </c>
      <c r="E32" s="2" t="s">
        <v>349</v>
      </c>
      <c r="F32" s="2" t="s">
        <v>349</v>
      </c>
      <c r="G32" s="2" t="s">
        <v>2081</v>
      </c>
      <c r="H32" s="2" t="s">
        <v>591</v>
      </c>
    </row>
    <row r="33" spans="1:8" x14ac:dyDescent="0.25">
      <c r="A33" s="2" t="s">
        <v>2082</v>
      </c>
      <c r="B33" s="2" t="s">
        <v>2083</v>
      </c>
      <c r="C33" s="2" t="s">
        <v>293</v>
      </c>
      <c r="D33" s="2" t="s">
        <v>358</v>
      </c>
      <c r="E33" s="2" t="s">
        <v>349</v>
      </c>
      <c r="F33" s="2" t="s">
        <v>349</v>
      </c>
      <c r="G33" s="2" t="s">
        <v>2084</v>
      </c>
      <c r="H33" s="2" t="s">
        <v>591</v>
      </c>
    </row>
    <row r="34" spans="1:8" x14ac:dyDescent="0.25">
      <c r="A34" s="2" t="s">
        <v>2085</v>
      </c>
      <c r="B34" s="2" t="s">
        <v>2086</v>
      </c>
      <c r="C34" s="2" t="s">
        <v>292</v>
      </c>
      <c r="D34" s="2" t="s">
        <v>315</v>
      </c>
      <c r="E34" s="2" t="s">
        <v>349</v>
      </c>
      <c r="F34" s="2" t="s">
        <v>349</v>
      </c>
      <c r="G34" s="2" t="s">
        <v>2087</v>
      </c>
      <c r="H34" s="2" t="s">
        <v>591</v>
      </c>
    </row>
    <row r="35" spans="1:8" x14ac:dyDescent="0.25">
      <c r="A35" s="2" t="s">
        <v>2088</v>
      </c>
      <c r="B35" s="2" t="s">
        <v>2089</v>
      </c>
      <c r="C35" s="2" t="s">
        <v>292</v>
      </c>
      <c r="D35" s="2" t="s">
        <v>315</v>
      </c>
      <c r="E35" s="2" t="s">
        <v>349</v>
      </c>
      <c r="F35" s="2" t="s">
        <v>349</v>
      </c>
      <c r="G35" s="2" t="s">
        <v>2090</v>
      </c>
      <c r="H35" s="2" t="s">
        <v>591</v>
      </c>
    </row>
    <row r="36" spans="1:8" x14ac:dyDescent="0.25">
      <c r="A36" s="2" t="s">
        <v>2091</v>
      </c>
      <c r="B36" s="2" t="s">
        <v>2092</v>
      </c>
      <c r="C36" s="2" t="s">
        <v>292</v>
      </c>
      <c r="D36" s="2" t="s">
        <v>315</v>
      </c>
      <c r="E36" s="2" t="s">
        <v>349</v>
      </c>
      <c r="F36" s="2" t="s">
        <v>349</v>
      </c>
      <c r="G36" s="2" t="s">
        <v>2093</v>
      </c>
      <c r="H36" s="2"/>
    </row>
    <row r="37" spans="1:8" x14ac:dyDescent="0.25">
      <c r="B37" s="3"/>
      <c r="F37" s="2" t="b">
        <v>0</v>
      </c>
      <c r="G37" s="4"/>
    </row>
    <row r="38" spans="1:8" x14ac:dyDescent="0.25">
      <c r="B38" s="3"/>
      <c r="F38" s="2" t="b">
        <v>0</v>
      </c>
      <c r="G38" s="4"/>
    </row>
    <row r="39" spans="1:8" x14ac:dyDescent="0.25">
      <c r="B39" s="3"/>
      <c r="F39" s="2" t="b">
        <v>0</v>
      </c>
      <c r="G39" s="4"/>
    </row>
    <row r="40" spans="1:8" x14ac:dyDescent="0.25">
      <c r="B40" s="3"/>
      <c r="F40" s="2" t="b">
        <v>0</v>
      </c>
      <c r="G40" s="4"/>
    </row>
    <row r="41" spans="1:8" x14ac:dyDescent="0.25">
      <c r="B41" s="3"/>
      <c r="F41" s="2" t="b">
        <v>0</v>
      </c>
      <c r="G41" s="4"/>
    </row>
    <row r="42" spans="1:8" x14ac:dyDescent="0.25">
      <c r="B42" s="3"/>
      <c r="F42" s="2" t="b">
        <v>0</v>
      </c>
      <c r="G42" s="4"/>
    </row>
    <row r="43" spans="1:8" x14ac:dyDescent="0.25">
      <c r="B43" s="3"/>
      <c r="F43" s="2" t="b">
        <v>0</v>
      </c>
      <c r="G43" s="4"/>
    </row>
    <row r="44" spans="1:8" x14ac:dyDescent="0.25">
      <c r="B44" s="3"/>
      <c r="F44" s="2" t="b">
        <v>0</v>
      </c>
      <c r="G44" s="4"/>
    </row>
    <row r="45" spans="1:8" x14ac:dyDescent="0.25">
      <c r="B45" s="3"/>
      <c r="F45" s="2" t="b">
        <v>0</v>
      </c>
      <c r="G45" s="4"/>
    </row>
    <row r="46" spans="1:8" x14ac:dyDescent="0.25">
      <c r="B46" s="3"/>
      <c r="F46" s="2" t="b">
        <v>0</v>
      </c>
      <c r="G46" s="4"/>
    </row>
    <row r="47" spans="1:8" x14ac:dyDescent="0.25">
      <c r="B47" s="3"/>
      <c r="F47" s="2" t="b">
        <v>0</v>
      </c>
      <c r="G47" s="4"/>
    </row>
    <row r="48" spans="1:8" x14ac:dyDescent="0.25">
      <c r="B48" s="3"/>
      <c r="F48" s="2" t="b">
        <v>0</v>
      </c>
      <c r="G48" s="4"/>
    </row>
    <row r="49" spans="2:7" x14ac:dyDescent="0.25">
      <c r="B49" s="3"/>
      <c r="F49" s="2" t="b">
        <v>0</v>
      </c>
      <c r="G49" s="4"/>
    </row>
    <row r="50" spans="2:7" x14ac:dyDescent="0.25">
      <c r="B50" s="3"/>
      <c r="F50" s="2" t="b">
        <v>0</v>
      </c>
      <c r="G50" s="4"/>
    </row>
    <row r="51" spans="2:7" x14ac:dyDescent="0.25">
      <c r="B51" s="3"/>
      <c r="F51" s="2" t="b">
        <v>0</v>
      </c>
      <c r="G51" s="4"/>
    </row>
    <row r="52" spans="2:7" x14ac:dyDescent="0.25">
      <c r="B52" s="3"/>
      <c r="F52" s="2" t="b">
        <v>0</v>
      </c>
      <c r="G52" s="4"/>
    </row>
    <row r="53" spans="2:7" x14ac:dyDescent="0.25">
      <c r="B53" s="3"/>
      <c r="F53" s="2" t="b">
        <v>0</v>
      </c>
      <c r="G53" s="4"/>
    </row>
    <row r="54" spans="2:7" x14ac:dyDescent="0.25">
      <c r="B54" s="3"/>
      <c r="F54" s="2" t="b">
        <v>0</v>
      </c>
      <c r="G54" s="4"/>
    </row>
    <row r="55" spans="2:7" x14ac:dyDescent="0.25">
      <c r="B55" s="3"/>
      <c r="F55" s="2" t="b">
        <v>0</v>
      </c>
      <c r="G55" s="4"/>
    </row>
    <row r="56" spans="2:7" x14ac:dyDescent="0.25">
      <c r="B56" s="3"/>
      <c r="F56" s="2" t="b">
        <v>0</v>
      </c>
      <c r="G56" s="4"/>
    </row>
    <row r="57" spans="2:7" x14ac:dyDescent="0.25">
      <c r="B57" s="3"/>
      <c r="F57" s="2" t="b">
        <v>0</v>
      </c>
      <c r="G57" s="4"/>
    </row>
    <row r="58" spans="2:7" x14ac:dyDescent="0.25">
      <c r="B58" s="3"/>
      <c r="F58" s="2" t="b">
        <v>0</v>
      </c>
      <c r="G58" s="4"/>
    </row>
    <row r="59" spans="2:7" x14ac:dyDescent="0.25">
      <c r="B59" s="3"/>
      <c r="F59" s="2" t="b">
        <v>0</v>
      </c>
      <c r="G59" s="4"/>
    </row>
    <row r="60" spans="2:7" x14ac:dyDescent="0.25">
      <c r="B60" s="3"/>
      <c r="F60" s="2" t="b">
        <v>0</v>
      </c>
      <c r="G60" s="4"/>
    </row>
    <row r="61" spans="2:7" x14ac:dyDescent="0.25">
      <c r="B61" s="3"/>
      <c r="F61" s="2" t="b">
        <v>0</v>
      </c>
      <c r="G61" s="4"/>
    </row>
    <row r="62" spans="2:7" x14ac:dyDescent="0.25">
      <c r="B62" s="3"/>
      <c r="F62" s="2" t="b">
        <v>0</v>
      </c>
      <c r="G62" s="4"/>
    </row>
    <row r="63" spans="2:7" x14ac:dyDescent="0.25">
      <c r="B63" s="3"/>
      <c r="F63" s="2" t="b">
        <v>0</v>
      </c>
      <c r="G63" s="4"/>
    </row>
    <row r="64" spans="2:7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1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G202"/>
  <sheetViews>
    <sheetView workbookViewId="0"/>
  </sheetViews>
  <sheetFormatPr defaultColWidth="12.6640625" defaultRowHeight="15.75" customHeight="1" x14ac:dyDescent="0.25"/>
  <cols>
    <col min="1" max="1" width="22.44140625" customWidth="1"/>
    <col min="2" max="2" width="56.77734375" customWidth="1"/>
  </cols>
  <sheetData>
    <row r="1" spans="1:7" x14ac:dyDescent="0.25">
      <c r="A1" s="2" t="s">
        <v>281</v>
      </c>
      <c r="B1" s="1" t="s">
        <v>2094</v>
      </c>
      <c r="C1" s="2"/>
      <c r="D1" s="2"/>
      <c r="E1" s="2"/>
      <c r="F1" s="2"/>
      <c r="G1" s="2"/>
    </row>
    <row r="2" spans="1:7" x14ac:dyDescent="0.25">
      <c r="A2" s="2" t="s">
        <v>283</v>
      </c>
      <c r="B2" s="2" t="s">
        <v>284</v>
      </c>
      <c r="C2" s="2" t="s">
        <v>285</v>
      </c>
      <c r="D2" s="2" t="s">
        <v>301</v>
      </c>
      <c r="E2" s="2" t="s">
        <v>287</v>
      </c>
      <c r="F2" s="2" t="s">
        <v>288</v>
      </c>
      <c r="G2" s="2" t="s">
        <v>289</v>
      </c>
    </row>
    <row r="3" spans="1:7" x14ac:dyDescent="0.25">
      <c r="A3" s="2" t="s">
        <v>2095</v>
      </c>
      <c r="B3" s="2" t="s">
        <v>2096</v>
      </c>
      <c r="C3" s="2" t="s">
        <v>291</v>
      </c>
      <c r="F3" s="2" t="b">
        <v>0</v>
      </c>
      <c r="G3" s="4"/>
    </row>
    <row r="4" spans="1:7" x14ac:dyDescent="0.25">
      <c r="A4" s="2" t="s">
        <v>2097</v>
      </c>
      <c r="B4" s="2" t="s">
        <v>2098</v>
      </c>
      <c r="C4" s="2" t="s">
        <v>293</v>
      </c>
      <c r="F4" s="2" t="b">
        <v>0</v>
      </c>
      <c r="G4" s="4"/>
    </row>
    <row r="5" spans="1:7" x14ac:dyDescent="0.25">
      <c r="A5" s="2" t="s">
        <v>2099</v>
      </c>
      <c r="B5" s="2" t="s">
        <v>2100</v>
      </c>
      <c r="C5" s="2" t="s">
        <v>293</v>
      </c>
      <c r="F5" s="2" t="b">
        <v>0</v>
      </c>
      <c r="G5" s="4"/>
    </row>
    <row r="6" spans="1:7" x14ac:dyDescent="0.25">
      <c r="A6" s="2" t="s">
        <v>2101</v>
      </c>
      <c r="B6" s="2" t="s">
        <v>2102</v>
      </c>
      <c r="C6" s="2" t="s">
        <v>293</v>
      </c>
      <c r="F6" s="2" t="b">
        <v>0</v>
      </c>
      <c r="G6" s="4"/>
    </row>
    <row r="7" spans="1:7" x14ac:dyDescent="0.25">
      <c r="A7" s="2" t="s">
        <v>2103</v>
      </c>
      <c r="B7" s="2" t="s">
        <v>2104</v>
      </c>
      <c r="C7" s="2" t="s">
        <v>293</v>
      </c>
      <c r="F7" s="2" t="b">
        <v>0</v>
      </c>
      <c r="G7" s="4"/>
    </row>
    <row r="8" spans="1:7" x14ac:dyDescent="0.25">
      <c r="A8" s="2" t="s">
        <v>2105</v>
      </c>
      <c r="B8" s="2" t="s">
        <v>2106</v>
      </c>
      <c r="C8" s="2" t="s">
        <v>294</v>
      </c>
      <c r="F8" s="2" t="b">
        <v>0</v>
      </c>
      <c r="G8" s="4"/>
    </row>
    <row r="9" spans="1:7" x14ac:dyDescent="0.25">
      <c r="A9" s="2" t="s">
        <v>2107</v>
      </c>
      <c r="B9" s="2" t="s">
        <v>2108</v>
      </c>
      <c r="C9" s="2" t="s">
        <v>293</v>
      </c>
      <c r="F9" s="2" t="b">
        <v>0</v>
      </c>
      <c r="G9" s="4"/>
    </row>
    <row r="10" spans="1:7" x14ac:dyDescent="0.25">
      <c r="A10" s="2" t="s">
        <v>2109</v>
      </c>
      <c r="B10" s="2" t="s">
        <v>2110</v>
      </c>
      <c r="C10" s="2" t="s">
        <v>293</v>
      </c>
      <c r="F10" s="2" t="b">
        <v>0</v>
      </c>
      <c r="G10" s="4"/>
    </row>
    <row r="11" spans="1:7" x14ac:dyDescent="0.25">
      <c r="A11" s="2" t="s">
        <v>2111</v>
      </c>
      <c r="B11" s="2" t="s">
        <v>2112</v>
      </c>
      <c r="C11" s="2" t="s">
        <v>293</v>
      </c>
      <c r="F11" s="2" t="b">
        <v>0</v>
      </c>
      <c r="G11" s="4"/>
    </row>
    <row r="12" spans="1:7" x14ac:dyDescent="0.25">
      <c r="A12" s="2" t="s">
        <v>2113</v>
      </c>
      <c r="B12" s="2" t="s">
        <v>2114</v>
      </c>
      <c r="C12" s="2" t="s">
        <v>293</v>
      </c>
      <c r="F12" s="2" t="b">
        <v>0</v>
      </c>
      <c r="G12" s="4"/>
    </row>
    <row r="13" spans="1:7" x14ac:dyDescent="0.25">
      <c r="A13" s="2" t="s">
        <v>2115</v>
      </c>
      <c r="B13" s="2" t="s">
        <v>2116</v>
      </c>
      <c r="C13" s="2" t="s">
        <v>292</v>
      </c>
      <c r="F13" s="2" t="b">
        <v>0</v>
      </c>
      <c r="G13" s="4"/>
    </row>
    <row r="14" spans="1:7" x14ac:dyDescent="0.25">
      <c r="A14" s="2" t="s">
        <v>2117</v>
      </c>
      <c r="B14" s="2" t="s">
        <v>2118</v>
      </c>
      <c r="C14" s="2" t="s">
        <v>294</v>
      </c>
      <c r="F14" s="2" t="b">
        <v>0</v>
      </c>
      <c r="G14" s="4"/>
    </row>
    <row r="15" spans="1:7" x14ac:dyDescent="0.25">
      <c r="A15" s="2" t="s">
        <v>2119</v>
      </c>
      <c r="B15" s="2" t="s">
        <v>2120</v>
      </c>
      <c r="C15" s="2" t="s">
        <v>293</v>
      </c>
      <c r="F15" s="2" t="b">
        <v>0</v>
      </c>
      <c r="G15" s="4"/>
    </row>
    <row r="16" spans="1:7" x14ac:dyDescent="0.25">
      <c r="A16" s="2" t="s">
        <v>2121</v>
      </c>
      <c r="B16" s="2" t="s">
        <v>2122</v>
      </c>
      <c r="C16" s="2" t="s">
        <v>293</v>
      </c>
      <c r="F16" s="2" t="b">
        <v>0</v>
      </c>
      <c r="G16" s="4"/>
    </row>
    <row r="17" spans="1:7" x14ac:dyDescent="0.25">
      <c r="A17" s="2" t="s">
        <v>2123</v>
      </c>
      <c r="B17" s="2" t="s">
        <v>2124</v>
      </c>
      <c r="C17" s="2" t="s">
        <v>293</v>
      </c>
      <c r="F17" s="2" t="b">
        <v>0</v>
      </c>
      <c r="G17" s="4"/>
    </row>
    <row r="18" spans="1:7" x14ac:dyDescent="0.25">
      <c r="A18" s="2" t="s">
        <v>2125</v>
      </c>
      <c r="B18" s="2" t="s">
        <v>2126</v>
      </c>
      <c r="C18" s="2" t="s">
        <v>293</v>
      </c>
      <c r="F18" s="2" t="b">
        <v>0</v>
      </c>
      <c r="G18" s="4"/>
    </row>
    <row r="19" spans="1:7" x14ac:dyDescent="0.25">
      <c r="A19" s="2" t="s">
        <v>2127</v>
      </c>
      <c r="B19" s="2" t="s">
        <v>2128</v>
      </c>
      <c r="C19" s="2" t="s">
        <v>292</v>
      </c>
      <c r="F19" s="2" t="b">
        <v>0</v>
      </c>
      <c r="G19" s="4"/>
    </row>
    <row r="20" spans="1:7" x14ac:dyDescent="0.25">
      <c r="A20" s="2" t="s">
        <v>2129</v>
      </c>
      <c r="B20" s="2" t="s">
        <v>2130</v>
      </c>
      <c r="C20" s="2" t="s">
        <v>294</v>
      </c>
      <c r="F20" s="2" t="b">
        <v>0</v>
      </c>
      <c r="G20" s="4"/>
    </row>
    <row r="21" spans="1:7" x14ac:dyDescent="0.25">
      <c r="A21" s="2" t="s">
        <v>2131</v>
      </c>
      <c r="B21" s="2" t="s">
        <v>2132</v>
      </c>
      <c r="C21" s="2" t="s">
        <v>294</v>
      </c>
      <c r="F21" s="2" t="b">
        <v>0</v>
      </c>
      <c r="G21" s="4"/>
    </row>
    <row r="22" spans="1:7" x14ac:dyDescent="0.25">
      <c r="A22" s="2" t="s">
        <v>2133</v>
      </c>
      <c r="B22" s="2" t="s">
        <v>2134</v>
      </c>
      <c r="C22" s="2" t="s">
        <v>293</v>
      </c>
      <c r="F22" s="2" t="b">
        <v>0</v>
      </c>
      <c r="G22" s="4"/>
    </row>
    <row r="23" spans="1:7" x14ac:dyDescent="0.25">
      <c r="A23" s="2" t="s">
        <v>2135</v>
      </c>
      <c r="B23" s="2" t="s">
        <v>2136</v>
      </c>
      <c r="C23" s="2" t="s">
        <v>292</v>
      </c>
      <c r="F23" s="2" t="b">
        <v>0</v>
      </c>
      <c r="G23" s="4"/>
    </row>
    <row r="24" spans="1:7" x14ac:dyDescent="0.25">
      <c r="A24" s="2" t="s">
        <v>2137</v>
      </c>
      <c r="B24" s="2" t="s">
        <v>2138</v>
      </c>
      <c r="C24" s="2" t="s">
        <v>294</v>
      </c>
      <c r="F24" s="2" t="b">
        <v>0</v>
      </c>
      <c r="G24" s="4"/>
    </row>
    <row r="25" spans="1:7" x14ac:dyDescent="0.25">
      <c r="A25" s="2" t="s">
        <v>2139</v>
      </c>
      <c r="B25" s="2" t="s">
        <v>2140</v>
      </c>
      <c r="C25" s="2" t="s">
        <v>294</v>
      </c>
      <c r="F25" s="2" t="b">
        <v>0</v>
      </c>
      <c r="G25" s="4"/>
    </row>
    <row r="26" spans="1:7" x14ac:dyDescent="0.25">
      <c r="A26" s="2" t="s">
        <v>2141</v>
      </c>
      <c r="B26" s="2" t="s">
        <v>2142</v>
      </c>
      <c r="C26" s="2" t="s">
        <v>294</v>
      </c>
      <c r="F26" s="2" t="b">
        <v>0</v>
      </c>
      <c r="G26" s="4"/>
    </row>
    <row r="27" spans="1:7" x14ac:dyDescent="0.25">
      <c r="A27" s="2" t="s">
        <v>2143</v>
      </c>
      <c r="B27" s="2" t="s">
        <v>2144</v>
      </c>
      <c r="C27" s="2" t="s">
        <v>294</v>
      </c>
      <c r="F27" s="2" t="b">
        <v>0</v>
      </c>
      <c r="G27" s="4"/>
    </row>
    <row r="28" spans="1:7" x14ac:dyDescent="0.25">
      <c r="A28" s="2" t="s">
        <v>2145</v>
      </c>
      <c r="B28" s="2" t="s">
        <v>2146</v>
      </c>
      <c r="C28" s="2" t="s">
        <v>294</v>
      </c>
      <c r="F28" s="2" t="b">
        <v>0</v>
      </c>
      <c r="G28" s="4"/>
    </row>
    <row r="29" spans="1:7" x14ac:dyDescent="0.25">
      <c r="A29" s="2" t="s">
        <v>2147</v>
      </c>
      <c r="B29" s="2" t="s">
        <v>2148</v>
      </c>
      <c r="C29" s="2" t="s">
        <v>294</v>
      </c>
      <c r="F29" s="2" t="b">
        <v>0</v>
      </c>
      <c r="G29" s="4"/>
    </row>
    <row r="30" spans="1:7" x14ac:dyDescent="0.25">
      <c r="A30" s="2" t="s">
        <v>2149</v>
      </c>
      <c r="B30" s="2" t="s">
        <v>2150</v>
      </c>
      <c r="C30" s="2" t="s">
        <v>294</v>
      </c>
      <c r="F30" s="2" t="b">
        <v>0</v>
      </c>
      <c r="G30" s="4"/>
    </row>
    <row r="31" spans="1:7" x14ac:dyDescent="0.25">
      <c r="A31" s="2" t="s">
        <v>2151</v>
      </c>
      <c r="B31" s="2" t="s">
        <v>2152</v>
      </c>
      <c r="C31" s="2" t="s">
        <v>294</v>
      </c>
      <c r="F31" s="2" t="b">
        <v>0</v>
      </c>
      <c r="G31" s="4"/>
    </row>
    <row r="32" spans="1:7" x14ac:dyDescent="0.25">
      <c r="A32" s="2" t="s">
        <v>2153</v>
      </c>
      <c r="B32" s="2" t="s">
        <v>2154</v>
      </c>
      <c r="C32" s="2" t="s">
        <v>294</v>
      </c>
      <c r="F32" s="2" t="b">
        <v>0</v>
      </c>
      <c r="G32" s="4"/>
    </row>
    <row r="33" spans="1:7" x14ac:dyDescent="0.25">
      <c r="A33" s="2" t="s">
        <v>2155</v>
      </c>
      <c r="B33" s="2" t="s">
        <v>2156</v>
      </c>
      <c r="C33" s="2" t="s">
        <v>294</v>
      </c>
      <c r="F33" s="2" t="b">
        <v>0</v>
      </c>
      <c r="G33" s="4"/>
    </row>
    <row r="34" spans="1:7" x14ac:dyDescent="0.25">
      <c r="A34" s="2" t="s">
        <v>2157</v>
      </c>
      <c r="B34" s="2" t="s">
        <v>2158</v>
      </c>
      <c r="C34" s="2" t="s">
        <v>294</v>
      </c>
      <c r="F34" s="2" t="b">
        <v>0</v>
      </c>
      <c r="G34" s="4"/>
    </row>
    <row r="35" spans="1:7" x14ac:dyDescent="0.25">
      <c r="A35" s="2" t="s">
        <v>2159</v>
      </c>
      <c r="B35" s="2" t="s">
        <v>2160</v>
      </c>
      <c r="C35" s="2" t="s">
        <v>294</v>
      </c>
      <c r="F35" s="2" t="b">
        <v>0</v>
      </c>
      <c r="G35" s="4"/>
    </row>
    <row r="36" spans="1:7" x14ac:dyDescent="0.25">
      <c r="A36" s="2" t="s">
        <v>2161</v>
      </c>
      <c r="B36" s="2" t="s">
        <v>2162</v>
      </c>
      <c r="C36" s="2" t="s">
        <v>294</v>
      </c>
      <c r="F36" s="2" t="b">
        <v>0</v>
      </c>
      <c r="G36" s="4"/>
    </row>
    <row r="37" spans="1:7" x14ac:dyDescent="0.25">
      <c r="A37" s="2" t="s">
        <v>2163</v>
      </c>
      <c r="B37" s="2" t="s">
        <v>2164</v>
      </c>
      <c r="C37" s="2" t="s">
        <v>294</v>
      </c>
      <c r="F37" s="2" t="b">
        <v>0</v>
      </c>
      <c r="G37" s="4"/>
    </row>
    <row r="38" spans="1:7" x14ac:dyDescent="0.25">
      <c r="A38" s="2" t="s">
        <v>2165</v>
      </c>
      <c r="B38" s="2" t="s">
        <v>2166</v>
      </c>
      <c r="C38" s="2" t="s">
        <v>294</v>
      </c>
      <c r="F38" s="2" t="b">
        <v>0</v>
      </c>
      <c r="G38" s="4"/>
    </row>
    <row r="39" spans="1:7" x14ac:dyDescent="0.25">
      <c r="A39" s="2" t="s">
        <v>2167</v>
      </c>
      <c r="B39" s="2" t="s">
        <v>2168</v>
      </c>
      <c r="C39" s="2" t="s">
        <v>294</v>
      </c>
      <c r="F39" s="2" t="b">
        <v>0</v>
      </c>
      <c r="G39" s="4"/>
    </row>
    <row r="40" spans="1:7" x14ac:dyDescent="0.25">
      <c r="A40" s="2" t="s">
        <v>2169</v>
      </c>
      <c r="B40" s="2" t="s">
        <v>2170</v>
      </c>
      <c r="C40" s="2" t="s">
        <v>294</v>
      </c>
      <c r="F40" s="2" t="b">
        <v>0</v>
      </c>
      <c r="G40" s="4"/>
    </row>
    <row r="41" spans="1:7" x14ac:dyDescent="0.25">
      <c r="A41" s="2" t="s">
        <v>2171</v>
      </c>
      <c r="B41" s="2" t="s">
        <v>2172</v>
      </c>
      <c r="C41" s="2" t="s">
        <v>294</v>
      </c>
      <c r="F41" s="2" t="b">
        <v>0</v>
      </c>
      <c r="G41" s="4"/>
    </row>
    <row r="42" spans="1:7" x14ac:dyDescent="0.25">
      <c r="A42" s="2" t="s">
        <v>2173</v>
      </c>
      <c r="B42" s="2" t="s">
        <v>2174</v>
      </c>
      <c r="C42" s="2" t="s">
        <v>294</v>
      </c>
      <c r="F42" s="2" t="b">
        <v>0</v>
      </c>
      <c r="G42" s="4"/>
    </row>
    <row r="43" spans="1:7" x14ac:dyDescent="0.25">
      <c r="A43" s="2" t="s">
        <v>2175</v>
      </c>
      <c r="B43" s="2" t="s">
        <v>2176</v>
      </c>
      <c r="C43" s="2" t="s">
        <v>294</v>
      </c>
      <c r="F43" s="2" t="b">
        <v>0</v>
      </c>
      <c r="G43" s="4"/>
    </row>
    <row r="44" spans="1:7" x14ac:dyDescent="0.25">
      <c r="A44" s="2" t="s">
        <v>2177</v>
      </c>
      <c r="B44" s="2" t="s">
        <v>2178</v>
      </c>
      <c r="C44" s="2" t="s">
        <v>294</v>
      </c>
      <c r="F44" s="2" t="b">
        <v>0</v>
      </c>
      <c r="G44" s="4"/>
    </row>
    <row r="45" spans="1:7" x14ac:dyDescent="0.25">
      <c r="A45" s="2" t="s">
        <v>2179</v>
      </c>
      <c r="B45" s="2" t="s">
        <v>2180</v>
      </c>
      <c r="C45" s="2" t="s">
        <v>294</v>
      </c>
      <c r="F45" s="2" t="b">
        <v>0</v>
      </c>
      <c r="G45" s="4"/>
    </row>
    <row r="46" spans="1:7" x14ac:dyDescent="0.25">
      <c r="A46" s="2" t="s">
        <v>2181</v>
      </c>
      <c r="B46" s="2" t="s">
        <v>2182</v>
      </c>
      <c r="C46" s="2" t="s">
        <v>292</v>
      </c>
      <c r="D46" s="2" t="b">
        <v>1</v>
      </c>
      <c r="F46" s="2" t="b">
        <v>0</v>
      </c>
      <c r="G46" s="4"/>
    </row>
    <row r="47" spans="1:7" x14ac:dyDescent="0.25">
      <c r="A47" s="2" t="s">
        <v>2183</v>
      </c>
      <c r="B47" s="2" t="s">
        <v>2184</v>
      </c>
      <c r="C47" s="2" t="s">
        <v>292</v>
      </c>
      <c r="D47" s="2" t="b">
        <v>1</v>
      </c>
      <c r="F47" s="2" t="b">
        <v>0</v>
      </c>
      <c r="G47" s="4"/>
    </row>
    <row r="48" spans="1:7" x14ac:dyDescent="0.25">
      <c r="A48" s="2" t="s">
        <v>2185</v>
      </c>
      <c r="B48" s="2" t="s">
        <v>2186</v>
      </c>
      <c r="C48" s="2" t="s">
        <v>294</v>
      </c>
      <c r="D48" s="2" t="b">
        <v>1</v>
      </c>
      <c r="F48" s="2" t="b">
        <v>0</v>
      </c>
      <c r="G48" s="4"/>
    </row>
    <row r="49" spans="1:7" x14ac:dyDescent="0.25">
      <c r="A49" s="2" t="s">
        <v>2187</v>
      </c>
      <c r="B49" s="2" t="s">
        <v>2188</v>
      </c>
      <c r="C49" s="2" t="s">
        <v>293</v>
      </c>
      <c r="D49" s="2" t="b">
        <v>1</v>
      </c>
      <c r="F49" s="2" t="b">
        <v>0</v>
      </c>
      <c r="G49" s="4"/>
    </row>
    <row r="50" spans="1:7" x14ac:dyDescent="0.25">
      <c r="A50" s="2" t="s">
        <v>2189</v>
      </c>
      <c r="B50" s="2" t="s">
        <v>2190</v>
      </c>
      <c r="C50" s="2" t="s">
        <v>294</v>
      </c>
      <c r="D50" s="2" t="b">
        <v>1</v>
      </c>
      <c r="F50" s="2" t="b">
        <v>0</v>
      </c>
      <c r="G50" s="4"/>
    </row>
    <row r="51" spans="1:7" x14ac:dyDescent="0.25">
      <c r="A51" s="2" t="s">
        <v>2191</v>
      </c>
      <c r="B51" s="2" t="s">
        <v>2192</v>
      </c>
      <c r="C51" s="2" t="s">
        <v>294</v>
      </c>
      <c r="D51" s="2" t="b">
        <v>1</v>
      </c>
      <c r="F51" s="2" t="b">
        <v>0</v>
      </c>
      <c r="G51" s="4"/>
    </row>
    <row r="52" spans="1:7" x14ac:dyDescent="0.25">
      <c r="A52" s="2" t="s">
        <v>2193</v>
      </c>
      <c r="B52" s="2" t="s">
        <v>2194</v>
      </c>
      <c r="C52" s="2" t="s">
        <v>294</v>
      </c>
      <c r="D52" s="2" t="b">
        <v>1</v>
      </c>
      <c r="F52" s="2" t="b">
        <v>0</v>
      </c>
      <c r="G52" s="4"/>
    </row>
    <row r="53" spans="1:7" x14ac:dyDescent="0.25">
      <c r="A53" s="2" t="s">
        <v>2195</v>
      </c>
      <c r="B53" s="2" t="s">
        <v>2196</v>
      </c>
      <c r="C53" s="2" t="s">
        <v>294</v>
      </c>
      <c r="D53" s="2" t="b">
        <v>1</v>
      </c>
      <c r="F53" s="2" t="b">
        <v>0</v>
      </c>
      <c r="G53" s="4"/>
    </row>
    <row r="54" spans="1:7" x14ac:dyDescent="0.25">
      <c r="B54" s="3"/>
      <c r="F54" s="2" t="b">
        <v>0</v>
      </c>
      <c r="G54" s="4"/>
    </row>
    <row r="55" spans="1:7" x14ac:dyDescent="0.25">
      <c r="B55" s="3"/>
      <c r="F55" s="2" t="b">
        <v>0</v>
      </c>
      <c r="G55" s="4"/>
    </row>
    <row r="56" spans="1:7" x14ac:dyDescent="0.25">
      <c r="B56" s="3"/>
      <c r="F56" s="2" t="b">
        <v>0</v>
      </c>
      <c r="G56" s="4"/>
    </row>
    <row r="57" spans="1:7" x14ac:dyDescent="0.25">
      <c r="B57" s="3"/>
      <c r="F57" s="2" t="b">
        <v>0</v>
      </c>
      <c r="G57" s="4"/>
    </row>
    <row r="58" spans="1:7" x14ac:dyDescent="0.25">
      <c r="B58" s="3"/>
      <c r="F58" s="2" t="b">
        <v>0</v>
      </c>
      <c r="G58" s="4"/>
    </row>
    <row r="59" spans="1:7" x14ac:dyDescent="0.25">
      <c r="B59" s="3"/>
      <c r="F59" s="2" t="b">
        <v>0</v>
      </c>
      <c r="G59" s="4"/>
    </row>
    <row r="60" spans="1:7" x14ac:dyDescent="0.25">
      <c r="B60" s="3"/>
      <c r="F60" s="2" t="b">
        <v>0</v>
      </c>
      <c r="G60" s="4"/>
    </row>
    <row r="61" spans="1:7" x14ac:dyDescent="0.25">
      <c r="B61" s="3"/>
      <c r="F61" s="2" t="b">
        <v>0</v>
      </c>
      <c r="G61" s="4"/>
    </row>
    <row r="62" spans="1:7" x14ac:dyDescent="0.25">
      <c r="B62" s="3"/>
      <c r="F62" s="2" t="b">
        <v>0</v>
      </c>
      <c r="G62" s="4"/>
    </row>
    <row r="63" spans="1:7" x14ac:dyDescent="0.25">
      <c r="B63" s="3"/>
      <c r="F63" s="2" t="b">
        <v>0</v>
      </c>
      <c r="G63" s="4"/>
    </row>
    <row r="64" spans="1:7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16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G202"/>
  <sheetViews>
    <sheetView workbookViewId="0"/>
  </sheetViews>
  <sheetFormatPr defaultColWidth="12.6640625" defaultRowHeight="15.75" customHeight="1" x14ac:dyDescent="0.25"/>
  <cols>
    <col min="1" max="1" width="22" customWidth="1"/>
    <col min="2" max="2" width="51.77734375" customWidth="1"/>
    <col min="3" max="3" width="31.44140625" customWidth="1"/>
  </cols>
  <sheetData>
    <row r="1" spans="1:7" x14ac:dyDescent="0.25">
      <c r="A1" s="2" t="s">
        <v>281</v>
      </c>
      <c r="B1" s="7" t="s">
        <v>2197</v>
      </c>
      <c r="C1" s="2"/>
      <c r="D1" s="2"/>
      <c r="E1" s="2"/>
      <c r="F1" s="2"/>
      <c r="G1" s="2"/>
    </row>
    <row r="2" spans="1:7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7" x14ac:dyDescent="0.25">
      <c r="A3" s="2" t="s">
        <v>2198</v>
      </c>
      <c r="B3" s="2" t="s">
        <v>2199</v>
      </c>
      <c r="C3" s="2" t="s">
        <v>291</v>
      </c>
      <c r="G3" s="4"/>
    </row>
    <row r="4" spans="1:7" x14ac:dyDescent="0.25">
      <c r="A4" s="2" t="s">
        <v>560</v>
      </c>
      <c r="B4" s="2" t="s">
        <v>2200</v>
      </c>
      <c r="C4" s="2" t="s">
        <v>294</v>
      </c>
      <c r="G4" s="4"/>
    </row>
    <row r="5" spans="1:7" x14ac:dyDescent="0.25">
      <c r="A5" s="2" t="s">
        <v>2201</v>
      </c>
      <c r="B5" s="2" t="s">
        <v>2202</v>
      </c>
      <c r="C5" s="2" t="s">
        <v>294</v>
      </c>
      <c r="G5" s="4"/>
    </row>
    <row r="6" spans="1:7" x14ac:dyDescent="0.25">
      <c r="A6" s="2" t="s">
        <v>2203</v>
      </c>
      <c r="B6" s="2" t="s">
        <v>2204</v>
      </c>
      <c r="C6" s="2" t="s">
        <v>294</v>
      </c>
      <c r="G6" s="4"/>
    </row>
    <row r="7" spans="1:7" x14ac:dyDescent="0.25">
      <c r="A7" s="2" t="s">
        <v>2205</v>
      </c>
      <c r="B7" s="2" t="s">
        <v>2206</v>
      </c>
      <c r="C7" s="2" t="s">
        <v>294</v>
      </c>
      <c r="G7" s="4"/>
    </row>
    <row r="8" spans="1:7" x14ac:dyDescent="0.25">
      <c r="A8" s="2" t="s">
        <v>2207</v>
      </c>
      <c r="B8" s="2" t="s">
        <v>2208</v>
      </c>
      <c r="C8" s="2" t="s">
        <v>294</v>
      </c>
      <c r="G8" s="4"/>
    </row>
    <row r="9" spans="1:7" x14ac:dyDescent="0.25">
      <c r="A9" s="2" t="s">
        <v>2209</v>
      </c>
      <c r="B9" s="2" t="s">
        <v>2210</v>
      </c>
      <c r="C9" s="2" t="s">
        <v>294</v>
      </c>
      <c r="G9" s="4"/>
    </row>
    <row r="10" spans="1:7" x14ac:dyDescent="0.25">
      <c r="A10" s="2" t="s">
        <v>2211</v>
      </c>
      <c r="B10" s="2" t="s">
        <v>2212</v>
      </c>
      <c r="C10" s="2" t="s">
        <v>294</v>
      </c>
      <c r="G10" s="4"/>
    </row>
    <row r="11" spans="1:7" x14ac:dyDescent="0.25">
      <c r="A11" s="2" t="s">
        <v>2213</v>
      </c>
      <c r="B11" s="2" t="s">
        <v>2214</v>
      </c>
      <c r="C11" s="2" t="s">
        <v>294</v>
      </c>
      <c r="G11" s="4"/>
    </row>
    <row r="12" spans="1:7" x14ac:dyDescent="0.25">
      <c r="A12" s="2" t="s">
        <v>2215</v>
      </c>
      <c r="B12" s="2" t="s">
        <v>2216</v>
      </c>
      <c r="C12" s="2" t="s">
        <v>294</v>
      </c>
      <c r="G12" s="4"/>
    </row>
    <row r="13" spans="1:7" x14ac:dyDescent="0.25">
      <c r="A13" s="2" t="s">
        <v>2217</v>
      </c>
      <c r="B13" s="2" t="s">
        <v>2218</v>
      </c>
      <c r="C13" s="2" t="s">
        <v>294</v>
      </c>
      <c r="G13" s="4"/>
    </row>
    <row r="14" spans="1:7" x14ac:dyDescent="0.25">
      <c r="A14" s="2" t="s">
        <v>2219</v>
      </c>
      <c r="B14" s="2" t="s">
        <v>2220</v>
      </c>
      <c r="C14" s="2" t="s">
        <v>294</v>
      </c>
      <c r="G14" s="4"/>
    </row>
    <row r="15" spans="1:7" x14ac:dyDescent="0.25">
      <c r="A15" s="2" t="s">
        <v>2221</v>
      </c>
      <c r="B15" s="2" t="s">
        <v>2222</v>
      </c>
      <c r="C15" s="2" t="s">
        <v>294</v>
      </c>
      <c r="G15" s="4"/>
    </row>
    <row r="16" spans="1:7" x14ac:dyDescent="0.25">
      <c r="A16" s="2" t="s">
        <v>2223</v>
      </c>
      <c r="B16" s="2" t="s">
        <v>2224</v>
      </c>
      <c r="C16" s="2" t="s">
        <v>292</v>
      </c>
      <c r="G16" s="4"/>
    </row>
    <row r="17" spans="1:7" x14ac:dyDescent="0.25">
      <c r="A17" s="2" t="s">
        <v>2225</v>
      </c>
      <c r="B17" s="2" t="s">
        <v>2226</v>
      </c>
      <c r="C17" s="2" t="s">
        <v>292</v>
      </c>
      <c r="G17" s="4"/>
    </row>
    <row r="18" spans="1:7" x14ac:dyDescent="0.25">
      <c r="A18" s="2" t="s">
        <v>2227</v>
      </c>
      <c r="B18" s="2" t="s">
        <v>2228</v>
      </c>
      <c r="C18" s="2" t="s">
        <v>294</v>
      </c>
      <c r="G18" s="4"/>
    </row>
    <row r="19" spans="1:7" x14ac:dyDescent="0.25">
      <c r="A19" s="2" t="s">
        <v>2229</v>
      </c>
      <c r="B19" s="2" t="s">
        <v>2230</v>
      </c>
      <c r="C19" s="2" t="s">
        <v>294</v>
      </c>
      <c r="G19" s="4"/>
    </row>
    <row r="20" spans="1:7" x14ac:dyDescent="0.25">
      <c r="A20" s="2" t="s">
        <v>2231</v>
      </c>
      <c r="B20" s="2" t="s">
        <v>2232</v>
      </c>
      <c r="C20" s="2" t="s">
        <v>294</v>
      </c>
      <c r="G20" s="4"/>
    </row>
    <row r="21" spans="1:7" x14ac:dyDescent="0.25">
      <c r="A21" s="2" t="s">
        <v>2233</v>
      </c>
      <c r="B21" s="2" t="s">
        <v>2234</v>
      </c>
      <c r="C21" s="2" t="s">
        <v>294</v>
      </c>
      <c r="G21" s="4"/>
    </row>
    <row r="22" spans="1:7" x14ac:dyDescent="0.25">
      <c r="A22" s="2" t="s">
        <v>2235</v>
      </c>
      <c r="B22" s="2" t="s">
        <v>2236</v>
      </c>
      <c r="C22" s="2" t="s">
        <v>293</v>
      </c>
      <c r="G22" s="4"/>
    </row>
    <row r="23" spans="1:7" x14ac:dyDescent="0.25">
      <c r="A23" s="2" t="s">
        <v>2237</v>
      </c>
      <c r="B23" s="2" t="s">
        <v>2238</v>
      </c>
      <c r="C23" s="2" t="s">
        <v>294</v>
      </c>
      <c r="G23" s="4"/>
    </row>
    <row r="24" spans="1:7" x14ac:dyDescent="0.25">
      <c r="A24" s="2" t="s">
        <v>2239</v>
      </c>
      <c r="B24" s="2" t="s">
        <v>2240</v>
      </c>
      <c r="C24" s="2" t="s">
        <v>294</v>
      </c>
      <c r="G24" s="4"/>
    </row>
    <row r="25" spans="1:7" x14ac:dyDescent="0.25">
      <c r="A25" s="2" t="s">
        <v>2241</v>
      </c>
      <c r="B25" s="2" t="s">
        <v>2242</v>
      </c>
      <c r="C25" s="2" t="s">
        <v>293</v>
      </c>
      <c r="G25" s="4"/>
    </row>
    <row r="26" spans="1:7" x14ac:dyDescent="0.25">
      <c r="A26" s="2" t="s">
        <v>2243</v>
      </c>
      <c r="B26" s="2" t="s">
        <v>2244</v>
      </c>
      <c r="C26" s="2" t="s">
        <v>294</v>
      </c>
      <c r="G26" s="4"/>
    </row>
    <row r="27" spans="1:7" x14ac:dyDescent="0.25">
      <c r="A27" s="2" t="s">
        <v>2245</v>
      </c>
      <c r="B27" s="2" t="s">
        <v>2246</v>
      </c>
      <c r="C27" s="2" t="s">
        <v>294</v>
      </c>
      <c r="G27" s="4"/>
    </row>
    <row r="28" spans="1:7" x14ac:dyDescent="0.25">
      <c r="A28" s="2" t="s">
        <v>2247</v>
      </c>
      <c r="B28" s="2" t="s">
        <v>2248</v>
      </c>
      <c r="C28" s="2" t="s">
        <v>293</v>
      </c>
      <c r="G28" s="4"/>
    </row>
    <row r="29" spans="1:7" x14ac:dyDescent="0.25">
      <c r="A29" s="2" t="s">
        <v>2249</v>
      </c>
      <c r="B29" s="2" t="s">
        <v>2250</v>
      </c>
      <c r="C29" s="2" t="s">
        <v>294</v>
      </c>
      <c r="G29" s="4"/>
    </row>
    <row r="30" spans="1:7" x14ac:dyDescent="0.25">
      <c r="A30" s="2" t="s">
        <v>2251</v>
      </c>
      <c r="B30" s="2" t="s">
        <v>2252</v>
      </c>
      <c r="D30" s="2" t="s">
        <v>294</v>
      </c>
      <c r="G30" s="4"/>
    </row>
    <row r="31" spans="1:7" x14ac:dyDescent="0.25">
      <c r="B31" s="3"/>
      <c r="G31" s="4"/>
    </row>
    <row r="32" spans="1:7" x14ac:dyDescent="0.25">
      <c r="B32" s="3"/>
      <c r="G32" s="4"/>
    </row>
    <row r="33" spans="2:7" x14ac:dyDescent="0.25">
      <c r="B33" s="3"/>
      <c r="G33" s="4"/>
    </row>
    <row r="34" spans="2:7" x14ac:dyDescent="0.25">
      <c r="B34" s="3"/>
      <c r="G34" s="4"/>
    </row>
    <row r="35" spans="2:7" x14ac:dyDescent="0.25">
      <c r="B35" s="3"/>
      <c r="G35" s="4"/>
    </row>
    <row r="36" spans="2:7" x14ac:dyDescent="0.25">
      <c r="B36" s="3"/>
      <c r="G36" s="4"/>
    </row>
    <row r="37" spans="2:7" x14ac:dyDescent="0.25">
      <c r="B37" s="3"/>
      <c r="G37" s="4"/>
    </row>
    <row r="38" spans="2:7" x14ac:dyDescent="0.25">
      <c r="B38" s="3"/>
      <c r="G38" s="4"/>
    </row>
    <row r="39" spans="2:7" x14ac:dyDescent="0.25">
      <c r="B39" s="3"/>
      <c r="G39" s="4"/>
    </row>
    <row r="40" spans="2:7" x14ac:dyDescent="0.25">
      <c r="B40" s="3"/>
      <c r="G40" s="4"/>
    </row>
    <row r="41" spans="2:7" x14ac:dyDescent="0.25">
      <c r="B41" s="3"/>
      <c r="G41" s="4"/>
    </row>
    <row r="42" spans="2:7" x14ac:dyDescent="0.25">
      <c r="B42" s="3"/>
      <c r="G42" s="4"/>
    </row>
    <row r="43" spans="2:7" x14ac:dyDescent="0.25">
      <c r="B43" s="3"/>
      <c r="G43" s="4"/>
    </row>
    <row r="44" spans="2:7" x14ac:dyDescent="0.25">
      <c r="B44" s="3"/>
      <c r="G44" s="4"/>
    </row>
    <row r="45" spans="2:7" x14ac:dyDescent="0.25">
      <c r="B45" s="3"/>
      <c r="G45" s="4"/>
    </row>
    <row r="46" spans="2:7" x14ac:dyDescent="0.25">
      <c r="B46" s="3"/>
      <c r="G46" s="4"/>
    </row>
    <row r="47" spans="2:7" x14ac:dyDescent="0.25">
      <c r="B47" s="3"/>
      <c r="G47" s="4"/>
    </row>
    <row r="48" spans="2:7" x14ac:dyDescent="0.25">
      <c r="B48" s="3"/>
      <c r="G48" s="4"/>
    </row>
    <row r="49" spans="2:7" x14ac:dyDescent="0.25">
      <c r="B49" s="3"/>
      <c r="G49" s="4"/>
    </row>
    <row r="50" spans="2:7" x14ac:dyDescent="0.25">
      <c r="B50" s="3"/>
      <c r="G50" s="4"/>
    </row>
    <row r="51" spans="2:7" x14ac:dyDescent="0.25">
      <c r="B51" s="3"/>
      <c r="G51" s="4"/>
    </row>
    <row r="52" spans="2:7" x14ac:dyDescent="0.25">
      <c r="B52" s="3"/>
      <c r="G52" s="4"/>
    </row>
    <row r="53" spans="2:7" x14ac:dyDescent="0.25">
      <c r="B53" s="3"/>
      <c r="G53" s="4"/>
    </row>
    <row r="54" spans="2:7" x14ac:dyDescent="0.25">
      <c r="B54" s="3"/>
      <c r="G54" s="4"/>
    </row>
    <row r="55" spans="2:7" x14ac:dyDescent="0.25">
      <c r="B55" s="3"/>
      <c r="G55" s="4"/>
    </row>
    <row r="56" spans="2:7" x14ac:dyDescent="0.25">
      <c r="B56" s="3"/>
      <c r="G56" s="4"/>
    </row>
    <row r="57" spans="2:7" x14ac:dyDescent="0.25">
      <c r="B57" s="3"/>
      <c r="G57" s="4"/>
    </row>
    <row r="58" spans="2:7" x14ac:dyDescent="0.25">
      <c r="B58" s="3"/>
      <c r="G58" s="4"/>
    </row>
    <row r="59" spans="2:7" x14ac:dyDescent="0.25">
      <c r="B59" s="3"/>
      <c r="G59" s="4"/>
    </row>
    <row r="60" spans="2:7" x14ac:dyDescent="0.25">
      <c r="B60" s="3"/>
      <c r="G60" s="4"/>
    </row>
    <row r="61" spans="2:7" x14ac:dyDescent="0.25">
      <c r="B61" s="3"/>
      <c r="G61" s="4"/>
    </row>
    <row r="62" spans="2:7" x14ac:dyDescent="0.25">
      <c r="B62" s="3"/>
      <c r="G62" s="4"/>
    </row>
    <row r="63" spans="2:7" x14ac:dyDescent="0.25">
      <c r="B63" s="3"/>
      <c r="G63" s="4"/>
    </row>
    <row r="64" spans="2:7" x14ac:dyDescent="0.25">
      <c r="B64" s="3"/>
      <c r="G64" s="4"/>
    </row>
    <row r="65" spans="2:7" x14ac:dyDescent="0.25">
      <c r="B65" s="3"/>
      <c r="G65" s="4"/>
    </row>
    <row r="66" spans="2:7" x14ac:dyDescent="0.25">
      <c r="B66" s="3"/>
      <c r="G66" s="4"/>
    </row>
    <row r="67" spans="2:7" x14ac:dyDescent="0.25">
      <c r="B67" s="3"/>
      <c r="G67" s="4"/>
    </row>
    <row r="68" spans="2:7" x14ac:dyDescent="0.25">
      <c r="B68" s="3"/>
      <c r="G68" s="4"/>
    </row>
    <row r="69" spans="2:7" x14ac:dyDescent="0.25">
      <c r="B69" s="3"/>
      <c r="G69" s="4"/>
    </row>
    <row r="70" spans="2:7" x14ac:dyDescent="0.25">
      <c r="B70" s="3"/>
      <c r="G70" s="4"/>
    </row>
    <row r="71" spans="2:7" x14ac:dyDescent="0.25">
      <c r="B71" s="3"/>
      <c r="G71" s="4"/>
    </row>
    <row r="72" spans="2:7" x14ac:dyDescent="0.25">
      <c r="B72" s="3"/>
      <c r="G72" s="4"/>
    </row>
    <row r="73" spans="2:7" x14ac:dyDescent="0.25">
      <c r="B73" s="3"/>
      <c r="G73" s="4"/>
    </row>
    <row r="74" spans="2:7" x14ac:dyDescent="0.25">
      <c r="B74" s="3"/>
      <c r="G74" s="4"/>
    </row>
    <row r="75" spans="2:7" x14ac:dyDescent="0.25">
      <c r="B75" s="3"/>
      <c r="G75" s="4"/>
    </row>
    <row r="76" spans="2:7" x14ac:dyDescent="0.25">
      <c r="B76" s="3"/>
      <c r="G76" s="4"/>
    </row>
    <row r="77" spans="2:7" x14ac:dyDescent="0.25">
      <c r="B77" s="3"/>
      <c r="G77" s="4"/>
    </row>
    <row r="78" spans="2:7" x14ac:dyDescent="0.25">
      <c r="B78" s="3"/>
      <c r="G78" s="4"/>
    </row>
    <row r="79" spans="2:7" x14ac:dyDescent="0.25">
      <c r="B79" s="3"/>
      <c r="G79" s="4"/>
    </row>
    <row r="80" spans="2:7" x14ac:dyDescent="0.25">
      <c r="B80" s="3"/>
      <c r="G80" s="4"/>
    </row>
    <row r="81" spans="2:7" x14ac:dyDescent="0.25">
      <c r="B81" s="3"/>
      <c r="G81" s="4"/>
    </row>
    <row r="82" spans="2:7" x14ac:dyDescent="0.25">
      <c r="B82" s="3"/>
      <c r="G82" s="4"/>
    </row>
    <row r="83" spans="2:7" x14ac:dyDescent="0.25">
      <c r="B83" s="3"/>
      <c r="G83" s="4"/>
    </row>
    <row r="84" spans="2:7" x14ac:dyDescent="0.25">
      <c r="B84" s="3"/>
      <c r="G84" s="4"/>
    </row>
    <row r="85" spans="2:7" x14ac:dyDescent="0.25">
      <c r="B85" s="3"/>
      <c r="G85" s="4"/>
    </row>
    <row r="86" spans="2:7" x14ac:dyDescent="0.25">
      <c r="B86" s="3"/>
      <c r="G86" s="4"/>
    </row>
    <row r="87" spans="2:7" x14ac:dyDescent="0.25">
      <c r="B87" s="3"/>
      <c r="G87" s="4"/>
    </row>
    <row r="88" spans="2:7" x14ac:dyDescent="0.25">
      <c r="B88" s="3"/>
      <c r="G88" s="4"/>
    </row>
    <row r="89" spans="2:7" x14ac:dyDescent="0.25">
      <c r="B89" s="3"/>
      <c r="G89" s="4"/>
    </row>
    <row r="90" spans="2:7" x14ac:dyDescent="0.25">
      <c r="B90" s="3"/>
      <c r="G90" s="4"/>
    </row>
    <row r="91" spans="2:7" x14ac:dyDescent="0.25">
      <c r="B91" s="3"/>
      <c r="G91" s="4"/>
    </row>
    <row r="92" spans="2:7" x14ac:dyDescent="0.25">
      <c r="B92" s="3"/>
      <c r="G92" s="4"/>
    </row>
    <row r="93" spans="2:7" x14ac:dyDescent="0.25">
      <c r="B93" s="3"/>
      <c r="G93" s="4"/>
    </row>
    <row r="94" spans="2:7" x14ac:dyDescent="0.25">
      <c r="B94" s="3"/>
      <c r="G94" s="4"/>
    </row>
    <row r="95" spans="2:7" x14ac:dyDescent="0.25">
      <c r="B95" s="3"/>
      <c r="G95" s="4"/>
    </row>
    <row r="96" spans="2:7" x14ac:dyDescent="0.25">
      <c r="B96" s="3"/>
      <c r="G96" s="4"/>
    </row>
    <row r="97" spans="2:7" x14ac:dyDescent="0.25">
      <c r="B97" s="3"/>
      <c r="G97" s="4"/>
    </row>
    <row r="98" spans="2:7" x14ac:dyDescent="0.25">
      <c r="B98" s="3"/>
      <c r="G98" s="4"/>
    </row>
    <row r="99" spans="2:7" x14ac:dyDescent="0.25">
      <c r="B99" s="3"/>
      <c r="G99" s="4"/>
    </row>
    <row r="100" spans="2:7" x14ac:dyDescent="0.25">
      <c r="B100" s="3"/>
      <c r="G100" s="4"/>
    </row>
    <row r="101" spans="2:7" x14ac:dyDescent="0.25">
      <c r="B101" s="3"/>
      <c r="G101" s="4"/>
    </row>
    <row r="102" spans="2:7" x14ac:dyDescent="0.25">
      <c r="B102" s="3"/>
      <c r="G102" s="4"/>
    </row>
    <row r="103" spans="2:7" x14ac:dyDescent="0.25">
      <c r="B103" s="3"/>
      <c r="G103" s="4"/>
    </row>
    <row r="104" spans="2:7" x14ac:dyDescent="0.25">
      <c r="B104" s="3"/>
      <c r="G104" s="4"/>
    </row>
    <row r="105" spans="2:7" x14ac:dyDescent="0.25">
      <c r="B105" s="3"/>
      <c r="G105" s="4"/>
    </row>
    <row r="106" spans="2:7" x14ac:dyDescent="0.25">
      <c r="B106" s="3"/>
      <c r="G106" s="4"/>
    </row>
    <row r="107" spans="2:7" x14ac:dyDescent="0.25">
      <c r="B107" s="3"/>
      <c r="G107" s="4"/>
    </row>
    <row r="108" spans="2:7" x14ac:dyDescent="0.25">
      <c r="B108" s="3"/>
      <c r="G108" s="4"/>
    </row>
    <row r="109" spans="2:7" x14ac:dyDescent="0.25">
      <c r="B109" s="3"/>
      <c r="G109" s="4"/>
    </row>
    <row r="110" spans="2:7" x14ac:dyDescent="0.25">
      <c r="B110" s="3"/>
      <c r="G110" s="4"/>
    </row>
    <row r="111" spans="2:7" x14ac:dyDescent="0.25">
      <c r="B111" s="3"/>
      <c r="G111" s="4"/>
    </row>
    <row r="112" spans="2:7" x14ac:dyDescent="0.25">
      <c r="B112" s="3"/>
      <c r="G112" s="4"/>
    </row>
    <row r="113" spans="2:7" x14ac:dyDescent="0.25">
      <c r="B113" s="3"/>
      <c r="G113" s="4"/>
    </row>
    <row r="114" spans="2:7" x14ac:dyDescent="0.25">
      <c r="B114" s="3"/>
      <c r="G114" s="4"/>
    </row>
    <row r="115" spans="2:7" x14ac:dyDescent="0.25">
      <c r="B115" s="3"/>
      <c r="G115" s="4"/>
    </row>
    <row r="116" spans="2:7" x14ac:dyDescent="0.25">
      <c r="B116" s="3"/>
      <c r="G116" s="4"/>
    </row>
    <row r="117" spans="2:7" x14ac:dyDescent="0.25">
      <c r="B117" s="3"/>
      <c r="G117" s="4"/>
    </row>
    <row r="118" spans="2:7" x14ac:dyDescent="0.25">
      <c r="B118" s="3"/>
      <c r="G118" s="4"/>
    </row>
    <row r="119" spans="2:7" x14ac:dyDescent="0.25">
      <c r="B119" s="3"/>
      <c r="G119" s="4"/>
    </row>
    <row r="120" spans="2:7" x14ac:dyDescent="0.25">
      <c r="B120" s="3"/>
      <c r="G120" s="4"/>
    </row>
    <row r="121" spans="2:7" x14ac:dyDescent="0.25">
      <c r="B121" s="3"/>
      <c r="G121" s="4"/>
    </row>
    <row r="122" spans="2:7" x14ac:dyDescent="0.25">
      <c r="B122" s="3"/>
      <c r="G122" s="4"/>
    </row>
    <row r="123" spans="2:7" x14ac:dyDescent="0.25">
      <c r="B123" s="3"/>
      <c r="G123" s="4"/>
    </row>
    <row r="124" spans="2:7" x14ac:dyDescent="0.25">
      <c r="B124" s="3"/>
      <c r="G124" s="4"/>
    </row>
    <row r="125" spans="2:7" x14ac:dyDescent="0.25">
      <c r="B125" s="3"/>
      <c r="G125" s="4"/>
    </row>
    <row r="126" spans="2:7" x14ac:dyDescent="0.25">
      <c r="B126" s="3"/>
      <c r="G126" s="4"/>
    </row>
    <row r="127" spans="2:7" x14ac:dyDescent="0.25">
      <c r="B127" s="3"/>
      <c r="G127" s="4"/>
    </row>
    <row r="128" spans="2:7" x14ac:dyDescent="0.25">
      <c r="B128" s="3"/>
      <c r="G128" s="4"/>
    </row>
    <row r="129" spans="2:7" x14ac:dyDescent="0.25">
      <c r="B129" s="3"/>
      <c r="G129" s="4"/>
    </row>
    <row r="130" spans="2:7" x14ac:dyDescent="0.25">
      <c r="B130" s="3"/>
      <c r="G130" s="4"/>
    </row>
    <row r="131" spans="2:7" x14ac:dyDescent="0.25">
      <c r="B131" s="3"/>
      <c r="G131" s="4"/>
    </row>
    <row r="132" spans="2:7" x14ac:dyDescent="0.25">
      <c r="B132" s="3"/>
      <c r="G132" s="4"/>
    </row>
    <row r="133" spans="2:7" x14ac:dyDescent="0.25">
      <c r="B133" s="3"/>
      <c r="G133" s="4"/>
    </row>
    <row r="134" spans="2:7" x14ac:dyDescent="0.25">
      <c r="B134" s="3"/>
      <c r="G134" s="4"/>
    </row>
    <row r="135" spans="2:7" x14ac:dyDescent="0.25">
      <c r="B135" s="3"/>
      <c r="G135" s="4"/>
    </row>
    <row r="136" spans="2:7" x14ac:dyDescent="0.25">
      <c r="B136" s="3"/>
      <c r="G136" s="4"/>
    </row>
    <row r="137" spans="2:7" x14ac:dyDescent="0.25">
      <c r="B137" s="3"/>
      <c r="G137" s="4"/>
    </row>
    <row r="138" spans="2:7" x14ac:dyDescent="0.25">
      <c r="B138" s="3"/>
      <c r="G138" s="4"/>
    </row>
    <row r="139" spans="2:7" x14ac:dyDescent="0.25">
      <c r="B139" s="3"/>
      <c r="G139" s="4"/>
    </row>
    <row r="140" spans="2:7" x14ac:dyDescent="0.25">
      <c r="B140" s="3"/>
      <c r="G140" s="4"/>
    </row>
    <row r="141" spans="2:7" x14ac:dyDescent="0.25">
      <c r="B141" s="3"/>
      <c r="G141" s="4"/>
    </row>
    <row r="142" spans="2:7" x14ac:dyDescent="0.25">
      <c r="B142" s="3"/>
      <c r="G142" s="4"/>
    </row>
    <row r="143" spans="2:7" x14ac:dyDescent="0.25">
      <c r="B143" s="3"/>
      <c r="G143" s="4"/>
    </row>
    <row r="144" spans="2:7" x14ac:dyDescent="0.25">
      <c r="B144" s="3"/>
      <c r="G144" s="4"/>
    </row>
    <row r="145" spans="2:7" x14ac:dyDescent="0.25">
      <c r="B145" s="3"/>
      <c r="G145" s="4"/>
    </row>
    <row r="146" spans="2:7" x14ac:dyDescent="0.25">
      <c r="B146" s="3"/>
      <c r="G146" s="4"/>
    </row>
    <row r="147" spans="2:7" x14ac:dyDescent="0.25">
      <c r="B147" s="3"/>
      <c r="G147" s="4"/>
    </row>
    <row r="148" spans="2:7" x14ac:dyDescent="0.25">
      <c r="B148" s="3"/>
      <c r="G148" s="4"/>
    </row>
    <row r="149" spans="2:7" x14ac:dyDescent="0.25">
      <c r="B149" s="3"/>
      <c r="G149" s="4"/>
    </row>
    <row r="150" spans="2:7" x14ac:dyDescent="0.25">
      <c r="B150" s="3"/>
      <c r="G150" s="4"/>
    </row>
    <row r="151" spans="2:7" x14ac:dyDescent="0.25">
      <c r="B151" s="3"/>
      <c r="G151" s="4"/>
    </row>
    <row r="152" spans="2:7" x14ac:dyDescent="0.25">
      <c r="B152" s="3"/>
      <c r="G152" s="4"/>
    </row>
    <row r="153" spans="2:7" x14ac:dyDescent="0.25">
      <c r="B153" s="3"/>
      <c r="G153" s="4"/>
    </row>
    <row r="154" spans="2:7" x14ac:dyDescent="0.25">
      <c r="B154" s="3"/>
      <c r="G154" s="4"/>
    </row>
    <row r="155" spans="2:7" x14ac:dyDescent="0.25">
      <c r="B155" s="3"/>
      <c r="G155" s="4"/>
    </row>
    <row r="156" spans="2:7" x14ac:dyDescent="0.25">
      <c r="B156" s="3"/>
      <c r="G156" s="4"/>
    </row>
    <row r="157" spans="2:7" x14ac:dyDescent="0.25">
      <c r="B157" s="3"/>
      <c r="G157" s="4"/>
    </row>
    <row r="158" spans="2:7" x14ac:dyDescent="0.25">
      <c r="B158" s="3"/>
      <c r="G158" s="4"/>
    </row>
    <row r="159" spans="2:7" x14ac:dyDescent="0.25">
      <c r="B159" s="3"/>
      <c r="G159" s="4"/>
    </row>
    <row r="160" spans="2:7" x14ac:dyDescent="0.25">
      <c r="B160" s="3"/>
      <c r="G160" s="4"/>
    </row>
    <row r="161" spans="2:7" x14ac:dyDescent="0.25">
      <c r="B161" s="3"/>
      <c r="G161" s="4"/>
    </row>
    <row r="162" spans="2:7" x14ac:dyDescent="0.25">
      <c r="B162" s="3"/>
      <c r="G162" s="4"/>
    </row>
    <row r="163" spans="2:7" x14ac:dyDescent="0.25">
      <c r="B163" s="3"/>
      <c r="G163" s="4"/>
    </row>
    <row r="164" spans="2:7" x14ac:dyDescent="0.25">
      <c r="B164" s="3"/>
      <c r="G164" s="4"/>
    </row>
    <row r="165" spans="2:7" x14ac:dyDescent="0.25">
      <c r="B165" s="3"/>
      <c r="G165" s="4"/>
    </row>
    <row r="166" spans="2:7" x14ac:dyDescent="0.25">
      <c r="B166" s="3"/>
      <c r="G166" s="4"/>
    </row>
    <row r="167" spans="2:7" x14ac:dyDescent="0.25">
      <c r="B167" s="3"/>
      <c r="G167" s="4"/>
    </row>
    <row r="168" spans="2:7" x14ac:dyDescent="0.25">
      <c r="B168" s="3"/>
      <c r="G168" s="4"/>
    </row>
    <row r="169" spans="2:7" x14ac:dyDescent="0.25">
      <c r="B169" s="3"/>
      <c r="G169" s="4"/>
    </row>
    <row r="170" spans="2:7" x14ac:dyDescent="0.25">
      <c r="B170" s="3"/>
      <c r="G170" s="4"/>
    </row>
    <row r="171" spans="2:7" x14ac:dyDescent="0.25">
      <c r="B171" s="3"/>
      <c r="G171" s="4"/>
    </row>
    <row r="172" spans="2:7" x14ac:dyDescent="0.25">
      <c r="B172" s="3"/>
      <c r="G172" s="4"/>
    </row>
    <row r="173" spans="2:7" x14ac:dyDescent="0.25">
      <c r="B173" s="3"/>
      <c r="G173" s="4"/>
    </row>
    <row r="174" spans="2:7" x14ac:dyDescent="0.25">
      <c r="B174" s="3"/>
      <c r="G174" s="4"/>
    </row>
    <row r="175" spans="2:7" x14ac:dyDescent="0.25">
      <c r="B175" s="3"/>
      <c r="G175" s="4"/>
    </row>
    <row r="176" spans="2:7" x14ac:dyDescent="0.25">
      <c r="B176" s="3"/>
      <c r="G176" s="4"/>
    </row>
    <row r="177" spans="2:7" x14ac:dyDescent="0.25">
      <c r="B177" s="3"/>
      <c r="G177" s="4"/>
    </row>
    <row r="178" spans="2:7" x14ac:dyDescent="0.25">
      <c r="B178" s="3"/>
      <c r="G178" s="4"/>
    </row>
    <row r="179" spans="2:7" x14ac:dyDescent="0.25">
      <c r="B179" s="3"/>
      <c r="G179" s="4"/>
    </row>
    <row r="180" spans="2:7" x14ac:dyDescent="0.25">
      <c r="B180" s="3"/>
      <c r="G180" s="4"/>
    </row>
    <row r="181" spans="2:7" x14ac:dyDescent="0.25">
      <c r="B181" s="3"/>
      <c r="G181" s="4"/>
    </row>
    <row r="182" spans="2:7" x14ac:dyDescent="0.25">
      <c r="B182" s="3"/>
      <c r="G182" s="4"/>
    </row>
    <row r="183" spans="2:7" x14ac:dyDescent="0.25">
      <c r="B183" s="3"/>
      <c r="G183" s="4"/>
    </row>
    <row r="184" spans="2:7" x14ac:dyDescent="0.25">
      <c r="B184" s="3"/>
      <c r="G184" s="4"/>
    </row>
    <row r="185" spans="2:7" x14ac:dyDescent="0.25">
      <c r="B185" s="3"/>
      <c r="G185" s="4"/>
    </row>
    <row r="186" spans="2:7" x14ac:dyDescent="0.25">
      <c r="B186" s="3"/>
      <c r="G186" s="4"/>
    </row>
    <row r="187" spans="2:7" x14ac:dyDescent="0.25">
      <c r="B187" s="3"/>
      <c r="G187" s="4"/>
    </row>
    <row r="188" spans="2:7" x14ac:dyDescent="0.25">
      <c r="B188" s="3"/>
      <c r="G188" s="4"/>
    </row>
    <row r="189" spans="2:7" x14ac:dyDescent="0.25">
      <c r="B189" s="3"/>
      <c r="G189" s="4"/>
    </row>
    <row r="190" spans="2:7" x14ac:dyDescent="0.25">
      <c r="B190" s="3"/>
      <c r="G190" s="4"/>
    </row>
    <row r="191" spans="2:7" x14ac:dyDescent="0.25">
      <c r="B191" s="3"/>
      <c r="G191" s="4"/>
    </row>
    <row r="192" spans="2:7" x14ac:dyDescent="0.25">
      <c r="B192" s="3"/>
      <c r="G192" s="4"/>
    </row>
    <row r="193" spans="2:7" x14ac:dyDescent="0.25">
      <c r="B193" s="3"/>
      <c r="G193" s="4"/>
    </row>
    <row r="194" spans="2:7" x14ac:dyDescent="0.25">
      <c r="B194" s="3"/>
      <c r="G194" s="4"/>
    </row>
    <row r="195" spans="2:7" x14ac:dyDescent="0.25">
      <c r="B195" s="3"/>
      <c r="G195" s="4"/>
    </row>
    <row r="196" spans="2:7" x14ac:dyDescent="0.25">
      <c r="B196" s="3"/>
      <c r="G196" s="4"/>
    </row>
    <row r="197" spans="2:7" x14ac:dyDescent="0.25">
      <c r="B197" s="3"/>
      <c r="G197" s="4"/>
    </row>
    <row r="198" spans="2:7" x14ac:dyDescent="0.25">
      <c r="B198" s="3"/>
      <c r="G198" s="4"/>
    </row>
    <row r="199" spans="2:7" x14ac:dyDescent="0.25">
      <c r="B199" s="3"/>
      <c r="G199" s="4"/>
    </row>
    <row r="200" spans="2:7" x14ac:dyDescent="0.25">
      <c r="B200" s="3"/>
      <c r="G200" s="4"/>
    </row>
    <row r="201" spans="2:7" x14ac:dyDescent="0.25">
      <c r="B201" s="3"/>
      <c r="G201" s="4"/>
    </row>
    <row r="202" spans="2:7" x14ac:dyDescent="0.25">
      <c r="B202" s="3"/>
      <c r="G202" s="4"/>
    </row>
  </sheetData>
  <hyperlinks>
    <hyperlink ref="B1" r:id="rId1" xr:uid="{00000000-0004-0000-17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2:G202"/>
  <sheetViews>
    <sheetView workbookViewId="0"/>
  </sheetViews>
  <sheetFormatPr defaultColWidth="12.6640625" defaultRowHeight="15.75" customHeight="1" x14ac:dyDescent="0.25"/>
  <cols>
    <col min="2" max="2" width="57.77734375" customWidth="1"/>
    <col min="3" max="3" width="5.109375" customWidth="1"/>
  </cols>
  <sheetData>
    <row r="2" spans="1:7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7" x14ac:dyDescent="0.25">
      <c r="A3" s="2" t="s">
        <v>2253</v>
      </c>
      <c r="B3" s="2" t="s">
        <v>2254</v>
      </c>
      <c r="D3" s="2" t="s">
        <v>294</v>
      </c>
      <c r="F3" s="2" t="b">
        <v>1</v>
      </c>
      <c r="G3" s="4">
        <v>44370</v>
      </c>
    </row>
    <row r="4" spans="1:7" x14ac:dyDescent="0.25">
      <c r="A4" s="2" t="s">
        <v>2255</v>
      </c>
      <c r="B4" s="2" t="s">
        <v>2256</v>
      </c>
      <c r="D4" s="2" t="s">
        <v>294</v>
      </c>
      <c r="F4" s="2" t="b">
        <v>1</v>
      </c>
      <c r="G4" s="4">
        <v>44370</v>
      </c>
    </row>
    <row r="5" spans="1:7" x14ac:dyDescent="0.25">
      <c r="A5" s="2" t="s">
        <v>2257</v>
      </c>
      <c r="B5" s="2" t="s">
        <v>2258</v>
      </c>
      <c r="D5" s="2" t="s">
        <v>294</v>
      </c>
      <c r="F5" s="2" t="b">
        <v>1</v>
      </c>
      <c r="G5" s="4">
        <v>44371</v>
      </c>
    </row>
    <row r="6" spans="1:7" x14ac:dyDescent="0.25">
      <c r="A6" s="2" t="s">
        <v>2259</v>
      </c>
      <c r="B6" s="2" t="s">
        <v>2260</v>
      </c>
      <c r="D6" s="2" t="s">
        <v>294</v>
      </c>
      <c r="F6" s="2" t="b">
        <v>1</v>
      </c>
      <c r="G6" s="4">
        <v>44370</v>
      </c>
    </row>
    <row r="7" spans="1:7" x14ac:dyDescent="0.25">
      <c r="A7" s="2" t="s">
        <v>2261</v>
      </c>
      <c r="B7" s="2" t="s">
        <v>2262</v>
      </c>
      <c r="D7" s="2" t="s">
        <v>294</v>
      </c>
      <c r="F7" s="2" t="b">
        <v>1</v>
      </c>
      <c r="G7" s="4">
        <v>44370</v>
      </c>
    </row>
    <row r="8" spans="1:7" x14ac:dyDescent="0.25">
      <c r="A8" s="2" t="s">
        <v>2263</v>
      </c>
      <c r="B8" s="2" t="s">
        <v>2264</v>
      </c>
      <c r="D8" s="2" t="s">
        <v>294</v>
      </c>
      <c r="F8" s="2" t="b">
        <v>1</v>
      </c>
      <c r="G8" s="4">
        <v>44370</v>
      </c>
    </row>
    <row r="9" spans="1:7" x14ac:dyDescent="0.25">
      <c r="A9" s="2" t="s">
        <v>2265</v>
      </c>
      <c r="B9" s="2" t="s">
        <v>2266</v>
      </c>
      <c r="D9" s="2" t="s">
        <v>294</v>
      </c>
      <c r="F9" s="2" t="b">
        <v>1</v>
      </c>
      <c r="G9" s="4">
        <v>45802</v>
      </c>
    </row>
    <row r="10" spans="1:7" x14ac:dyDescent="0.25">
      <c r="A10" s="2" t="s">
        <v>2267</v>
      </c>
      <c r="B10" s="2" t="s">
        <v>2268</v>
      </c>
      <c r="D10" s="2" t="s">
        <v>294</v>
      </c>
      <c r="F10" s="2" t="b">
        <v>1</v>
      </c>
      <c r="G10" s="4">
        <v>44370</v>
      </c>
    </row>
    <row r="11" spans="1:7" x14ac:dyDescent="0.25">
      <c r="A11" s="2" t="s">
        <v>2269</v>
      </c>
      <c r="B11" s="2" t="s">
        <v>2270</v>
      </c>
      <c r="D11" s="2" t="s">
        <v>294</v>
      </c>
      <c r="F11" s="2" t="b">
        <v>1</v>
      </c>
      <c r="G11" s="4">
        <v>44371</v>
      </c>
    </row>
    <row r="12" spans="1:7" x14ac:dyDescent="0.25">
      <c r="A12" s="2" t="s">
        <v>2271</v>
      </c>
      <c r="B12" s="2" t="s">
        <v>2272</v>
      </c>
      <c r="D12" s="2" t="s">
        <v>294</v>
      </c>
      <c r="F12" s="2" t="b">
        <v>1</v>
      </c>
      <c r="G12" s="4">
        <v>44371</v>
      </c>
    </row>
    <row r="13" spans="1:7" x14ac:dyDescent="0.25">
      <c r="A13" s="2" t="s">
        <v>2273</v>
      </c>
      <c r="B13" s="2" t="s">
        <v>2274</v>
      </c>
      <c r="D13" s="2" t="s">
        <v>293</v>
      </c>
      <c r="F13" s="2" t="b">
        <v>1</v>
      </c>
      <c r="G13" s="4">
        <v>44371</v>
      </c>
    </row>
    <row r="14" spans="1:7" x14ac:dyDescent="0.25">
      <c r="A14" s="2" t="s">
        <v>2275</v>
      </c>
      <c r="B14" s="2" t="s">
        <v>2276</v>
      </c>
      <c r="D14" s="2" t="s">
        <v>292</v>
      </c>
      <c r="F14" s="2" t="b">
        <v>1</v>
      </c>
      <c r="G14" s="4">
        <v>44371</v>
      </c>
    </row>
    <row r="15" spans="1:7" x14ac:dyDescent="0.25">
      <c r="A15" s="2" t="s">
        <v>2277</v>
      </c>
      <c r="B15" s="2" t="s">
        <v>2278</v>
      </c>
      <c r="D15" s="2" t="s">
        <v>293</v>
      </c>
      <c r="F15" s="2" t="b">
        <v>1</v>
      </c>
      <c r="G15" s="4">
        <v>44500</v>
      </c>
    </row>
    <row r="16" spans="1:7" x14ac:dyDescent="0.25">
      <c r="A16" s="2" t="s">
        <v>2279</v>
      </c>
      <c r="B16" s="2" t="s">
        <v>2280</v>
      </c>
      <c r="D16" s="2" t="s">
        <v>294</v>
      </c>
      <c r="F16" s="2" t="b">
        <v>1</v>
      </c>
      <c r="G16" s="4">
        <v>45801</v>
      </c>
    </row>
    <row r="17" spans="1:7" x14ac:dyDescent="0.25">
      <c r="A17" s="2" t="s">
        <v>2281</v>
      </c>
      <c r="B17" s="2" t="s">
        <v>2282</v>
      </c>
      <c r="D17" s="2" t="s">
        <v>294</v>
      </c>
      <c r="F17" s="2" t="b">
        <v>1</v>
      </c>
      <c r="G17" s="4">
        <v>44371</v>
      </c>
    </row>
    <row r="18" spans="1:7" x14ac:dyDescent="0.25">
      <c r="B18" s="3"/>
      <c r="G18" s="4"/>
    </row>
    <row r="19" spans="1:7" x14ac:dyDescent="0.25">
      <c r="B19" s="3"/>
      <c r="G19" s="4"/>
    </row>
    <row r="20" spans="1:7" x14ac:dyDescent="0.25">
      <c r="B20" s="3"/>
      <c r="G20" s="4"/>
    </row>
    <row r="21" spans="1:7" x14ac:dyDescent="0.25">
      <c r="B21" s="3"/>
      <c r="G21" s="4"/>
    </row>
    <row r="22" spans="1:7" x14ac:dyDescent="0.25">
      <c r="B22" s="3"/>
      <c r="G22" s="4"/>
    </row>
    <row r="23" spans="1:7" x14ac:dyDescent="0.25">
      <c r="B23" s="3"/>
      <c r="G23" s="4"/>
    </row>
    <row r="24" spans="1:7" x14ac:dyDescent="0.25">
      <c r="B24" s="3"/>
      <c r="G24" s="4"/>
    </row>
    <row r="25" spans="1:7" x14ac:dyDescent="0.25">
      <c r="B25" s="3"/>
      <c r="G25" s="4"/>
    </row>
    <row r="26" spans="1:7" x14ac:dyDescent="0.25">
      <c r="B26" s="3"/>
      <c r="G26" s="4"/>
    </row>
    <row r="27" spans="1:7" x14ac:dyDescent="0.25">
      <c r="B27" s="3"/>
      <c r="G27" s="4"/>
    </row>
    <row r="28" spans="1:7" x14ac:dyDescent="0.25">
      <c r="B28" s="3"/>
      <c r="G28" s="4"/>
    </row>
    <row r="29" spans="1:7" x14ac:dyDescent="0.25">
      <c r="B29" s="3"/>
      <c r="G29" s="4"/>
    </row>
    <row r="30" spans="1:7" x14ac:dyDescent="0.25">
      <c r="B30" s="3"/>
      <c r="G30" s="4"/>
    </row>
    <row r="31" spans="1:7" x14ac:dyDescent="0.25">
      <c r="B31" s="3"/>
      <c r="G31" s="4"/>
    </row>
    <row r="32" spans="1:7" x14ac:dyDescent="0.25">
      <c r="B32" s="3"/>
      <c r="G32" s="4"/>
    </row>
    <row r="33" spans="2:7" x14ac:dyDescent="0.25">
      <c r="B33" s="3"/>
      <c r="G33" s="4"/>
    </row>
    <row r="34" spans="2:7" x14ac:dyDescent="0.25">
      <c r="B34" s="3"/>
      <c r="G34" s="4"/>
    </row>
    <row r="35" spans="2:7" x14ac:dyDescent="0.25">
      <c r="B35" s="3"/>
      <c r="G35" s="4"/>
    </row>
    <row r="36" spans="2:7" x14ac:dyDescent="0.25">
      <c r="B36" s="3"/>
      <c r="G36" s="4"/>
    </row>
    <row r="37" spans="2:7" x14ac:dyDescent="0.25">
      <c r="B37" s="3"/>
      <c r="G37" s="4"/>
    </row>
    <row r="38" spans="2:7" x14ac:dyDescent="0.25">
      <c r="B38" s="3"/>
      <c r="G38" s="4"/>
    </row>
    <row r="39" spans="2:7" x14ac:dyDescent="0.25">
      <c r="B39" s="3"/>
      <c r="G39" s="4"/>
    </row>
    <row r="40" spans="2:7" x14ac:dyDescent="0.25">
      <c r="B40" s="3"/>
      <c r="G40" s="4"/>
    </row>
    <row r="41" spans="2:7" x14ac:dyDescent="0.25">
      <c r="B41" s="3"/>
      <c r="G41" s="4"/>
    </row>
    <row r="42" spans="2:7" x14ac:dyDescent="0.25">
      <c r="B42" s="3"/>
      <c r="G42" s="4"/>
    </row>
    <row r="43" spans="2:7" x14ac:dyDescent="0.25">
      <c r="B43" s="3"/>
      <c r="G43" s="4"/>
    </row>
    <row r="44" spans="2:7" x14ac:dyDescent="0.25">
      <c r="B44" s="3"/>
      <c r="G44" s="4"/>
    </row>
    <row r="45" spans="2:7" x14ac:dyDescent="0.25">
      <c r="B45" s="3"/>
      <c r="G45" s="4"/>
    </row>
    <row r="46" spans="2:7" x14ac:dyDescent="0.25">
      <c r="B46" s="3"/>
      <c r="G46" s="4"/>
    </row>
    <row r="47" spans="2:7" x14ac:dyDescent="0.25">
      <c r="B47" s="3"/>
      <c r="G47" s="4"/>
    </row>
    <row r="48" spans="2:7" x14ac:dyDescent="0.25">
      <c r="B48" s="3"/>
      <c r="G48" s="4"/>
    </row>
    <row r="49" spans="2:7" x14ac:dyDescent="0.25">
      <c r="B49" s="3"/>
      <c r="G49" s="4"/>
    </row>
    <row r="50" spans="2:7" x14ac:dyDescent="0.25">
      <c r="B50" s="3"/>
      <c r="G50" s="4"/>
    </row>
    <row r="51" spans="2:7" x14ac:dyDescent="0.25">
      <c r="B51" s="3"/>
      <c r="G51" s="4"/>
    </row>
    <row r="52" spans="2:7" x14ac:dyDescent="0.25">
      <c r="B52" s="3"/>
      <c r="G52" s="4"/>
    </row>
    <row r="53" spans="2:7" x14ac:dyDescent="0.25">
      <c r="B53" s="3"/>
      <c r="G53" s="4"/>
    </row>
    <row r="54" spans="2:7" x14ac:dyDescent="0.25">
      <c r="B54" s="3"/>
      <c r="G54" s="4"/>
    </row>
    <row r="55" spans="2:7" x14ac:dyDescent="0.25">
      <c r="B55" s="3"/>
      <c r="G55" s="4"/>
    </row>
    <row r="56" spans="2:7" x14ac:dyDescent="0.25">
      <c r="B56" s="3"/>
      <c r="G56" s="4"/>
    </row>
    <row r="57" spans="2:7" x14ac:dyDescent="0.25">
      <c r="B57" s="3"/>
      <c r="G57" s="4"/>
    </row>
    <row r="58" spans="2:7" x14ac:dyDescent="0.25">
      <c r="B58" s="3"/>
      <c r="G58" s="4"/>
    </row>
    <row r="59" spans="2:7" x14ac:dyDescent="0.25">
      <c r="B59" s="3"/>
      <c r="G59" s="4"/>
    </row>
    <row r="60" spans="2:7" x14ac:dyDescent="0.25">
      <c r="B60" s="3"/>
      <c r="G60" s="4"/>
    </row>
    <row r="61" spans="2:7" x14ac:dyDescent="0.25">
      <c r="B61" s="3"/>
      <c r="G61" s="4"/>
    </row>
    <row r="62" spans="2:7" x14ac:dyDescent="0.25">
      <c r="B62" s="3"/>
      <c r="G62" s="4"/>
    </row>
    <row r="63" spans="2:7" x14ac:dyDescent="0.25">
      <c r="B63" s="3"/>
      <c r="G63" s="4"/>
    </row>
    <row r="64" spans="2:7" x14ac:dyDescent="0.25">
      <c r="B64" s="3"/>
      <c r="G64" s="4"/>
    </row>
    <row r="65" spans="2:7" x14ac:dyDescent="0.25">
      <c r="B65" s="3"/>
      <c r="G65" s="4"/>
    </row>
    <row r="66" spans="2:7" x14ac:dyDescent="0.25">
      <c r="B66" s="3"/>
      <c r="G66" s="4"/>
    </row>
    <row r="67" spans="2:7" x14ac:dyDescent="0.25">
      <c r="B67" s="3"/>
      <c r="G67" s="4"/>
    </row>
    <row r="68" spans="2:7" x14ac:dyDescent="0.25">
      <c r="B68" s="3"/>
      <c r="G68" s="4"/>
    </row>
    <row r="69" spans="2:7" x14ac:dyDescent="0.25">
      <c r="B69" s="3"/>
      <c r="G69" s="4"/>
    </row>
    <row r="70" spans="2:7" x14ac:dyDescent="0.25">
      <c r="B70" s="3"/>
      <c r="G70" s="4"/>
    </row>
    <row r="71" spans="2:7" x14ac:dyDescent="0.25">
      <c r="B71" s="3"/>
      <c r="G71" s="4"/>
    </row>
    <row r="72" spans="2:7" x14ac:dyDescent="0.25">
      <c r="B72" s="3"/>
      <c r="G72" s="4"/>
    </row>
    <row r="73" spans="2:7" x14ac:dyDescent="0.25">
      <c r="B73" s="3"/>
      <c r="G73" s="4"/>
    </row>
    <row r="74" spans="2:7" x14ac:dyDescent="0.25">
      <c r="B74" s="3"/>
      <c r="G74" s="4"/>
    </row>
    <row r="75" spans="2:7" x14ac:dyDescent="0.25">
      <c r="B75" s="3"/>
      <c r="G75" s="4"/>
    </row>
    <row r="76" spans="2:7" x14ac:dyDescent="0.25">
      <c r="B76" s="3"/>
      <c r="G76" s="4"/>
    </row>
    <row r="77" spans="2:7" x14ac:dyDescent="0.25">
      <c r="B77" s="3"/>
      <c r="G77" s="4"/>
    </row>
    <row r="78" spans="2:7" x14ac:dyDescent="0.25">
      <c r="B78" s="3"/>
      <c r="G78" s="4"/>
    </row>
    <row r="79" spans="2:7" x14ac:dyDescent="0.25">
      <c r="B79" s="3"/>
      <c r="G79" s="4"/>
    </row>
    <row r="80" spans="2:7" x14ac:dyDescent="0.25">
      <c r="B80" s="3"/>
      <c r="G80" s="4"/>
    </row>
    <row r="81" spans="2:7" x14ac:dyDescent="0.25">
      <c r="B81" s="3"/>
      <c r="G81" s="4"/>
    </row>
    <row r="82" spans="2:7" x14ac:dyDescent="0.25">
      <c r="B82" s="3"/>
      <c r="G82" s="4"/>
    </row>
    <row r="83" spans="2:7" x14ac:dyDescent="0.25">
      <c r="B83" s="3"/>
      <c r="G83" s="4"/>
    </row>
    <row r="84" spans="2:7" x14ac:dyDescent="0.25">
      <c r="B84" s="3"/>
      <c r="G84" s="4"/>
    </row>
    <row r="85" spans="2:7" x14ac:dyDescent="0.25">
      <c r="B85" s="3"/>
      <c r="G85" s="4"/>
    </row>
    <row r="86" spans="2:7" x14ac:dyDescent="0.25">
      <c r="B86" s="3"/>
      <c r="G86" s="4"/>
    </row>
    <row r="87" spans="2:7" x14ac:dyDescent="0.25">
      <c r="B87" s="3"/>
      <c r="G87" s="4"/>
    </row>
    <row r="88" spans="2:7" x14ac:dyDescent="0.25">
      <c r="B88" s="3"/>
      <c r="G88" s="4"/>
    </row>
    <row r="89" spans="2:7" x14ac:dyDescent="0.25">
      <c r="B89" s="3"/>
      <c r="G89" s="4"/>
    </row>
    <row r="90" spans="2:7" x14ac:dyDescent="0.25">
      <c r="B90" s="3"/>
      <c r="G90" s="4"/>
    </row>
    <row r="91" spans="2:7" x14ac:dyDescent="0.25">
      <c r="B91" s="3"/>
      <c r="G91" s="4"/>
    </row>
    <row r="92" spans="2:7" x14ac:dyDescent="0.25">
      <c r="B92" s="3"/>
      <c r="G92" s="4"/>
    </row>
    <row r="93" spans="2:7" x14ac:dyDescent="0.25">
      <c r="B93" s="3"/>
      <c r="G93" s="4"/>
    </row>
    <row r="94" spans="2:7" x14ac:dyDescent="0.25">
      <c r="B94" s="3"/>
      <c r="G94" s="4"/>
    </row>
    <row r="95" spans="2:7" x14ac:dyDescent="0.25">
      <c r="B95" s="3"/>
      <c r="G95" s="4"/>
    </row>
    <row r="96" spans="2:7" x14ac:dyDescent="0.25">
      <c r="B96" s="3"/>
      <c r="G96" s="4"/>
    </row>
    <row r="97" spans="2:7" x14ac:dyDescent="0.25">
      <c r="B97" s="3"/>
      <c r="G97" s="4"/>
    </row>
    <row r="98" spans="2:7" x14ac:dyDescent="0.25">
      <c r="B98" s="3"/>
      <c r="G98" s="4"/>
    </row>
    <row r="99" spans="2:7" x14ac:dyDescent="0.25">
      <c r="B99" s="3"/>
      <c r="G99" s="4"/>
    </row>
    <row r="100" spans="2:7" x14ac:dyDescent="0.25">
      <c r="B100" s="3"/>
      <c r="G100" s="4"/>
    </row>
    <row r="101" spans="2:7" x14ac:dyDescent="0.25">
      <c r="B101" s="3"/>
      <c r="G101" s="4"/>
    </row>
    <row r="102" spans="2:7" x14ac:dyDescent="0.25">
      <c r="B102" s="3"/>
      <c r="G102" s="4"/>
    </row>
    <row r="103" spans="2:7" x14ac:dyDescent="0.25">
      <c r="B103" s="3"/>
      <c r="G103" s="4"/>
    </row>
    <row r="104" spans="2:7" x14ac:dyDescent="0.25">
      <c r="B104" s="3"/>
      <c r="G104" s="4"/>
    </row>
    <row r="105" spans="2:7" x14ac:dyDescent="0.25">
      <c r="B105" s="3"/>
      <c r="G105" s="4"/>
    </row>
    <row r="106" spans="2:7" x14ac:dyDescent="0.25">
      <c r="B106" s="3"/>
      <c r="G106" s="4"/>
    </row>
    <row r="107" spans="2:7" x14ac:dyDescent="0.25">
      <c r="B107" s="3"/>
      <c r="G107" s="4"/>
    </row>
    <row r="108" spans="2:7" x14ac:dyDescent="0.25">
      <c r="B108" s="3"/>
      <c r="G108" s="4"/>
    </row>
    <row r="109" spans="2:7" x14ac:dyDescent="0.25">
      <c r="B109" s="3"/>
      <c r="G109" s="4"/>
    </row>
    <row r="110" spans="2:7" x14ac:dyDescent="0.25">
      <c r="B110" s="3"/>
      <c r="G110" s="4"/>
    </row>
    <row r="111" spans="2:7" x14ac:dyDescent="0.25">
      <c r="B111" s="3"/>
      <c r="G111" s="4"/>
    </row>
    <row r="112" spans="2:7" x14ac:dyDescent="0.25">
      <c r="B112" s="3"/>
      <c r="G112" s="4"/>
    </row>
    <row r="113" spans="2:7" x14ac:dyDescent="0.25">
      <c r="B113" s="3"/>
      <c r="G113" s="4"/>
    </row>
    <row r="114" spans="2:7" x14ac:dyDescent="0.25">
      <c r="B114" s="3"/>
      <c r="G114" s="4"/>
    </row>
    <row r="115" spans="2:7" x14ac:dyDescent="0.25">
      <c r="B115" s="3"/>
      <c r="G115" s="4"/>
    </row>
    <row r="116" spans="2:7" x14ac:dyDescent="0.25">
      <c r="B116" s="3"/>
      <c r="G116" s="4"/>
    </row>
    <row r="117" spans="2:7" x14ac:dyDescent="0.25">
      <c r="B117" s="3"/>
      <c r="G117" s="4"/>
    </row>
    <row r="118" spans="2:7" x14ac:dyDescent="0.25">
      <c r="B118" s="3"/>
      <c r="G118" s="4"/>
    </row>
    <row r="119" spans="2:7" x14ac:dyDescent="0.25">
      <c r="B119" s="3"/>
      <c r="G119" s="4"/>
    </row>
    <row r="120" spans="2:7" x14ac:dyDescent="0.25">
      <c r="B120" s="3"/>
      <c r="G120" s="4"/>
    </row>
    <row r="121" spans="2:7" x14ac:dyDescent="0.25">
      <c r="B121" s="3"/>
      <c r="G121" s="4"/>
    </row>
    <row r="122" spans="2:7" x14ac:dyDescent="0.25">
      <c r="B122" s="3"/>
      <c r="G122" s="4"/>
    </row>
    <row r="123" spans="2:7" x14ac:dyDescent="0.25">
      <c r="B123" s="3"/>
      <c r="G123" s="4"/>
    </row>
    <row r="124" spans="2:7" x14ac:dyDescent="0.25">
      <c r="B124" s="3"/>
      <c r="G124" s="4"/>
    </row>
    <row r="125" spans="2:7" x14ac:dyDescent="0.25">
      <c r="B125" s="3"/>
      <c r="G125" s="4"/>
    </row>
    <row r="126" spans="2:7" x14ac:dyDescent="0.25">
      <c r="B126" s="3"/>
      <c r="G126" s="4"/>
    </row>
    <row r="127" spans="2:7" x14ac:dyDescent="0.25">
      <c r="B127" s="3"/>
      <c r="G127" s="4"/>
    </row>
    <row r="128" spans="2:7" x14ac:dyDescent="0.25">
      <c r="B128" s="3"/>
      <c r="G128" s="4"/>
    </row>
    <row r="129" spans="2:7" x14ac:dyDescent="0.25">
      <c r="B129" s="3"/>
      <c r="G129" s="4"/>
    </row>
    <row r="130" spans="2:7" x14ac:dyDescent="0.25">
      <c r="B130" s="3"/>
      <c r="G130" s="4"/>
    </row>
    <row r="131" spans="2:7" x14ac:dyDescent="0.25">
      <c r="B131" s="3"/>
      <c r="G131" s="4"/>
    </row>
    <row r="132" spans="2:7" x14ac:dyDescent="0.25">
      <c r="B132" s="3"/>
      <c r="G132" s="4"/>
    </row>
    <row r="133" spans="2:7" x14ac:dyDescent="0.25">
      <c r="B133" s="3"/>
      <c r="G133" s="4"/>
    </row>
    <row r="134" spans="2:7" x14ac:dyDescent="0.25">
      <c r="B134" s="3"/>
      <c r="G134" s="4"/>
    </row>
    <row r="135" spans="2:7" x14ac:dyDescent="0.25">
      <c r="B135" s="3"/>
      <c r="G135" s="4"/>
    </row>
    <row r="136" spans="2:7" x14ac:dyDescent="0.25">
      <c r="B136" s="3"/>
      <c r="G136" s="4"/>
    </row>
    <row r="137" spans="2:7" x14ac:dyDescent="0.25">
      <c r="B137" s="3"/>
      <c r="G137" s="4"/>
    </row>
    <row r="138" spans="2:7" x14ac:dyDescent="0.25">
      <c r="B138" s="3"/>
      <c r="G138" s="4"/>
    </row>
    <row r="139" spans="2:7" x14ac:dyDescent="0.25">
      <c r="B139" s="3"/>
      <c r="G139" s="4"/>
    </row>
    <row r="140" spans="2:7" x14ac:dyDescent="0.25">
      <c r="B140" s="3"/>
      <c r="G140" s="4"/>
    </row>
    <row r="141" spans="2:7" x14ac:dyDescent="0.25">
      <c r="B141" s="3"/>
      <c r="G141" s="4"/>
    </row>
    <row r="142" spans="2:7" x14ac:dyDescent="0.25">
      <c r="B142" s="3"/>
      <c r="G142" s="4"/>
    </row>
    <row r="143" spans="2:7" x14ac:dyDescent="0.25">
      <c r="B143" s="3"/>
      <c r="G143" s="4"/>
    </row>
    <row r="144" spans="2:7" x14ac:dyDescent="0.25">
      <c r="B144" s="3"/>
      <c r="G144" s="4"/>
    </row>
    <row r="145" spans="2:7" x14ac:dyDescent="0.25">
      <c r="B145" s="3"/>
      <c r="G145" s="4"/>
    </row>
    <row r="146" spans="2:7" x14ac:dyDescent="0.25">
      <c r="B146" s="3"/>
      <c r="G146" s="4"/>
    </row>
    <row r="147" spans="2:7" x14ac:dyDescent="0.25">
      <c r="B147" s="3"/>
      <c r="G147" s="4"/>
    </row>
    <row r="148" spans="2:7" x14ac:dyDescent="0.25">
      <c r="B148" s="3"/>
      <c r="G148" s="4"/>
    </row>
    <row r="149" spans="2:7" x14ac:dyDescent="0.25">
      <c r="B149" s="3"/>
      <c r="G149" s="4"/>
    </row>
    <row r="150" spans="2:7" x14ac:dyDescent="0.25">
      <c r="B150" s="3"/>
      <c r="G150" s="4"/>
    </row>
    <row r="151" spans="2:7" x14ac:dyDescent="0.25">
      <c r="B151" s="3"/>
      <c r="G151" s="4"/>
    </row>
    <row r="152" spans="2:7" x14ac:dyDescent="0.25">
      <c r="B152" s="3"/>
      <c r="G152" s="4"/>
    </row>
    <row r="153" spans="2:7" x14ac:dyDescent="0.25">
      <c r="B153" s="3"/>
      <c r="G153" s="4"/>
    </row>
    <row r="154" spans="2:7" x14ac:dyDescent="0.25">
      <c r="B154" s="3"/>
      <c r="G154" s="4"/>
    </row>
    <row r="155" spans="2:7" x14ac:dyDescent="0.25">
      <c r="B155" s="3"/>
      <c r="G155" s="4"/>
    </row>
    <row r="156" spans="2:7" x14ac:dyDescent="0.25">
      <c r="B156" s="3"/>
      <c r="G156" s="4"/>
    </row>
    <row r="157" spans="2:7" x14ac:dyDescent="0.25">
      <c r="B157" s="3"/>
      <c r="G157" s="4"/>
    </row>
    <row r="158" spans="2:7" x14ac:dyDescent="0.25">
      <c r="B158" s="3"/>
      <c r="G158" s="4"/>
    </row>
    <row r="159" spans="2:7" x14ac:dyDescent="0.25">
      <c r="B159" s="3"/>
      <c r="G159" s="4"/>
    </row>
    <row r="160" spans="2:7" x14ac:dyDescent="0.25">
      <c r="B160" s="3"/>
      <c r="G160" s="4"/>
    </row>
    <row r="161" spans="2:7" x14ac:dyDescent="0.25">
      <c r="B161" s="3"/>
      <c r="G161" s="4"/>
    </row>
    <row r="162" spans="2:7" x14ac:dyDescent="0.25">
      <c r="B162" s="3"/>
      <c r="G162" s="4"/>
    </row>
    <row r="163" spans="2:7" x14ac:dyDescent="0.25">
      <c r="B163" s="3"/>
      <c r="G163" s="4"/>
    </row>
    <row r="164" spans="2:7" x14ac:dyDescent="0.25">
      <c r="B164" s="3"/>
      <c r="G164" s="4"/>
    </row>
    <row r="165" spans="2:7" x14ac:dyDescent="0.25">
      <c r="B165" s="3"/>
      <c r="G165" s="4"/>
    </row>
    <row r="166" spans="2:7" x14ac:dyDescent="0.25">
      <c r="B166" s="3"/>
      <c r="G166" s="4"/>
    </row>
    <row r="167" spans="2:7" x14ac:dyDescent="0.25">
      <c r="B167" s="3"/>
      <c r="G167" s="4"/>
    </row>
    <row r="168" spans="2:7" x14ac:dyDescent="0.25">
      <c r="B168" s="3"/>
      <c r="G168" s="4"/>
    </row>
    <row r="169" spans="2:7" x14ac:dyDescent="0.25">
      <c r="B169" s="3"/>
      <c r="G169" s="4"/>
    </row>
    <row r="170" spans="2:7" x14ac:dyDescent="0.25">
      <c r="B170" s="3"/>
      <c r="G170" s="4"/>
    </row>
    <row r="171" spans="2:7" x14ac:dyDescent="0.25">
      <c r="B171" s="3"/>
      <c r="G171" s="4"/>
    </row>
    <row r="172" spans="2:7" x14ac:dyDescent="0.25">
      <c r="B172" s="3"/>
      <c r="G172" s="4"/>
    </row>
    <row r="173" spans="2:7" x14ac:dyDescent="0.25">
      <c r="B173" s="3"/>
      <c r="G173" s="4"/>
    </row>
    <row r="174" spans="2:7" x14ac:dyDescent="0.25">
      <c r="B174" s="3"/>
      <c r="G174" s="4"/>
    </row>
    <row r="175" spans="2:7" x14ac:dyDescent="0.25">
      <c r="B175" s="3"/>
      <c r="G175" s="4"/>
    </row>
    <row r="176" spans="2:7" x14ac:dyDescent="0.25">
      <c r="B176" s="3"/>
      <c r="G176" s="4"/>
    </row>
    <row r="177" spans="2:7" x14ac:dyDescent="0.25">
      <c r="B177" s="3"/>
      <c r="G177" s="4"/>
    </row>
    <row r="178" spans="2:7" x14ac:dyDescent="0.25">
      <c r="B178" s="3"/>
      <c r="G178" s="4"/>
    </row>
    <row r="179" spans="2:7" x14ac:dyDescent="0.25">
      <c r="B179" s="3"/>
      <c r="G179" s="4"/>
    </row>
    <row r="180" spans="2:7" x14ac:dyDescent="0.25">
      <c r="B180" s="3"/>
      <c r="G180" s="4"/>
    </row>
    <row r="181" spans="2:7" x14ac:dyDescent="0.25">
      <c r="B181" s="3"/>
      <c r="G181" s="4"/>
    </row>
    <row r="182" spans="2:7" x14ac:dyDescent="0.25">
      <c r="B182" s="3"/>
      <c r="G182" s="4"/>
    </row>
    <row r="183" spans="2:7" x14ac:dyDescent="0.25">
      <c r="B183" s="3"/>
      <c r="G183" s="4"/>
    </row>
    <row r="184" spans="2:7" x14ac:dyDescent="0.25">
      <c r="B184" s="3"/>
      <c r="G184" s="4"/>
    </row>
    <row r="185" spans="2:7" x14ac:dyDescent="0.25">
      <c r="B185" s="3"/>
      <c r="G185" s="4"/>
    </row>
    <row r="186" spans="2:7" x14ac:dyDescent="0.25">
      <c r="B186" s="3"/>
      <c r="G186" s="4"/>
    </row>
    <row r="187" spans="2:7" x14ac:dyDescent="0.25">
      <c r="B187" s="3"/>
      <c r="G187" s="4"/>
    </row>
    <row r="188" spans="2:7" x14ac:dyDescent="0.25">
      <c r="B188" s="3"/>
      <c r="G188" s="4"/>
    </row>
    <row r="189" spans="2:7" x14ac:dyDescent="0.25">
      <c r="B189" s="3"/>
      <c r="G189" s="4"/>
    </row>
    <row r="190" spans="2:7" x14ac:dyDescent="0.25">
      <c r="B190" s="3"/>
      <c r="G190" s="4"/>
    </row>
    <row r="191" spans="2:7" x14ac:dyDescent="0.25">
      <c r="B191" s="3"/>
      <c r="G191" s="4"/>
    </row>
    <row r="192" spans="2:7" x14ac:dyDescent="0.25">
      <c r="B192" s="3"/>
      <c r="G192" s="4"/>
    </row>
    <row r="193" spans="2:7" x14ac:dyDescent="0.25">
      <c r="B193" s="3"/>
      <c r="G193" s="4"/>
    </row>
    <row r="194" spans="2:7" x14ac:dyDescent="0.25">
      <c r="B194" s="3"/>
      <c r="G194" s="4"/>
    </row>
    <row r="195" spans="2:7" x14ac:dyDescent="0.25">
      <c r="B195" s="3"/>
      <c r="G195" s="4"/>
    </row>
    <row r="196" spans="2:7" x14ac:dyDescent="0.25">
      <c r="B196" s="3"/>
      <c r="G196" s="4"/>
    </row>
    <row r="197" spans="2:7" x14ac:dyDescent="0.25">
      <c r="B197" s="3"/>
      <c r="G197" s="4"/>
    </row>
    <row r="198" spans="2:7" x14ac:dyDescent="0.25">
      <c r="B198" s="3"/>
      <c r="G198" s="4"/>
    </row>
    <row r="199" spans="2:7" x14ac:dyDescent="0.25">
      <c r="B199" s="3"/>
      <c r="G199" s="4"/>
    </row>
    <row r="200" spans="2:7" x14ac:dyDescent="0.25">
      <c r="B200" s="3"/>
      <c r="G200" s="4"/>
    </row>
    <row r="201" spans="2:7" x14ac:dyDescent="0.25">
      <c r="B201" s="3"/>
      <c r="G201" s="4"/>
    </row>
    <row r="202" spans="2:7" x14ac:dyDescent="0.25">
      <c r="B202" s="3"/>
      <c r="G202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G202"/>
  <sheetViews>
    <sheetView workbookViewId="0"/>
  </sheetViews>
  <sheetFormatPr defaultColWidth="12.6640625" defaultRowHeight="15.75" customHeight="1" x14ac:dyDescent="0.25"/>
  <cols>
    <col min="1" max="1" width="23.77734375" customWidth="1"/>
    <col min="2" max="2" width="66.6640625" customWidth="1"/>
    <col min="7" max="7" width="21.77734375" customWidth="1"/>
  </cols>
  <sheetData>
    <row r="1" spans="1:7" x14ac:dyDescent="0.25">
      <c r="A1" s="2" t="s">
        <v>281</v>
      </c>
      <c r="B1" s="1" t="s">
        <v>2283</v>
      </c>
      <c r="C1" s="2"/>
      <c r="D1" s="2"/>
      <c r="E1" s="2"/>
      <c r="F1" s="2"/>
      <c r="G1" s="2"/>
    </row>
    <row r="2" spans="1:7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7" x14ac:dyDescent="0.25">
      <c r="A3" s="2" t="s">
        <v>2284</v>
      </c>
      <c r="B3" s="2" t="s">
        <v>2285</v>
      </c>
      <c r="C3" s="2" t="s">
        <v>349</v>
      </c>
      <c r="D3" s="2" t="s">
        <v>291</v>
      </c>
      <c r="E3" s="2" t="s">
        <v>349</v>
      </c>
      <c r="F3" s="2" t="s">
        <v>349</v>
      </c>
      <c r="G3" s="2" t="s">
        <v>349</v>
      </c>
    </row>
    <row r="4" spans="1:7" x14ac:dyDescent="0.25">
      <c r="A4" s="2" t="s">
        <v>2286</v>
      </c>
      <c r="B4" s="2" t="s">
        <v>2287</v>
      </c>
      <c r="C4" s="2" t="s">
        <v>349</v>
      </c>
      <c r="D4" s="2" t="s">
        <v>292</v>
      </c>
      <c r="E4" s="2" t="s">
        <v>349</v>
      </c>
      <c r="F4" s="2" t="s">
        <v>349</v>
      </c>
      <c r="G4" s="2" t="s">
        <v>349</v>
      </c>
    </row>
    <row r="5" spans="1:7" x14ac:dyDescent="0.25">
      <c r="A5" s="2" t="s">
        <v>2288</v>
      </c>
      <c r="B5" s="2" t="s">
        <v>2289</v>
      </c>
      <c r="C5" s="2" t="s">
        <v>349</v>
      </c>
      <c r="D5" s="2" t="s">
        <v>294</v>
      </c>
      <c r="E5" s="2" t="s">
        <v>349</v>
      </c>
      <c r="F5" s="2" t="s">
        <v>349</v>
      </c>
      <c r="G5" s="2" t="s">
        <v>349</v>
      </c>
    </row>
    <row r="6" spans="1:7" x14ac:dyDescent="0.25">
      <c r="A6" s="2" t="s">
        <v>2290</v>
      </c>
      <c r="B6" s="2" t="s">
        <v>2291</v>
      </c>
      <c r="C6" s="2" t="s">
        <v>349</v>
      </c>
      <c r="D6" s="2" t="s">
        <v>293</v>
      </c>
      <c r="E6" s="2" t="s">
        <v>349</v>
      </c>
      <c r="F6" s="2" t="s">
        <v>349</v>
      </c>
      <c r="G6" s="2" t="s">
        <v>349</v>
      </c>
    </row>
    <row r="7" spans="1:7" x14ac:dyDescent="0.25">
      <c r="A7" s="2" t="s">
        <v>2292</v>
      </c>
      <c r="B7" s="2" t="s">
        <v>2293</v>
      </c>
      <c r="C7" s="2" t="s">
        <v>349</v>
      </c>
      <c r="D7" s="2" t="s">
        <v>294</v>
      </c>
      <c r="E7" s="2" t="s">
        <v>349</v>
      </c>
      <c r="F7" s="2" t="s">
        <v>349</v>
      </c>
      <c r="G7" s="2" t="s">
        <v>2294</v>
      </c>
    </row>
    <row r="8" spans="1:7" x14ac:dyDescent="0.25">
      <c r="A8" s="2" t="s">
        <v>2295</v>
      </c>
      <c r="B8" s="2" t="s">
        <v>2296</v>
      </c>
      <c r="C8" s="2" t="s">
        <v>349</v>
      </c>
      <c r="D8" s="2" t="s">
        <v>294</v>
      </c>
      <c r="E8" s="2" t="s">
        <v>349</v>
      </c>
      <c r="F8" s="2" t="s">
        <v>349</v>
      </c>
      <c r="G8" s="2" t="s">
        <v>349</v>
      </c>
    </row>
    <row r="9" spans="1:7" x14ac:dyDescent="0.25">
      <c r="A9" s="2" t="s">
        <v>2297</v>
      </c>
      <c r="B9" s="2" t="s">
        <v>2298</v>
      </c>
      <c r="C9" s="2" t="s">
        <v>349</v>
      </c>
      <c r="D9" s="2" t="s">
        <v>293</v>
      </c>
      <c r="E9" s="2" t="s">
        <v>349</v>
      </c>
      <c r="F9" s="2" t="s">
        <v>349</v>
      </c>
      <c r="G9" s="2" t="s">
        <v>349</v>
      </c>
    </row>
    <row r="10" spans="1:7" x14ac:dyDescent="0.25">
      <c r="A10" s="2" t="s">
        <v>2299</v>
      </c>
      <c r="B10" s="2" t="s">
        <v>2300</v>
      </c>
      <c r="C10" s="2" t="s">
        <v>349</v>
      </c>
      <c r="D10" s="2" t="s">
        <v>294</v>
      </c>
      <c r="E10" s="2" t="s">
        <v>349</v>
      </c>
      <c r="F10" s="2" t="s">
        <v>349</v>
      </c>
      <c r="G10" s="2" t="s">
        <v>2301</v>
      </c>
    </row>
    <row r="11" spans="1:7" x14ac:dyDescent="0.25">
      <c r="A11" s="2" t="s">
        <v>2302</v>
      </c>
      <c r="B11" s="2" t="s">
        <v>2303</v>
      </c>
      <c r="C11" s="2" t="s">
        <v>349</v>
      </c>
      <c r="D11" s="2" t="s">
        <v>293</v>
      </c>
      <c r="E11" s="2" t="s">
        <v>349</v>
      </c>
      <c r="F11" s="2" t="s">
        <v>349</v>
      </c>
      <c r="G11" s="2" t="s">
        <v>2304</v>
      </c>
    </row>
    <row r="12" spans="1:7" x14ac:dyDescent="0.25">
      <c r="A12" s="2" t="s">
        <v>2305</v>
      </c>
      <c r="B12" s="2" t="s">
        <v>2306</v>
      </c>
      <c r="C12" s="2" t="s">
        <v>349</v>
      </c>
      <c r="D12" s="2" t="s">
        <v>294</v>
      </c>
      <c r="E12" s="2" t="s">
        <v>349</v>
      </c>
      <c r="F12" s="2" t="s">
        <v>349</v>
      </c>
      <c r="G12" s="2" t="s">
        <v>349</v>
      </c>
    </row>
    <row r="13" spans="1:7" x14ac:dyDescent="0.25">
      <c r="A13" s="2" t="s">
        <v>2307</v>
      </c>
      <c r="B13" s="2" t="s">
        <v>2308</v>
      </c>
      <c r="C13" s="2" t="s">
        <v>349</v>
      </c>
      <c r="D13" s="2" t="s">
        <v>294</v>
      </c>
      <c r="E13" s="2" t="s">
        <v>349</v>
      </c>
      <c r="F13" s="2" t="s">
        <v>349</v>
      </c>
      <c r="G13" s="2" t="s">
        <v>2309</v>
      </c>
    </row>
    <row r="14" spans="1:7" x14ac:dyDescent="0.25">
      <c r="A14" s="2" t="s">
        <v>2310</v>
      </c>
      <c r="B14" s="2" t="s">
        <v>2311</v>
      </c>
      <c r="C14" s="2" t="s">
        <v>349</v>
      </c>
      <c r="D14" s="2" t="s">
        <v>294</v>
      </c>
      <c r="E14" s="2" t="s">
        <v>349</v>
      </c>
      <c r="F14" s="2" t="s">
        <v>349</v>
      </c>
      <c r="G14" s="2" t="s">
        <v>349</v>
      </c>
    </row>
    <row r="15" spans="1:7" x14ac:dyDescent="0.25">
      <c r="A15" s="2" t="s">
        <v>2312</v>
      </c>
      <c r="B15" s="2" t="s">
        <v>2313</v>
      </c>
      <c r="C15" s="2" t="s">
        <v>349</v>
      </c>
      <c r="D15" s="2" t="s">
        <v>293</v>
      </c>
      <c r="E15" s="2" t="s">
        <v>349</v>
      </c>
      <c r="F15" s="2" t="s">
        <v>349</v>
      </c>
      <c r="G15" s="2" t="s">
        <v>349</v>
      </c>
    </row>
    <row r="16" spans="1:7" x14ac:dyDescent="0.25">
      <c r="A16" s="2" t="s">
        <v>2314</v>
      </c>
      <c r="B16" s="2" t="s">
        <v>2315</v>
      </c>
      <c r="C16" s="2" t="s">
        <v>349</v>
      </c>
      <c r="D16" s="2" t="s">
        <v>293</v>
      </c>
      <c r="E16" s="2" t="s">
        <v>349</v>
      </c>
      <c r="F16" s="2" t="s">
        <v>349</v>
      </c>
      <c r="G16" s="2" t="s">
        <v>349</v>
      </c>
    </row>
    <row r="17" spans="1:7" x14ac:dyDescent="0.25">
      <c r="A17" s="2" t="s">
        <v>2316</v>
      </c>
      <c r="B17" s="2" t="s">
        <v>2317</v>
      </c>
      <c r="C17" s="2" t="s">
        <v>349</v>
      </c>
      <c r="D17" s="2" t="s">
        <v>293</v>
      </c>
      <c r="E17" s="2" t="s">
        <v>349</v>
      </c>
      <c r="F17" s="2" t="s">
        <v>349</v>
      </c>
      <c r="G17" s="2" t="s">
        <v>349</v>
      </c>
    </row>
    <row r="18" spans="1:7" x14ac:dyDescent="0.25">
      <c r="A18" s="2" t="s">
        <v>2318</v>
      </c>
      <c r="B18" s="2" t="s">
        <v>2319</v>
      </c>
      <c r="C18" s="2" t="s">
        <v>349</v>
      </c>
      <c r="D18" s="2" t="s">
        <v>292</v>
      </c>
      <c r="E18" s="2" t="s">
        <v>349</v>
      </c>
      <c r="F18" s="2" t="s">
        <v>349</v>
      </c>
      <c r="G18" s="2" t="s">
        <v>349</v>
      </c>
    </row>
    <row r="19" spans="1:7" x14ac:dyDescent="0.25">
      <c r="A19" s="2" t="s">
        <v>2320</v>
      </c>
      <c r="B19" s="2" t="s">
        <v>2321</v>
      </c>
      <c r="C19" s="2" t="s">
        <v>349</v>
      </c>
      <c r="D19" s="2" t="s">
        <v>294</v>
      </c>
      <c r="E19" s="2" t="s">
        <v>349</v>
      </c>
      <c r="F19" s="2" t="s">
        <v>349</v>
      </c>
      <c r="G19" s="2" t="s">
        <v>349</v>
      </c>
    </row>
    <row r="20" spans="1:7" x14ac:dyDescent="0.25">
      <c r="A20" s="2" t="s">
        <v>2322</v>
      </c>
      <c r="B20" s="2" t="s">
        <v>2323</v>
      </c>
      <c r="C20" s="2" t="s">
        <v>349</v>
      </c>
      <c r="D20" s="2" t="s">
        <v>294</v>
      </c>
      <c r="E20" s="2" t="s">
        <v>349</v>
      </c>
      <c r="F20" s="2" t="s">
        <v>349</v>
      </c>
      <c r="G20" s="2" t="s">
        <v>349</v>
      </c>
    </row>
    <row r="21" spans="1:7" x14ac:dyDescent="0.25">
      <c r="A21" s="2" t="s">
        <v>2324</v>
      </c>
      <c r="B21" s="2" t="s">
        <v>2325</v>
      </c>
      <c r="C21" s="2" t="s">
        <v>349</v>
      </c>
      <c r="D21" s="2" t="s">
        <v>293</v>
      </c>
      <c r="E21" s="2" t="s">
        <v>349</v>
      </c>
      <c r="F21" s="2" t="s">
        <v>349</v>
      </c>
      <c r="G21" s="2" t="s">
        <v>2326</v>
      </c>
    </row>
    <row r="22" spans="1:7" x14ac:dyDescent="0.25">
      <c r="A22" s="2" t="s">
        <v>2327</v>
      </c>
      <c r="B22" s="2" t="s">
        <v>2328</v>
      </c>
      <c r="C22" s="2" t="s">
        <v>349</v>
      </c>
      <c r="D22" s="2" t="s">
        <v>293</v>
      </c>
      <c r="E22" s="2" t="s">
        <v>349</v>
      </c>
      <c r="F22" s="2" t="s">
        <v>349</v>
      </c>
      <c r="G22" s="2" t="s">
        <v>349</v>
      </c>
    </row>
    <row r="23" spans="1:7" x14ac:dyDescent="0.25">
      <c r="A23" s="2" t="s">
        <v>2329</v>
      </c>
      <c r="B23" s="2" t="s">
        <v>2330</v>
      </c>
      <c r="C23" s="2" t="s">
        <v>349</v>
      </c>
      <c r="D23" s="2" t="s">
        <v>293</v>
      </c>
      <c r="E23" s="2" t="s">
        <v>349</v>
      </c>
      <c r="F23" s="2" t="s">
        <v>349</v>
      </c>
      <c r="G23" s="2" t="s">
        <v>349</v>
      </c>
    </row>
    <row r="24" spans="1:7" x14ac:dyDescent="0.25">
      <c r="A24" s="2" t="s">
        <v>2331</v>
      </c>
      <c r="B24" s="2" t="s">
        <v>2332</v>
      </c>
      <c r="C24" s="2" t="s">
        <v>349</v>
      </c>
      <c r="D24" s="2" t="s">
        <v>292</v>
      </c>
      <c r="E24" s="2" t="s">
        <v>349</v>
      </c>
      <c r="F24" s="2" t="s">
        <v>349</v>
      </c>
      <c r="G24" s="2" t="s">
        <v>349</v>
      </c>
    </row>
    <row r="25" spans="1:7" x14ac:dyDescent="0.25">
      <c r="A25" s="2" t="s">
        <v>2333</v>
      </c>
      <c r="B25" s="2" t="s">
        <v>2334</v>
      </c>
      <c r="C25" s="2" t="s">
        <v>349</v>
      </c>
      <c r="D25" s="2" t="s">
        <v>294</v>
      </c>
      <c r="E25" s="2" t="s">
        <v>349</v>
      </c>
      <c r="F25" s="2" t="s">
        <v>349</v>
      </c>
      <c r="G25" s="2" t="s">
        <v>2335</v>
      </c>
    </row>
    <row r="26" spans="1:7" x14ac:dyDescent="0.25">
      <c r="A26" s="2" t="s">
        <v>2336</v>
      </c>
      <c r="B26" s="2" t="s">
        <v>2337</v>
      </c>
      <c r="C26" s="2" t="s">
        <v>349</v>
      </c>
      <c r="D26" s="2" t="s">
        <v>294</v>
      </c>
      <c r="E26" s="2" t="s">
        <v>349</v>
      </c>
      <c r="F26" s="2" t="s">
        <v>349</v>
      </c>
      <c r="G26" s="2" t="s">
        <v>349</v>
      </c>
    </row>
    <row r="27" spans="1:7" x14ac:dyDescent="0.25">
      <c r="A27" s="2" t="s">
        <v>2338</v>
      </c>
      <c r="B27" s="2" t="s">
        <v>2339</v>
      </c>
      <c r="C27" s="2" t="s">
        <v>349</v>
      </c>
      <c r="D27" s="2" t="s">
        <v>294</v>
      </c>
      <c r="E27" s="2" t="s">
        <v>349</v>
      </c>
      <c r="F27" s="2" t="s">
        <v>349</v>
      </c>
      <c r="G27" s="2" t="s">
        <v>2340</v>
      </c>
    </row>
    <row r="28" spans="1:7" x14ac:dyDescent="0.25">
      <c r="A28" s="2" t="s">
        <v>2341</v>
      </c>
      <c r="B28" s="2" t="s">
        <v>2342</v>
      </c>
      <c r="C28" s="2" t="s">
        <v>349</v>
      </c>
      <c r="D28" s="2" t="s">
        <v>294</v>
      </c>
      <c r="E28" s="2" t="s">
        <v>349</v>
      </c>
      <c r="F28" s="2" t="s">
        <v>349</v>
      </c>
      <c r="G28" s="2" t="s">
        <v>2343</v>
      </c>
    </row>
    <row r="29" spans="1:7" x14ac:dyDescent="0.25">
      <c r="A29" s="2" t="s">
        <v>2344</v>
      </c>
      <c r="B29" s="2" t="s">
        <v>2345</v>
      </c>
      <c r="C29" s="2" t="s">
        <v>349</v>
      </c>
      <c r="D29" s="2" t="s">
        <v>293</v>
      </c>
      <c r="E29" s="2" t="s">
        <v>349</v>
      </c>
      <c r="F29" s="2" t="s">
        <v>349</v>
      </c>
      <c r="G29" s="2" t="s">
        <v>2346</v>
      </c>
    </row>
    <row r="30" spans="1:7" x14ac:dyDescent="0.25">
      <c r="A30" s="2" t="s">
        <v>2347</v>
      </c>
      <c r="B30" s="2" t="s">
        <v>2348</v>
      </c>
      <c r="C30" s="2" t="s">
        <v>349</v>
      </c>
      <c r="D30" s="2" t="s">
        <v>292</v>
      </c>
      <c r="E30" s="2" t="s">
        <v>349</v>
      </c>
      <c r="F30" s="2" t="s">
        <v>349</v>
      </c>
      <c r="G30" s="2" t="s">
        <v>349</v>
      </c>
    </row>
    <row r="31" spans="1:7" x14ac:dyDescent="0.25">
      <c r="A31" s="2" t="s">
        <v>2349</v>
      </c>
      <c r="B31" s="2" t="s">
        <v>2350</v>
      </c>
      <c r="C31" s="2" t="s">
        <v>349</v>
      </c>
      <c r="D31" s="2" t="s">
        <v>292</v>
      </c>
      <c r="E31" s="2" t="s">
        <v>349</v>
      </c>
      <c r="F31" s="2" t="s">
        <v>349</v>
      </c>
      <c r="G31" s="2" t="s">
        <v>349</v>
      </c>
    </row>
    <row r="32" spans="1:7" x14ac:dyDescent="0.25">
      <c r="B32" s="3"/>
      <c r="F32" s="2" t="b">
        <v>0</v>
      </c>
      <c r="G32" s="4"/>
    </row>
    <row r="33" spans="2:7" x14ac:dyDescent="0.25">
      <c r="B33" s="3"/>
      <c r="F33" s="2" t="b">
        <v>0</v>
      </c>
      <c r="G33" s="4"/>
    </row>
    <row r="34" spans="2:7" x14ac:dyDescent="0.25">
      <c r="B34" s="3"/>
      <c r="F34" s="2" t="b">
        <v>0</v>
      </c>
      <c r="G34" s="4"/>
    </row>
    <row r="35" spans="2:7" x14ac:dyDescent="0.25">
      <c r="B35" s="3"/>
      <c r="F35" s="2" t="b">
        <v>0</v>
      </c>
      <c r="G35" s="4"/>
    </row>
    <row r="36" spans="2:7" x14ac:dyDescent="0.25">
      <c r="B36" s="3"/>
      <c r="F36" s="2" t="b">
        <v>0</v>
      </c>
      <c r="G36" s="4"/>
    </row>
    <row r="37" spans="2:7" x14ac:dyDescent="0.25">
      <c r="B37" s="3"/>
      <c r="F37" s="2" t="b">
        <v>0</v>
      </c>
      <c r="G37" s="4"/>
    </row>
    <row r="38" spans="2:7" x14ac:dyDescent="0.25">
      <c r="B38" s="3"/>
      <c r="F38" s="2" t="b">
        <v>0</v>
      </c>
      <c r="G38" s="4"/>
    </row>
    <row r="39" spans="2:7" x14ac:dyDescent="0.25">
      <c r="B39" s="3"/>
      <c r="F39" s="2" t="b">
        <v>0</v>
      </c>
      <c r="G39" s="4"/>
    </row>
    <row r="40" spans="2:7" x14ac:dyDescent="0.25">
      <c r="B40" s="3"/>
      <c r="F40" s="2" t="b">
        <v>0</v>
      </c>
      <c r="G40" s="4"/>
    </row>
    <row r="41" spans="2:7" x14ac:dyDescent="0.25">
      <c r="B41" s="3"/>
      <c r="F41" s="2" t="b">
        <v>0</v>
      </c>
      <c r="G41" s="4"/>
    </row>
    <row r="42" spans="2:7" x14ac:dyDescent="0.25">
      <c r="B42" s="3"/>
      <c r="F42" s="2" t="b">
        <v>0</v>
      </c>
      <c r="G42" s="4"/>
    </row>
    <row r="43" spans="2:7" x14ac:dyDescent="0.25">
      <c r="B43" s="3"/>
      <c r="F43" s="2" t="b">
        <v>0</v>
      </c>
      <c r="G43" s="4"/>
    </row>
    <row r="44" spans="2:7" x14ac:dyDescent="0.25">
      <c r="B44" s="3"/>
      <c r="F44" s="2" t="b">
        <v>0</v>
      </c>
      <c r="G44" s="4"/>
    </row>
    <row r="45" spans="2:7" x14ac:dyDescent="0.25">
      <c r="B45" s="3"/>
      <c r="F45" s="2" t="b">
        <v>0</v>
      </c>
      <c r="G45" s="4"/>
    </row>
    <row r="46" spans="2:7" x14ac:dyDescent="0.25">
      <c r="B46" s="3"/>
      <c r="F46" s="2" t="b">
        <v>0</v>
      </c>
      <c r="G46" s="4"/>
    </row>
    <row r="47" spans="2:7" x14ac:dyDescent="0.25">
      <c r="B47" s="3"/>
      <c r="F47" s="2" t="b">
        <v>0</v>
      </c>
      <c r="G47" s="4"/>
    </row>
    <row r="48" spans="2:7" x14ac:dyDescent="0.25">
      <c r="B48" s="3"/>
      <c r="F48" s="2" t="b">
        <v>0</v>
      </c>
      <c r="G48" s="4"/>
    </row>
    <row r="49" spans="2:7" x14ac:dyDescent="0.25">
      <c r="B49" s="3"/>
      <c r="F49" s="2" t="b">
        <v>0</v>
      </c>
      <c r="G49" s="4"/>
    </row>
    <row r="50" spans="2:7" x14ac:dyDescent="0.25">
      <c r="B50" s="3"/>
      <c r="F50" s="2" t="b">
        <v>0</v>
      </c>
      <c r="G50" s="4"/>
    </row>
    <row r="51" spans="2:7" x14ac:dyDescent="0.25">
      <c r="B51" s="3"/>
      <c r="F51" s="2" t="b">
        <v>0</v>
      </c>
      <c r="G51" s="4"/>
    </row>
    <row r="52" spans="2:7" x14ac:dyDescent="0.25">
      <c r="B52" s="3"/>
      <c r="F52" s="2" t="b">
        <v>0</v>
      </c>
      <c r="G52" s="4"/>
    </row>
    <row r="53" spans="2:7" x14ac:dyDescent="0.25">
      <c r="B53" s="3"/>
      <c r="F53" s="2" t="b">
        <v>0</v>
      </c>
      <c r="G53" s="4"/>
    </row>
    <row r="54" spans="2:7" x14ac:dyDescent="0.25">
      <c r="B54" s="3"/>
      <c r="F54" s="2" t="b">
        <v>0</v>
      </c>
      <c r="G54" s="4"/>
    </row>
    <row r="55" spans="2:7" x14ac:dyDescent="0.25">
      <c r="B55" s="3"/>
      <c r="F55" s="2" t="b">
        <v>0</v>
      </c>
      <c r="G55" s="4"/>
    </row>
    <row r="56" spans="2:7" x14ac:dyDescent="0.25">
      <c r="B56" s="3"/>
      <c r="F56" s="2" t="b">
        <v>0</v>
      </c>
      <c r="G56" s="4"/>
    </row>
    <row r="57" spans="2:7" x14ac:dyDescent="0.25">
      <c r="B57" s="3"/>
      <c r="F57" s="2" t="b">
        <v>0</v>
      </c>
      <c r="G57" s="4"/>
    </row>
    <row r="58" spans="2:7" x14ac:dyDescent="0.25">
      <c r="B58" s="3"/>
      <c r="F58" s="2" t="b">
        <v>0</v>
      </c>
      <c r="G58" s="4"/>
    </row>
    <row r="59" spans="2:7" x14ac:dyDescent="0.25">
      <c r="B59" s="3"/>
      <c r="F59" s="2" t="b">
        <v>0</v>
      </c>
      <c r="G59" s="4"/>
    </row>
    <row r="60" spans="2:7" x14ac:dyDescent="0.25">
      <c r="B60" s="3"/>
      <c r="F60" s="2" t="b">
        <v>0</v>
      </c>
      <c r="G60" s="4"/>
    </row>
    <row r="61" spans="2:7" x14ac:dyDescent="0.25">
      <c r="B61" s="3"/>
      <c r="F61" s="2" t="b">
        <v>0</v>
      </c>
      <c r="G61" s="4"/>
    </row>
    <row r="62" spans="2:7" x14ac:dyDescent="0.25">
      <c r="B62" s="3"/>
      <c r="F62" s="2" t="b">
        <v>0</v>
      </c>
      <c r="G62" s="4"/>
    </row>
    <row r="63" spans="2:7" x14ac:dyDescent="0.25">
      <c r="B63" s="3"/>
      <c r="F63" s="2" t="b">
        <v>0</v>
      </c>
      <c r="G63" s="4"/>
    </row>
    <row r="64" spans="2:7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G1000"/>
  <sheetViews>
    <sheetView workbookViewId="0"/>
  </sheetViews>
  <sheetFormatPr defaultColWidth="12.6640625" defaultRowHeight="15.75" customHeight="1" x14ac:dyDescent="0.25"/>
  <cols>
    <col min="1" max="1" width="23" customWidth="1"/>
    <col min="2" max="2" width="47.21875" customWidth="1"/>
    <col min="7" max="7" width="20.44140625" customWidth="1"/>
  </cols>
  <sheetData>
    <row r="1" spans="1:7" x14ac:dyDescent="0.25">
      <c r="A1" s="2" t="s">
        <v>281</v>
      </c>
      <c r="B1" s="7" t="s">
        <v>2351</v>
      </c>
      <c r="C1" s="2"/>
      <c r="D1" s="2"/>
      <c r="E1" s="2"/>
      <c r="F1" s="2"/>
      <c r="G1" s="8"/>
    </row>
    <row r="2" spans="1:7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8" t="s">
        <v>289</v>
      </c>
    </row>
    <row r="3" spans="1:7" x14ac:dyDescent="0.25">
      <c r="A3" s="2" t="s">
        <v>2352</v>
      </c>
      <c r="B3" s="2" t="s">
        <v>2353</v>
      </c>
      <c r="C3" s="2" t="s">
        <v>349</v>
      </c>
      <c r="D3" s="2" t="s">
        <v>324</v>
      </c>
      <c r="E3" s="2" t="s">
        <v>349</v>
      </c>
      <c r="F3" s="2" t="s">
        <v>349</v>
      </c>
      <c r="G3" s="8" t="s">
        <v>2354</v>
      </c>
    </row>
    <row r="4" spans="1:7" x14ac:dyDescent="0.25">
      <c r="A4" s="2" t="s">
        <v>2355</v>
      </c>
      <c r="B4" s="2" t="s">
        <v>2356</v>
      </c>
      <c r="C4" s="2" t="s">
        <v>349</v>
      </c>
      <c r="D4" s="2" t="s">
        <v>315</v>
      </c>
      <c r="E4" s="2" t="s">
        <v>349</v>
      </c>
      <c r="F4" s="2" t="s">
        <v>349</v>
      </c>
      <c r="G4" s="8" t="s">
        <v>2357</v>
      </c>
    </row>
    <row r="5" spans="1:7" x14ac:dyDescent="0.25">
      <c r="A5" s="2" t="s">
        <v>2358</v>
      </c>
      <c r="B5" s="2" t="s">
        <v>2359</v>
      </c>
      <c r="C5" s="2" t="s">
        <v>349</v>
      </c>
      <c r="D5" s="2" t="s">
        <v>358</v>
      </c>
      <c r="E5" s="2" t="s">
        <v>349</v>
      </c>
      <c r="F5" s="2" t="s">
        <v>349</v>
      </c>
      <c r="G5" s="8" t="s">
        <v>2360</v>
      </c>
    </row>
    <row r="6" spans="1:7" x14ac:dyDescent="0.25">
      <c r="A6" s="2" t="s">
        <v>2361</v>
      </c>
      <c r="B6" s="2" t="s">
        <v>2362</v>
      </c>
      <c r="C6" s="2" t="s">
        <v>349</v>
      </c>
      <c r="D6" s="2" t="s">
        <v>324</v>
      </c>
      <c r="E6" s="2" t="s">
        <v>349</v>
      </c>
      <c r="F6" s="2" t="s">
        <v>349</v>
      </c>
      <c r="G6" s="8" t="s">
        <v>2363</v>
      </c>
    </row>
    <row r="7" spans="1:7" x14ac:dyDescent="0.25">
      <c r="A7" s="2" t="s">
        <v>2364</v>
      </c>
      <c r="B7" s="2" t="s">
        <v>2365</v>
      </c>
      <c r="C7" s="2" t="s">
        <v>349</v>
      </c>
      <c r="D7" s="2" t="s">
        <v>670</v>
      </c>
      <c r="E7" s="2" t="s">
        <v>349</v>
      </c>
      <c r="F7" s="2" t="s">
        <v>349</v>
      </c>
      <c r="G7" s="8" t="s">
        <v>2366</v>
      </c>
    </row>
    <row r="8" spans="1:7" x14ac:dyDescent="0.25">
      <c r="A8" s="2" t="s">
        <v>2367</v>
      </c>
      <c r="B8" s="2" t="s">
        <v>2368</v>
      </c>
      <c r="C8" s="2" t="s">
        <v>349</v>
      </c>
      <c r="D8" s="2" t="s">
        <v>358</v>
      </c>
      <c r="E8" s="2" t="s">
        <v>349</v>
      </c>
      <c r="F8" s="2" t="s">
        <v>349</v>
      </c>
      <c r="G8" s="8" t="s">
        <v>2369</v>
      </c>
    </row>
    <row r="9" spans="1:7" x14ac:dyDescent="0.25">
      <c r="A9" s="2" t="s">
        <v>2370</v>
      </c>
      <c r="B9" s="2" t="s">
        <v>2371</v>
      </c>
      <c r="C9" s="2" t="s">
        <v>349</v>
      </c>
      <c r="D9" s="2" t="s">
        <v>358</v>
      </c>
      <c r="E9" s="2" t="s">
        <v>349</v>
      </c>
      <c r="F9" s="2" t="s">
        <v>349</v>
      </c>
      <c r="G9" s="8" t="s">
        <v>2372</v>
      </c>
    </row>
    <row r="10" spans="1:7" x14ac:dyDescent="0.25">
      <c r="A10" s="2" t="s">
        <v>2373</v>
      </c>
      <c r="B10" s="2" t="s">
        <v>2374</v>
      </c>
      <c r="C10" s="2" t="s">
        <v>349</v>
      </c>
      <c r="D10" s="2" t="s">
        <v>324</v>
      </c>
      <c r="E10" s="2" t="s">
        <v>349</v>
      </c>
      <c r="F10" s="2" t="s">
        <v>349</v>
      </c>
      <c r="G10" s="8" t="s">
        <v>2375</v>
      </c>
    </row>
    <row r="11" spans="1:7" x14ac:dyDescent="0.25">
      <c r="A11" s="2" t="s">
        <v>2376</v>
      </c>
      <c r="B11" s="2" t="s">
        <v>2377</v>
      </c>
      <c r="C11" s="2" t="s">
        <v>349</v>
      </c>
      <c r="D11" s="2" t="s">
        <v>324</v>
      </c>
      <c r="E11" s="2" t="s">
        <v>349</v>
      </c>
      <c r="F11" s="2" t="s">
        <v>349</v>
      </c>
      <c r="G11" s="8" t="s">
        <v>2378</v>
      </c>
    </row>
    <row r="12" spans="1:7" x14ac:dyDescent="0.25">
      <c r="A12" s="2" t="s">
        <v>2379</v>
      </c>
      <c r="B12" s="2" t="s">
        <v>2380</v>
      </c>
      <c r="C12" s="2" t="s">
        <v>349</v>
      </c>
      <c r="D12" s="2" t="s">
        <v>358</v>
      </c>
      <c r="E12" s="2" t="s">
        <v>349</v>
      </c>
      <c r="F12" s="2" t="s">
        <v>349</v>
      </c>
      <c r="G12" s="8" t="s">
        <v>2381</v>
      </c>
    </row>
    <row r="13" spans="1:7" x14ac:dyDescent="0.25">
      <c r="A13" s="2" t="s">
        <v>91</v>
      </c>
      <c r="B13" s="2" t="s">
        <v>2382</v>
      </c>
      <c r="C13" s="2" t="s">
        <v>349</v>
      </c>
      <c r="D13" s="2" t="s">
        <v>324</v>
      </c>
      <c r="E13" s="2" t="s">
        <v>349</v>
      </c>
      <c r="F13" s="2" t="s">
        <v>349</v>
      </c>
      <c r="G13" s="8" t="s">
        <v>2383</v>
      </c>
    </row>
    <row r="14" spans="1:7" x14ac:dyDescent="0.25">
      <c r="B14" s="3"/>
      <c r="F14" s="2" t="b">
        <v>0</v>
      </c>
      <c r="G14" s="8"/>
    </row>
    <row r="15" spans="1:7" x14ac:dyDescent="0.25">
      <c r="B15" s="3"/>
      <c r="F15" s="2" t="b">
        <v>0</v>
      </c>
      <c r="G15" s="8"/>
    </row>
    <row r="16" spans="1:7" x14ac:dyDescent="0.25">
      <c r="B16" s="3"/>
      <c r="F16" s="2" t="b">
        <v>0</v>
      </c>
      <c r="G16" s="8"/>
    </row>
    <row r="17" spans="2:7" x14ac:dyDescent="0.25">
      <c r="B17" s="3"/>
      <c r="F17" s="2" t="b">
        <v>0</v>
      </c>
      <c r="G17" s="8"/>
    </row>
    <row r="18" spans="2:7" x14ac:dyDescent="0.25">
      <c r="B18" s="3"/>
      <c r="F18" s="2" t="b">
        <v>0</v>
      </c>
      <c r="G18" s="8"/>
    </row>
    <row r="19" spans="2:7" x14ac:dyDescent="0.25">
      <c r="B19" s="3"/>
      <c r="F19" s="2" t="b">
        <v>0</v>
      </c>
      <c r="G19" s="8"/>
    </row>
    <row r="20" spans="2:7" x14ac:dyDescent="0.25">
      <c r="B20" s="3"/>
      <c r="F20" s="2" t="b">
        <v>0</v>
      </c>
      <c r="G20" s="8"/>
    </row>
    <row r="21" spans="2:7" x14ac:dyDescent="0.25">
      <c r="B21" s="3"/>
      <c r="F21" s="2" t="b">
        <v>0</v>
      </c>
      <c r="G21" s="8"/>
    </row>
    <row r="22" spans="2:7" x14ac:dyDescent="0.25">
      <c r="B22" s="3"/>
      <c r="F22" s="2" t="b">
        <v>0</v>
      </c>
      <c r="G22" s="8"/>
    </row>
    <row r="23" spans="2:7" x14ac:dyDescent="0.25">
      <c r="B23" s="3"/>
      <c r="F23" s="2" t="b">
        <v>0</v>
      </c>
      <c r="G23" s="8"/>
    </row>
    <row r="24" spans="2:7" x14ac:dyDescent="0.25">
      <c r="B24" s="3"/>
      <c r="F24" s="2" t="b">
        <v>0</v>
      </c>
      <c r="G24" s="8"/>
    </row>
    <row r="25" spans="2:7" x14ac:dyDescent="0.25">
      <c r="B25" s="3"/>
      <c r="F25" s="2" t="b">
        <v>0</v>
      </c>
      <c r="G25" s="8"/>
    </row>
    <row r="26" spans="2:7" x14ac:dyDescent="0.25">
      <c r="B26" s="3"/>
      <c r="F26" s="2" t="b">
        <v>0</v>
      </c>
      <c r="G26" s="8"/>
    </row>
    <row r="27" spans="2:7" x14ac:dyDescent="0.25">
      <c r="B27" s="3"/>
      <c r="F27" s="2" t="b">
        <v>0</v>
      </c>
      <c r="G27" s="8"/>
    </row>
    <row r="28" spans="2:7" x14ac:dyDescent="0.25">
      <c r="B28" s="3"/>
      <c r="F28" s="2" t="b">
        <v>0</v>
      </c>
      <c r="G28" s="8"/>
    </row>
    <row r="29" spans="2:7" x14ac:dyDescent="0.25">
      <c r="B29" s="3"/>
      <c r="F29" s="2" t="b">
        <v>0</v>
      </c>
      <c r="G29" s="8"/>
    </row>
    <row r="30" spans="2:7" x14ac:dyDescent="0.25">
      <c r="B30" s="3"/>
      <c r="F30" s="2" t="b">
        <v>0</v>
      </c>
      <c r="G30" s="8"/>
    </row>
    <row r="31" spans="2:7" x14ac:dyDescent="0.25">
      <c r="B31" s="3"/>
      <c r="F31" s="2" t="b">
        <v>0</v>
      </c>
      <c r="G31" s="8"/>
    </row>
    <row r="32" spans="2:7" x14ac:dyDescent="0.25">
      <c r="B32" s="3"/>
      <c r="F32" s="2" t="b">
        <v>0</v>
      </c>
      <c r="G32" s="8"/>
    </row>
    <row r="33" spans="2:7" x14ac:dyDescent="0.25">
      <c r="B33" s="3"/>
      <c r="F33" s="2" t="b">
        <v>0</v>
      </c>
      <c r="G33" s="8"/>
    </row>
    <row r="34" spans="2:7" x14ac:dyDescent="0.25">
      <c r="B34" s="3"/>
      <c r="F34" s="2" t="b">
        <v>0</v>
      </c>
      <c r="G34" s="8"/>
    </row>
    <row r="35" spans="2:7" x14ac:dyDescent="0.25">
      <c r="B35" s="3"/>
      <c r="F35" s="2" t="b">
        <v>0</v>
      </c>
      <c r="G35" s="8"/>
    </row>
    <row r="36" spans="2:7" x14ac:dyDescent="0.25">
      <c r="B36" s="3"/>
      <c r="F36" s="2" t="b">
        <v>0</v>
      </c>
      <c r="G36" s="8"/>
    </row>
    <row r="37" spans="2:7" x14ac:dyDescent="0.25">
      <c r="B37" s="3"/>
      <c r="F37" s="2" t="b">
        <v>0</v>
      </c>
      <c r="G37" s="8"/>
    </row>
    <row r="38" spans="2:7" x14ac:dyDescent="0.25">
      <c r="B38" s="3"/>
      <c r="F38" s="2" t="b">
        <v>0</v>
      </c>
      <c r="G38" s="8"/>
    </row>
    <row r="39" spans="2:7" x14ac:dyDescent="0.25">
      <c r="B39" s="3"/>
      <c r="F39" s="2" t="b">
        <v>0</v>
      </c>
      <c r="G39" s="8"/>
    </row>
    <row r="40" spans="2:7" x14ac:dyDescent="0.25">
      <c r="B40" s="3"/>
      <c r="F40" s="2" t="b">
        <v>0</v>
      </c>
      <c r="G40" s="8"/>
    </row>
    <row r="41" spans="2:7" x14ac:dyDescent="0.25">
      <c r="B41" s="3"/>
      <c r="F41" s="2" t="b">
        <v>0</v>
      </c>
      <c r="G41" s="8"/>
    </row>
    <row r="42" spans="2:7" x14ac:dyDescent="0.25">
      <c r="B42" s="3"/>
      <c r="F42" s="2" t="b">
        <v>0</v>
      </c>
      <c r="G42" s="8"/>
    </row>
    <row r="43" spans="2:7" x14ac:dyDescent="0.25">
      <c r="B43" s="3"/>
      <c r="F43" s="2" t="b">
        <v>0</v>
      </c>
      <c r="G43" s="8"/>
    </row>
    <row r="44" spans="2:7" x14ac:dyDescent="0.25">
      <c r="B44" s="3"/>
      <c r="F44" s="2" t="b">
        <v>0</v>
      </c>
      <c r="G44" s="8"/>
    </row>
    <row r="45" spans="2:7" x14ac:dyDescent="0.25">
      <c r="B45" s="3"/>
      <c r="F45" s="2" t="b">
        <v>0</v>
      </c>
      <c r="G45" s="8"/>
    </row>
    <row r="46" spans="2:7" x14ac:dyDescent="0.25">
      <c r="B46" s="3"/>
      <c r="F46" s="2" t="b">
        <v>0</v>
      </c>
      <c r="G46" s="8"/>
    </row>
    <row r="47" spans="2:7" x14ac:dyDescent="0.25">
      <c r="B47" s="3"/>
      <c r="F47" s="2" t="b">
        <v>0</v>
      </c>
      <c r="G47" s="8"/>
    </row>
    <row r="48" spans="2:7" x14ac:dyDescent="0.25">
      <c r="B48" s="3"/>
      <c r="F48" s="2" t="b">
        <v>0</v>
      </c>
      <c r="G48" s="8"/>
    </row>
    <row r="49" spans="2:7" x14ac:dyDescent="0.25">
      <c r="B49" s="3"/>
      <c r="F49" s="2" t="b">
        <v>0</v>
      </c>
      <c r="G49" s="8"/>
    </row>
    <row r="50" spans="2:7" x14ac:dyDescent="0.25">
      <c r="B50" s="3"/>
      <c r="F50" s="2" t="b">
        <v>0</v>
      </c>
      <c r="G50" s="8"/>
    </row>
    <row r="51" spans="2:7" x14ac:dyDescent="0.25">
      <c r="B51" s="3"/>
      <c r="F51" s="2" t="b">
        <v>0</v>
      </c>
      <c r="G51" s="8"/>
    </row>
    <row r="52" spans="2:7" x14ac:dyDescent="0.25">
      <c r="B52" s="3"/>
      <c r="F52" s="2" t="b">
        <v>0</v>
      </c>
      <c r="G52" s="8"/>
    </row>
    <row r="53" spans="2:7" x14ac:dyDescent="0.25">
      <c r="B53" s="3"/>
      <c r="F53" s="2" t="b">
        <v>0</v>
      </c>
      <c r="G53" s="8"/>
    </row>
    <row r="54" spans="2:7" x14ac:dyDescent="0.25">
      <c r="B54" s="3"/>
      <c r="F54" s="2" t="b">
        <v>0</v>
      </c>
      <c r="G54" s="8"/>
    </row>
    <row r="55" spans="2:7" x14ac:dyDescent="0.25">
      <c r="B55" s="3"/>
      <c r="F55" s="2" t="b">
        <v>0</v>
      </c>
      <c r="G55" s="8"/>
    </row>
    <row r="56" spans="2:7" x14ac:dyDescent="0.25">
      <c r="B56" s="3"/>
      <c r="F56" s="2" t="b">
        <v>0</v>
      </c>
      <c r="G56" s="8"/>
    </row>
    <row r="57" spans="2:7" x14ac:dyDescent="0.25">
      <c r="B57" s="3"/>
      <c r="F57" s="2" t="b">
        <v>0</v>
      </c>
      <c r="G57" s="8"/>
    </row>
    <row r="58" spans="2:7" x14ac:dyDescent="0.25">
      <c r="B58" s="3"/>
      <c r="F58" s="2" t="b">
        <v>0</v>
      </c>
      <c r="G58" s="8"/>
    </row>
    <row r="59" spans="2:7" x14ac:dyDescent="0.25">
      <c r="B59" s="3"/>
      <c r="F59" s="2" t="b">
        <v>0</v>
      </c>
      <c r="G59" s="8"/>
    </row>
    <row r="60" spans="2:7" x14ac:dyDescent="0.25">
      <c r="B60" s="3"/>
      <c r="F60" s="2" t="b">
        <v>0</v>
      </c>
      <c r="G60" s="8"/>
    </row>
    <row r="61" spans="2:7" x14ac:dyDescent="0.25">
      <c r="B61" s="3"/>
      <c r="F61" s="2" t="b">
        <v>0</v>
      </c>
      <c r="G61" s="8"/>
    </row>
    <row r="62" spans="2:7" x14ac:dyDescent="0.25">
      <c r="B62" s="3"/>
      <c r="F62" s="2" t="b">
        <v>0</v>
      </c>
      <c r="G62" s="8"/>
    </row>
    <row r="63" spans="2:7" x14ac:dyDescent="0.25">
      <c r="B63" s="3"/>
      <c r="F63" s="2" t="b">
        <v>0</v>
      </c>
      <c r="G63" s="8"/>
    </row>
    <row r="64" spans="2:7" x14ac:dyDescent="0.25">
      <c r="B64" s="3"/>
      <c r="F64" s="2" t="b">
        <v>0</v>
      </c>
      <c r="G64" s="8"/>
    </row>
    <row r="65" spans="2:7" x14ac:dyDescent="0.25">
      <c r="B65" s="3"/>
      <c r="F65" s="2" t="b">
        <v>0</v>
      </c>
      <c r="G65" s="8"/>
    </row>
    <row r="66" spans="2:7" x14ac:dyDescent="0.25">
      <c r="B66" s="3"/>
      <c r="F66" s="2" t="b">
        <v>0</v>
      </c>
      <c r="G66" s="8"/>
    </row>
    <row r="67" spans="2:7" x14ac:dyDescent="0.25">
      <c r="B67" s="3"/>
      <c r="F67" s="2" t="b">
        <v>0</v>
      </c>
      <c r="G67" s="8"/>
    </row>
    <row r="68" spans="2:7" x14ac:dyDescent="0.25">
      <c r="B68" s="3"/>
      <c r="F68" s="2" t="b">
        <v>0</v>
      </c>
      <c r="G68" s="8"/>
    </row>
    <row r="69" spans="2:7" x14ac:dyDescent="0.25">
      <c r="B69" s="3"/>
      <c r="F69" s="2" t="b">
        <v>0</v>
      </c>
      <c r="G69" s="8"/>
    </row>
    <row r="70" spans="2:7" x14ac:dyDescent="0.25">
      <c r="B70" s="3"/>
      <c r="F70" s="2" t="b">
        <v>0</v>
      </c>
      <c r="G70" s="8"/>
    </row>
    <row r="71" spans="2:7" x14ac:dyDescent="0.25">
      <c r="B71" s="3"/>
      <c r="F71" s="2" t="b">
        <v>0</v>
      </c>
      <c r="G71" s="8"/>
    </row>
    <row r="72" spans="2:7" x14ac:dyDescent="0.25">
      <c r="B72" s="3"/>
      <c r="F72" s="2" t="b">
        <v>0</v>
      </c>
      <c r="G72" s="8"/>
    </row>
    <row r="73" spans="2:7" x14ac:dyDescent="0.25">
      <c r="B73" s="3"/>
      <c r="F73" s="2" t="b">
        <v>0</v>
      </c>
      <c r="G73" s="8"/>
    </row>
    <row r="74" spans="2:7" x14ac:dyDescent="0.25">
      <c r="B74" s="3"/>
      <c r="F74" s="2" t="b">
        <v>0</v>
      </c>
      <c r="G74" s="8"/>
    </row>
    <row r="75" spans="2:7" x14ac:dyDescent="0.25">
      <c r="B75" s="3"/>
      <c r="F75" s="2" t="b">
        <v>0</v>
      </c>
      <c r="G75" s="8"/>
    </row>
    <row r="76" spans="2:7" x14ac:dyDescent="0.25">
      <c r="B76" s="3"/>
      <c r="F76" s="2" t="b">
        <v>0</v>
      </c>
      <c r="G76" s="8"/>
    </row>
    <row r="77" spans="2:7" x14ac:dyDescent="0.25">
      <c r="B77" s="3"/>
      <c r="F77" s="2" t="b">
        <v>0</v>
      </c>
      <c r="G77" s="8"/>
    </row>
    <row r="78" spans="2:7" x14ac:dyDescent="0.25">
      <c r="B78" s="3"/>
      <c r="F78" s="2" t="b">
        <v>0</v>
      </c>
      <c r="G78" s="8"/>
    </row>
    <row r="79" spans="2:7" x14ac:dyDescent="0.25">
      <c r="B79" s="3"/>
      <c r="F79" s="2" t="b">
        <v>0</v>
      </c>
      <c r="G79" s="8"/>
    </row>
    <row r="80" spans="2:7" x14ac:dyDescent="0.25">
      <c r="B80" s="3"/>
      <c r="F80" s="2" t="b">
        <v>0</v>
      </c>
      <c r="G80" s="8"/>
    </row>
    <row r="81" spans="2:7" x14ac:dyDescent="0.25">
      <c r="B81" s="3"/>
      <c r="F81" s="2" t="b">
        <v>0</v>
      </c>
      <c r="G81" s="8"/>
    </row>
    <row r="82" spans="2:7" x14ac:dyDescent="0.25">
      <c r="B82" s="3"/>
      <c r="F82" s="2" t="b">
        <v>0</v>
      </c>
      <c r="G82" s="8"/>
    </row>
    <row r="83" spans="2:7" x14ac:dyDescent="0.25">
      <c r="B83" s="3"/>
      <c r="F83" s="2" t="b">
        <v>0</v>
      </c>
      <c r="G83" s="8"/>
    </row>
    <row r="84" spans="2:7" x14ac:dyDescent="0.25">
      <c r="B84" s="3"/>
      <c r="F84" s="2" t="b">
        <v>0</v>
      </c>
      <c r="G84" s="8"/>
    </row>
    <row r="85" spans="2:7" x14ac:dyDescent="0.25">
      <c r="B85" s="3"/>
      <c r="F85" s="2" t="b">
        <v>0</v>
      </c>
      <c r="G85" s="8"/>
    </row>
    <row r="86" spans="2:7" x14ac:dyDescent="0.25">
      <c r="B86" s="3"/>
      <c r="F86" s="2" t="b">
        <v>0</v>
      </c>
      <c r="G86" s="8"/>
    </row>
    <row r="87" spans="2:7" x14ac:dyDescent="0.25">
      <c r="B87" s="3"/>
      <c r="F87" s="2" t="b">
        <v>0</v>
      </c>
      <c r="G87" s="8"/>
    </row>
    <row r="88" spans="2:7" x14ac:dyDescent="0.25">
      <c r="B88" s="3"/>
      <c r="F88" s="2" t="b">
        <v>0</v>
      </c>
      <c r="G88" s="8"/>
    </row>
    <row r="89" spans="2:7" x14ac:dyDescent="0.25">
      <c r="B89" s="3"/>
      <c r="F89" s="2" t="b">
        <v>0</v>
      </c>
      <c r="G89" s="8"/>
    </row>
    <row r="90" spans="2:7" x14ac:dyDescent="0.25">
      <c r="B90" s="3"/>
      <c r="F90" s="2" t="b">
        <v>0</v>
      </c>
      <c r="G90" s="8"/>
    </row>
    <row r="91" spans="2:7" x14ac:dyDescent="0.25">
      <c r="B91" s="3"/>
      <c r="F91" s="2" t="b">
        <v>0</v>
      </c>
      <c r="G91" s="8"/>
    </row>
    <row r="92" spans="2:7" x14ac:dyDescent="0.25">
      <c r="B92" s="3"/>
      <c r="F92" s="2" t="b">
        <v>0</v>
      </c>
      <c r="G92" s="8"/>
    </row>
    <row r="93" spans="2:7" x14ac:dyDescent="0.25">
      <c r="B93" s="3"/>
      <c r="F93" s="2" t="b">
        <v>0</v>
      </c>
      <c r="G93" s="8"/>
    </row>
    <row r="94" spans="2:7" x14ac:dyDescent="0.25">
      <c r="B94" s="3"/>
      <c r="F94" s="2" t="b">
        <v>0</v>
      </c>
      <c r="G94" s="8"/>
    </row>
    <row r="95" spans="2:7" x14ac:dyDescent="0.25">
      <c r="B95" s="3"/>
      <c r="F95" s="2" t="b">
        <v>0</v>
      </c>
      <c r="G95" s="8"/>
    </row>
    <row r="96" spans="2:7" x14ac:dyDescent="0.25">
      <c r="B96" s="3"/>
      <c r="F96" s="2" t="b">
        <v>0</v>
      </c>
      <c r="G96" s="8"/>
    </row>
    <row r="97" spans="2:7" x14ac:dyDescent="0.25">
      <c r="B97" s="3"/>
      <c r="F97" s="2" t="b">
        <v>0</v>
      </c>
      <c r="G97" s="8"/>
    </row>
    <row r="98" spans="2:7" x14ac:dyDescent="0.25">
      <c r="B98" s="3"/>
      <c r="F98" s="2" t="b">
        <v>0</v>
      </c>
      <c r="G98" s="8"/>
    </row>
    <row r="99" spans="2:7" x14ac:dyDescent="0.25">
      <c r="B99" s="3"/>
      <c r="F99" s="2" t="b">
        <v>0</v>
      </c>
      <c r="G99" s="8"/>
    </row>
    <row r="100" spans="2:7" x14ac:dyDescent="0.25">
      <c r="B100" s="3"/>
      <c r="F100" s="2" t="b">
        <v>0</v>
      </c>
      <c r="G100" s="8"/>
    </row>
    <row r="101" spans="2:7" x14ac:dyDescent="0.25">
      <c r="B101" s="3"/>
      <c r="F101" s="2" t="b">
        <v>0</v>
      </c>
      <c r="G101" s="8"/>
    </row>
    <row r="102" spans="2:7" x14ac:dyDescent="0.25">
      <c r="B102" s="3"/>
      <c r="F102" s="2" t="b">
        <v>0</v>
      </c>
      <c r="G102" s="8"/>
    </row>
    <row r="103" spans="2:7" x14ac:dyDescent="0.25">
      <c r="B103" s="3"/>
      <c r="F103" s="2" t="b">
        <v>0</v>
      </c>
      <c r="G103" s="8"/>
    </row>
    <row r="104" spans="2:7" x14ac:dyDescent="0.25">
      <c r="B104" s="3"/>
      <c r="F104" s="2" t="b">
        <v>0</v>
      </c>
      <c r="G104" s="8"/>
    </row>
    <row r="105" spans="2:7" x14ac:dyDescent="0.25">
      <c r="B105" s="3"/>
      <c r="F105" s="2" t="b">
        <v>0</v>
      </c>
      <c r="G105" s="8"/>
    </row>
    <row r="106" spans="2:7" x14ac:dyDescent="0.25">
      <c r="B106" s="3"/>
      <c r="F106" s="2" t="b">
        <v>0</v>
      </c>
      <c r="G106" s="8"/>
    </row>
    <row r="107" spans="2:7" x14ac:dyDescent="0.25">
      <c r="B107" s="3"/>
      <c r="F107" s="2" t="b">
        <v>0</v>
      </c>
      <c r="G107" s="8"/>
    </row>
    <row r="108" spans="2:7" x14ac:dyDescent="0.25">
      <c r="B108" s="3"/>
      <c r="F108" s="2" t="b">
        <v>0</v>
      </c>
      <c r="G108" s="8"/>
    </row>
    <row r="109" spans="2:7" x14ac:dyDescent="0.25">
      <c r="B109" s="3"/>
      <c r="F109" s="2" t="b">
        <v>0</v>
      </c>
      <c r="G109" s="8"/>
    </row>
    <row r="110" spans="2:7" x14ac:dyDescent="0.25">
      <c r="B110" s="3"/>
      <c r="F110" s="2" t="b">
        <v>0</v>
      </c>
      <c r="G110" s="8"/>
    </row>
    <row r="111" spans="2:7" x14ac:dyDescent="0.25">
      <c r="B111" s="3"/>
      <c r="F111" s="2" t="b">
        <v>0</v>
      </c>
      <c r="G111" s="8"/>
    </row>
    <row r="112" spans="2:7" x14ac:dyDescent="0.25">
      <c r="B112" s="3"/>
      <c r="F112" s="2" t="b">
        <v>0</v>
      </c>
      <c r="G112" s="8"/>
    </row>
    <row r="113" spans="2:7" x14ac:dyDescent="0.25">
      <c r="B113" s="3"/>
      <c r="F113" s="2" t="b">
        <v>0</v>
      </c>
      <c r="G113" s="8"/>
    </row>
    <row r="114" spans="2:7" x14ac:dyDescent="0.25">
      <c r="B114" s="3"/>
      <c r="F114" s="2" t="b">
        <v>0</v>
      </c>
      <c r="G114" s="8"/>
    </row>
    <row r="115" spans="2:7" x14ac:dyDescent="0.25">
      <c r="B115" s="3"/>
      <c r="F115" s="2" t="b">
        <v>0</v>
      </c>
      <c r="G115" s="8"/>
    </row>
    <row r="116" spans="2:7" x14ac:dyDescent="0.25">
      <c r="B116" s="3"/>
      <c r="F116" s="2" t="b">
        <v>0</v>
      </c>
      <c r="G116" s="8"/>
    </row>
    <row r="117" spans="2:7" x14ac:dyDescent="0.25">
      <c r="B117" s="3"/>
      <c r="F117" s="2" t="b">
        <v>0</v>
      </c>
      <c r="G117" s="8"/>
    </row>
    <row r="118" spans="2:7" x14ac:dyDescent="0.25">
      <c r="B118" s="3"/>
      <c r="F118" s="2" t="b">
        <v>0</v>
      </c>
      <c r="G118" s="8"/>
    </row>
    <row r="119" spans="2:7" x14ac:dyDescent="0.25">
      <c r="B119" s="3"/>
      <c r="F119" s="2" t="b">
        <v>0</v>
      </c>
      <c r="G119" s="8"/>
    </row>
    <row r="120" spans="2:7" x14ac:dyDescent="0.25">
      <c r="B120" s="3"/>
      <c r="F120" s="2" t="b">
        <v>0</v>
      </c>
      <c r="G120" s="8"/>
    </row>
    <row r="121" spans="2:7" x14ac:dyDescent="0.25">
      <c r="B121" s="3"/>
      <c r="F121" s="2" t="b">
        <v>0</v>
      </c>
      <c r="G121" s="8"/>
    </row>
    <row r="122" spans="2:7" x14ac:dyDescent="0.25">
      <c r="B122" s="3"/>
      <c r="F122" s="2" t="b">
        <v>0</v>
      </c>
      <c r="G122" s="8"/>
    </row>
    <row r="123" spans="2:7" x14ac:dyDescent="0.25">
      <c r="B123" s="3"/>
      <c r="F123" s="2" t="b">
        <v>0</v>
      </c>
      <c r="G123" s="8"/>
    </row>
    <row r="124" spans="2:7" x14ac:dyDescent="0.25">
      <c r="B124" s="3"/>
      <c r="F124" s="2" t="b">
        <v>0</v>
      </c>
      <c r="G124" s="8"/>
    </row>
    <row r="125" spans="2:7" x14ac:dyDescent="0.25">
      <c r="B125" s="3"/>
      <c r="F125" s="2" t="b">
        <v>0</v>
      </c>
      <c r="G125" s="8"/>
    </row>
    <row r="126" spans="2:7" x14ac:dyDescent="0.25">
      <c r="B126" s="3"/>
      <c r="F126" s="2" t="b">
        <v>0</v>
      </c>
      <c r="G126" s="8"/>
    </row>
    <row r="127" spans="2:7" x14ac:dyDescent="0.25">
      <c r="B127" s="3"/>
      <c r="F127" s="2" t="b">
        <v>0</v>
      </c>
      <c r="G127" s="8"/>
    </row>
    <row r="128" spans="2:7" x14ac:dyDescent="0.25">
      <c r="B128" s="3"/>
      <c r="F128" s="2" t="b">
        <v>0</v>
      </c>
      <c r="G128" s="8"/>
    </row>
    <row r="129" spans="2:7" x14ac:dyDescent="0.25">
      <c r="B129" s="3"/>
      <c r="F129" s="2" t="b">
        <v>0</v>
      </c>
      <c r="G129" s="8"/>
    </row>
    <row r="130" spans="2:7" x14ac:dyDescent="0.25">
      <c r="B130" s="3"/>
      <c r="F130" s="2" t="b">
        <v>0</v>
      </c>
      <c r="G130" s="8"/>
    </row>
    <row r="131" spans="2:7" x14ac:dyDescent="0.25">
      <c r="B131" s="3"/>
      <c r="F131" s="2" t="b">
        <v>0</v>
      </c>
      <c r="G131" s="8"/>
    </row>
    <row r="132" spans="2:7" x14ac:dyDescent="0.25">
      <c r="B132" s="3"/>
      <c r="F132" s="2" t="b">
        <v>0</v>
      </c>
      <c r="G132" s="8"/>
    </row>
    <row r="133" spans="2:7" x14ac:dyDescent="0.25">
      <c r="B133" s="3"/>
      <c r="F133" s="2" t="b">
        <v>0</v>
      </c>
      <c r="G133" s="8"/>
    </row>
    <row r="134" spans="2:7" x14ac:dyDescent="0.25">
      <c r="B134" s="3"/>
      <c r="F134" s="2" t="b">
        <v>0</v>
      </c>
      <c r="G134" s="8"/>
    </row>
    <row r="135" spans="2:7" x14ac:dyDescent="0.25">
      <c r="B135" s="3"/>
      <c r="F135" s="2" t="b">
        <v>0</v>
      </c>
      <c r="G135" s="8"/>
    </row>
    <row r="136" spans="2:7" x14ac:dyDescent="0.25">
      <c r="B136" s="3"/>
      <c r="F136" s="2" t="b">
        <v>0</v>
      </c>
      <c r="G136" s="8"/>
    </row>
    <row r="137" spans="2:7" x14ac:dyDescent="0.25">
      <c r="B137" s="3"/>
      <c r="F137" s="2" t="b">
        <v>0</v>
      </c>
      <c r="G137" s="8"/>
    </row>
    <row r="138" spans="2:7" x14ac:dyDescent="0.25">
      <c r="B138" s="3"/>
      <c r="F138" s="2" t="b">
        <v>0</v>
      </c>
      <c r="G138" s="8"/>
    </row>
    <row r="139" spans="2:7" x14ac:dyDescent="0.25">
      <c r="B139" s="3"/>
      <c r="F139" s="2" t="b">
        <v>0</v>
      </c>
      <c r="G139" s="8"/>
    </row>
    <row r="140" spans="2:7" x14ac:dyDescent="0.25">
      <c r="B140" s="3"/>
      <c r="F140" s="2" t="b">
        <v>0</v>
      </c>
      <c r="G140" s="8"/>
    </row>
    <row r="141" spans="2:7" x14ac:dyDescent="0.25">
      <c r="B141" s="3"/>
      <c r="F141" s="2" t="b">
        <v>0</v>
      </c>
      <c r="G141" s="8"/>
    </row>
    <row r="142" spans="2:7" x14ac:dyDescent="0.25">
      <c r="B142" s="3"/>
      <c r="F142" s="2" t="b">
        <v>0</v>
      </c>
      <c r="G142" s="8"/>
    </row>
    <row r="143" spans="2:7" x14ac:dyDescent="0.25">
      <c r="B143" s="3"/>
      <c r="F143" s="2" t="b">
        <v>0</v>
      </c>
      <c r="G143" s="8"/>
    </row>
    <row r="144" spans="2:7" x14ac:dyDescent="0.25">
      <c r="B144" s="3"/>
      <c r="F144" s="2" t="b">
        <v>0</v>
      </c>
      <c r="G144" s="8"/>
    </row>
    <row r="145" spans="2:7" x14ac:dyDescent="0.25">
      <c r="B145" s="3"/>
      <c r="F145" s="2" t="b">
        <v>0</v>
      </c>
      <c r="G145" s="8"/>
    </row>
    <row r="146" spans="2:7" x14ac:dyDescent="0.25">
      <c r="B146" s="3"/>
      <c r="F146" s="2" t="b">
        <v>0</v>
      </c>
      <c r="G146" s="8"/>
    </row>
    <row r="147" spans="2:7" x14ac:dyDescent="0.25">
      <c r="B147" s="3"/>
      <c r="F147" s="2" t="b">
        <v>0</v>
      </c>
      <c r="G147" s="8"/>
    </row>
    <row r="148" spans="2:7" x14ac:dyDescent="0.25">
      <c r="B148" s="3"/>
      <c r="F148" s="2" t="b">
        <v>0</v>
      </c>
      <c r="G148" s="8"/>
    </row>
    <row r="149" spans="2:7" x14ac:dyDescent="0.25">
      <c r="B149" s="3"/>
      <c r="F149" s="2" t="b">
        <v>0</v>
      </c>
      <c r="G149" s="8"/>
    </row>
    <row r="150" spans="2:7" x14ac:dyDescent="0.25">
      <c r="B150" s="3"/>
      <c r="F150" s="2" t="b">
        <v>0</v>
      </c>
      <c r="G150" s="8"/>
    </row>
    <row r="151" spans="2:7" x14ac:dyDescent="0.25">
      <c r="B151" s="3"/>
      <c r="F151" s="2" t="b">
        <v>0</v>
      </c>
      <c r="G151" s="8"/>
    </row>
    <row r="152" spans="2:7" x14ac:dyDescent="0.25">
      <c r="B152" s="3"/>
      <c r="F152" s="2" t="b">
        <v>0</v>
      </c>
      <c r="G152" s="8"/>
    </row>
    <row r="153" spans="2:7" x14ac:dyDescent="0.25">
      <c r="B153" s="3"/>
      <c r="F153" s="2" t="b">
        <v>0</v>
      </c>
      <c r="G153" s="8"/>
    </row>
    <row r="154" spans="2:7" x14ac:dyDescent="0.25">
      <c r="B154" s="3"/>
      <c r="F154" s="2" t="b">
        <v>0</v>
      </c>
      <c r="G154" s="8"/>
    </row>
    <row r="155" spans="2:7" x14ac:dyDescent="0.25">
      <c r="B155" s="3"/>
      <c r="F155" s="2" t="b">
        <v>0</v>
      </c>
      <c r="G155" s="8"/>
    </row>
    <row r="156" spans="2:7" x14ac:dyDescent="0.25">
      <c r="B156" s="3"/>
      <c r="F156" s="2" t="b">
        <v>0</v>
      </c>
      <c r="G156" s="8"/>
    </row>
    <row r="157" spans="2:7" x14ac:dyDescent="0.25">
      <c r="B157" s="3"/>
      <c r="F157" s="2" t="b">
        <v>0</v>
      </c>
      <c r="G157" s="8"/>
    </row>
    <row r="158" spans="2:7" x14ac:dyDescent="0.25">
      <c r="B158" s="3"/>
      <c r="F158" s="2" t="b">
        <v>0</v>
      </c>
      <c r="G158" s="8"/>
    </row>
    <row r="159" spans="2:7" x14ac:dyDescent="0.25">
      <c r="B159" s="3"/>
      <c r="F159" s="2" t="b">
        <v>0</v>
      </c>
      <c r="G159" s="8"/>
    </row>
    <row r="160" spans="2:7" x14ac:dyDescent="0.25">
      <c r="B160" s="3"/>
      <c r="F160" s="2" t="b">
        <v>0</v>
      </c>
      <c r="G160" s="8"/>
    </row>
    <row r="161" spans="2:7" x14ac:dyDescent="0.25">
      <c r="B161" s="3"/>
      <c r="F161" s="2" t="b">
        <v>0</v>
      </c>
      <c r="G161" s="8"/>
    </row>
    <row r="162" spans="2:7" x14ac:dyDescent="0.25">
      <c r="B162" s="3"/>
      <c r="F162" s="2" t="b">
        <v>0</v>
      </c>
      <c r="G162" s="8"/>
    </row>
    <row r="163" spans="2:7" x14ac:dyDescent="0.25">
      <c r="B163" s="3"/>
      <c r="F163" s="2" t="b">
        <v>0</v>
      </c>
      <c r="G163" s="8"/>
    </row>
    <row r="164" spans="2:7" x14ac:dyDescent="0.25">
      <c r="B164" s="3"/>
      <c r="F164" s="2" t="b">
        <v>0</v>
      </c>
      <c r="G164" s="8"/>
    </row>
    <row r="165" spans="2:7" x14ac:dyDescent="0.25">
      <c r="B165" s="3"/>
      <c r="F165" s="2" t="b">
        <v>0</v>
      </c>
      <c r="G165" s="8"/>
    </row>
    <row r="166" spans="2:7" x14ac:dyDescent="0.25">
      <c r="B166" s="3"/>
      <c r="F166" s="2" t="b">
        <v>0</v>
      </c>
      <c r="G166" s="8"/>
    </row>
    <row r="167" spans="2:7" x14ac:dyDescent="0.25">
      <c r="B167" s="3"/>
      <c r="F167" s="2" t="b">
        <v>0</v>
      </c>
      <c r="G167" s="8"/>
    </row>
    <row r="168" spans="2:7" x14ac:dyDescent="0.25">
      <c r="B168" s="3"/>
      <c r="F168" s="2" t="b">
        <v>0</v>
      </c>
      <c r="G168" s="8"/>
    </row>
    <row r="169" spans="2:7" x14ac:dyDescent="0.25">
      <c r="B169" s="3"/>
      <c r="F169" s="2" t="b">
        <v>0</v>
      </c>
      <c r="G169" s="8"/>
    </row>
    <row r="170" spans="2:7" x14ac:dyDescent="0.25">
      <c r="B170" s="3"/>
      <c r="F170" s="2" t="b">
        <v>0</v>
      </c>
      <c r="G170" s="8"/>
    </row>
    <row r="171" spans="2:7" x14ac:dyDescent="0.25">
      <c r="B171" s="3"/>
      <c r="F171" s="2" t="b">
        <v>0</v>
      </c>
      <c r="G171" s="8"/>
    </row>
    <row r="172" spans="2:7" x14ac:dyDescent="0.25">
      <c r="B172" s="3"/>
      <c r="F172" s="2" t="b">
        <v>0</v>
      </c>
      <c r="G172" s="8"/>
    </row>
    <row r="173" spans="2:7" x14ac:dyDescent="0.25">
      <c r="B173" s="3"/>
      <c r="F173" s="2" t="b">
        <v>0</v>
      </c>
      <c r="G173" s="8"/>
    </row>
    <row r="174" spans="2:7" x14ac:dyDescent="0.25">
      <c r="B174" s="3"/>
      <c r="F174" s="2" t="b">
        <v>0</v>
      </c>
      <c r="G174" s="8"/>
    </row>
    <row r="175" spans="2:7" x14ac:dyDescent="0.25">
      <c r="B175" s="3"/>
      <c r="F175" s="2" t="b">
        <v>0</v>
      </c>
      <c r="G175" s="8"/>
    </row>
    <row r="176" spans="2:7" x14ac:dyDescent="0.25">
      <c r="B176" s="3"/>
      <c r="F176" s="2" t="b">
        <v>0</v>
      </c>
      <c r="G176" s="8"/>
    </row>
    <row r="177" spans="2:7" x14ac:dyDescent="0.25">
      <c r="B177" s="3"/>
      <c r="F177" s="2" t="b">
        <v>0</v>
      </c>
      <c r="G177" s="8"/>
    </row>
    <row r="178" spans="2:7" x14ac:dyDescent="0.25">
      <c r="B178" s="3"/>
      <c r="F178" s="2" t="b">
        <v>0</v>
      </c>
      <c r="G178" s="8"/>
    </row>
    <row r="179" spans="2:7" x14ac:dyDescent="0.25">
      <c r="B179" s="3"/>
      <c r="F179" s="2" t="b">
        <v>0</v>
      </c>
      <c r="G179" s="8"/>
    </row>
    <row r="180" spans="2:7" x14ac:dyDescent="0.25">
      <c r="B180" s="3"/>
      <c r="F180" s="2" t="b">
        <v>0</v>
      </c>
      <c r="G180" s="8"/>
    </row>
    <row r="181" spans="2:7" x14ac:dyDescent="0.25">
      <c r="B181" s="3"/>
      <c r="F181" s="2" t="b">
        <v>0</v>
      </c>
      <c r="G181" s="8"/>
    </row>
    <row r="182" spans="2:7" x14ac:dyDescent="0.25">
      <c r="B182" s="3"/>
      <c r="F182" s="2" t="b">
        <v>0</v>
      </c>
      <c r="G182" s="8"/>
    </row>
    <row r="183" spans="2:7" x14ac:dyDescent="0.25">
      <c r="B183" s="3"/>
      <c r="F183" s="2" t="b">
        <v>0</v>
      </c>
      <c r="G183" s="8"/>
    </row>
    <row r="184" spans="2:7" x14ac:dyDescent="0.25">
      <c r="B184" s="3"/>
      <c r="F184" s="2" t="b">
        <v>0</v>
      </c>
      <c r="G184" s="8"/>
    </row>
    <row r="185" spans="2:7" x14ac:dyDescent="0.25">
      <c r="B185" s="3"/>
      <c r="F185" s="2" t="b">
        <v>0</v>
      </c>
      <c r="G185" s="8"/>
    </row>
    <row r="186" spans="2:7" x14ac:dyDescent="0.25">
      <c r="B186" s="3"/>
      <c r="F186" s="2" t="b">
        <v>0</v>
      </c>
      <c r="G186" s="8"/>
    </row>
    <row r="187" spans="2:7" x14ac:dyDescent="0.25">
      <c r="B187" s="3"/>
      <c r="F187" s="2" t="b">
        <v>0</v>
      </c>
      <c r="G187" s="8"/>
    </row>
    <row r="188" spans="2:7" x14ac:dyDescent="0.25">
      <c r="B188" s="3"/>
      <c r="F188" s="2" t="b">
        <v>0</v>
      </c>
      <c r="G188" s="8"/>
    </row>
    <row r="189" spans="2:7" x14ac:dyDescent="0.25">
      <c r="B189" s="3"/>
      <c r="F189" s="2" t="b">
        <v>0</v>
      </c>
      <c r="G189" s="8"/>
    </row>
    <row r="190" spans="2:7" x14ac:dyDescent="0.25">
      <c r="B190" s="3"/>
      <c r="F190" s="2" t="b">
        <v>0</v>
      </c>
      <c r="G190" s="8"/>
    </row>
    <row r="191" spans="2:7" x14ac:dyDescent="0.25">
      <c r="B191" s="3"/>
      <c r="F191" s="2" t="b">
        <v>0</v>
      </c>
      <c r="G191" s="8"/>
    </row>
    <row r="192" spans="2:7" x14ac:dyDescent="0.25">
      <c r="B192" s="3"/>
      <c r="F192" s="2" t="b">
        <v>0</v>
      </c>
      <c r="G192" s="8"/>
    </row>
    <row r="193" spans="2:7" x14ac:dyDescent="0.25">
      <c r="B193" s="3"/>
      <c r="F193" s="2" t="b">
        <v>0</v>
      </c>
      <c r="G193" s="8"/>
    </row>
    <row r="194" spans="2:7" x14ac:dyDescent="0.25">
      <c r="B194" s="3"/>
      <c r="F194" s="2" t="b">
        <v>0</v>
      </c>
      <c r="G194" s="8"/>
    </row>
    <row r="195" spans="2:7" x14ac:dyDescent="0.25">
      <c r="B195" s="3"/>
      <c r="F195" s="2" t="b">
        <v>0</v>
      </c>
      <c r="G195" s="8"/>
    </row>
    <row r="196" spans="2:7" x14ac:dyDescent="0.25">
      <c r="B196" s="3"/>
      <c r="F196" s="2" t="b">
        <v>0</v>
      </c>
      <c r="G196" s="8"/>
    </row>
    <row r="197" spans="2:7" x14ac:dyDescent="0.25">
      <c r="B197" s="3"/>
      <c r="F197" s="2" t="b">
        <v>0</v>
      </c>
      <c r="G197" s="8"/>
    </row>
    <row r="198" spans="2:7" x14ac:dyDescent="0.25">
      <c r="B198" s="3"/>
      <c r="F198" s="2" t="b">
        <v>0</v>
      </c>
      <c r="G198" s="8"/>
    </row>
    <row r="199" spans="2:7" x14ac:dyDescent="0.25">
      <c r="B199" s="3"/>
      <c r="F199" s="2" t="b">
        <v>0</v>
      </c>
      <c r="G199" s="8"/>
    </row>
    <row r="200" spans="2:7" x14ac:dyDescent="0.25">
      <c r="B200" s="3"/>
      <c r="F200" s="2" t="b">
        <v>0</v>
      </c>
      <c r="G200" s="8"/>
    </row>
    <row r="201" spans="2:7" x14ac:dyDescent="0.25">
      <c r="B201" s="3"/>
      <c r="F201" s="2" t="b">
        <v>0</v>
      </c>
      <c r="G201" s="8"/>
    </row>
    <row r="202" spans="2:7" x14ac:dyDescent="0.25">
      <c r="B202" s="3"/>
      <c r="F202" s="2" t="b">
        <v>0</v>
      </c>
      <c r="G202" s="8"/>
    </row>
    <row r="203" spans="2:7" x14ac:dyDescent="0.25">
      <c r="G203" s="8"/>
    </row>
    <row r="204" spans="2:7" x14ac:dyDescent="0.25">
      <c r="G204" s="8"/>
    </row>
    <row r="205" spans="2:7" x14ac:dyDescent="0.25">
      <c r="G205" s="8"/>
    </row>
    <row r="206" spans="2:7" x14ac:dyDescent="0.25">
      <c r="G206" s="8"/>
    </row>
    <row r="207" spans="2:7" x14ac:dyDescent="0.25">
      <c r="G207" s="8"/>
    </row>
    <row r="208" spans="2:7" x14ac:dyDescent="0.25">
      <c r="G208" s="8"/>
    </row>
    <row r="209" spans="7:7" x14ac:dyDescent="0.25">
      <c r="G209" s="8"/>
    </row>
    <row r="210" spans="7:7" x14ac:dyDescent="0.25">
      <c r="G210" s="8"/>
    </row>
    <row r="211" spans="7:7" x14ac:dyDescent="0.25">
      <c r="G211" s="8"/>
    </row>
    <row r="212" spans="7:7" x14ac:dyDescent="0.25">
      <c r="G212" s="8"/>
    </row>
    <row r="213" spans="7:7" x14ac:dyDescent="0.25">
      <c r="G213" s="8"/>
    </row>
    <row r="214" spans="7:7" x14ac:dyDescent="0.25">
      <c r="G214" s="8"/>
    </row>
    <row r="215" spans="7:7" x14ac:dyDescent="0.25">
      <c r="G215" s="8"/>
    </row>
    <row r="216" spans="7:7" x14ac:dyDescent="0.25">
      <c r="G216" s="8"/>
    </row>
    <row r="217" spans="7:7" x14ac:dyDescent="0.25">
      <c r="G217" s="8"/>
    </row>
    <row r="218" spans="7:7" x14ac:dyDescent="0.25">
      <c r="G218" s="8"/>
    </row>
    <row r="219" spans="7:7" x14ac:dyDescent="0.25">
      <c r="G219" s="8"/>
    </row>
    <row r="220" spans="7:7" x14ac:dyDescent="0.25">
      <c r="G220" s="8"/>
    </row>
    <row r="221" spans="7:7" x14ac:dyDescent="0.25">
      <c r="G221" s="8"/>
    </row>
    <row r="222" spans="7:7" x14ac:dyDescent="0.25">
      <c r="G222" s="8"/>
    </row>
    <row r="223" spans="7:7" x14ac:dyDescent="0.25">
      <c r="G223" s="8"/>
    </row>
    <row r="224" spans="7:7" x14ac:dyDescent="0.25">
      <c r="G224" s="8"/>
    </row>
    <row r="225" spans="7:7" x14ac:dyDescent="0.25">
      <c r="G225" s="8"/>
    </row>
    <row r="226" spans="7:7" x14ac:dyDescent="0.25">
      <c r="G226" s="8"/>
    </row>
    <row r="227" spans="7:7" x14ac:dyDescent="0.25">
      <c r="G227" s="8"/>
    </row>
    <row r="228" spans="7:7" x14ac:dyDescent="0.25">
      <c r="G228" s="8"/>
    </row>
    <row r="229" spans="7:7" x14ac:dyDescent="0.25">
      <c r="G229" s="8"/>
    </row>
    <row r="230" spans="7:7" x14ac:dyDescent="0.25">
      <c r="G230" s="8"/>
    </row>
    <row r="231" spans="7:7" x14ac:dyDescent="0.25">
      <c r="G231" s="8"/>
    </row>
    <row r="232" spans="7:7" x14ac:dyDescent="0.25">
      <c r="G232" s="8"/>
    </row>
    <row r="233" spans="7:7" x14ac:dyDescent="0.25">
      <c r="G233" s="8"/>
    </row>
    <row r="234" spans="7:7" x14ac:dyDescent="0.25">
      <c r="G234" s="8"/>
    </row>
    <row r="235" spans="7:7" x14ac:dyDescent="0.25">
      <c r="G235" s="8"/>
    </row>
    <row r="236" spans="7:7" x14ac:dyDescent="0.25">
      <c r="G236" s="8"/>
    </row>
    <row r="237" spans="7:7" x14ac:dyDescent="0.25">
      <c r="G237" s="8"/>
    </row>
    <row r="238" spans="7:7" x14ac:dyDescent="0.25">
      <c r="G238" s="8"/>
    </row>
    <row r="239" spans="7:7" x14ac:dyDescent="0.25">
      <c r="G239" s="8"/>
    </row>
    <row r="240" spans="7:7" x14ac:dyDescent="0.25">
      <c r="G240" s="8"/>
    </row>
    <row r="241" spans="7:7" x14ac:dyDescent="0.25">
      <c r="G241" s="8"/>
    </row>
    <row r="242" spans="7:7" x14ac:dyDescent="0.25">
      <c r="G242" s="8"/>
    </row>
    <row r="243" spans="7:7" x14ac:dyDescent="0.25">
      <c r="G243" s="8"/>
    </row>
    <row r="244" spans="7:7" x14ac:dyDescent="0.25">
      <c r="G244" s="8"/>
    </row>
    <row r="245" spans="7:7" x14ac:dyDescent="0.25">
      <c r="G245" s="8"/>
    </row>
    <row r="246" spans="7:7" x14ac:dyDescent="0.25">
      <c r="G246" s="8"/>
    </row>
    <row r="247" spans="7:7" x14ac:dyDescent="0.25">
      <c r="G247" s="8"/>
    </row>
    <row r="248" spans="7:7" x14ac:dyDescent="0.25">
      <c r="G248" s="8"/>
    </row>
    <row r="249" spans="7:7" x14ac:dyDescent="0.25">
      <c r="G249" s="8"/>
    </row>
    <row r="250" spans="7:7" x14ac:dyDescent="0.25">
      <c r="G250" s="8"/>
    </row>
    <row r="251" spans="7:7" x14ac:dyDescent="0.25">
      <c r="G251" s="8"/>
    </row>
    <row r="252" spans="7:7" x14ac:dyDescent="0.25">
      <c r="G252" s="8"/>
    </row>
    <row r="253" spans="7:7" x14ac:dyDescent="0.25">
      <c r="G253" s="8"/>
    </row>
    <row r="254" spans="7:7" x14ac:dyDescent="0.25">
      <c r="G254" s="8"/>
    </row>
    <row r="255" spans="7:7" x14ac:dyDescent="0.25">
      <c r="G255" s="8"/>
    </row>
    <row r="256" spans="7:7" x14ac:dyDescent="0.25">
      <c r="G256" s="8"/>
    </row>
    <row r="257" spans="7:7" x14ac:dyDescent="0.25">
      <c r="G257" s="8"/>
    </row>
    <row r="258" spans="7:7" x14ac:dyDescent="0.25">
      <c r="G258" s="8"/>
    </row>
    <row r="259" spans="7:7" x14ac:dyDescent="0.25">
      <c r="G259" s="8"/>
    </row>
    <row r="260" spans="7:7" x14ac:dyDescent="0.25">
      <c r="G260" s="8"/>
    </row>
    <row r="261" spans="7:7" x14ac:dyDescent="0.25">
      <c r="G261" s="8"/>
    </row>
    <row r="262" spans="7:7" x14ac:dyDescent="0.25">
      <c r="G262" s="8"/>
    </row>
    <row r="263" spans="7:7" x14ac:dyDescent="0.25">
      <c r="G263" s="8"/>
    </row>
    <row r="264" spans="7:7" x14ac:dyDescent="0.25">
      <c r="G264" s="8"/>
    </row>
    <row r="265" spans="7:7" x14ac:dyDescent="0.25">
      <c r="G265" s="8"/>
    </row>
    <row r="266" spans="7:7" x14ac:dyDescent="0.25">
      <c r="G266" s="8"/>
    </row>
    <row r="267" spans="7:7" x14ac:dyDescent="0.25">
      <c r="G267" s="8"/>
    </row>
    <row r="268" spans="7:7" x14ac:dyDescent="0.25">
      <c r="G268" s="8"/>
    </row>
    <row r="269" spans="7:7" x14ac:dyDescent="0.25">
      <c r="G269" s="8"/>
    </row>
    <row r="270" spans="7:7" x14ac:dyDescent="0.25">
      <c r="G270" s="8"/>
    </row>
    <row r="271" spans="7:7" x14ac:dyDescent="0.25">
      <c r="G271" s="8"/>
    </row>
    <row r="272" spans="7:7" x14ac:dyDescent="0.25">
      <c r="G272" s="8"/>
    </row>
    <row r="273" spans="7:7" x14ac:dyDescent="0.25">
      <c r="G273" s="8"/>
    </row>
    <row r="274" spans="7:7" x14ac:dyDescent="0.25">
      <c r="G274" s="8"/>
    </row>
    <row r="275" spans="7:7" x14ac:dyDescent="0.25">
      <c r="G275" s="8"/>
    </row>
    <row r="276" spans="7:7" x14ac:dyDescent="0.25">
      <c r="G276" s="8"/>
    </row>
    <row r="277" spans="7:7" x14ac:dyDescent="0.25">
      <c r="G277" s="8"/>
    </row>
    <row r="278" spans="7:7" x14ac:dyDescent="0.25">
      <c r="G278" s="8"/>
    </row>
    <row r="279" spans="7:7" x14ac:dyDescent="0.25">
      <c r="G279" s="8"/>
    </row>
    <row r="280" spans="7:7" x14ac:dyDescent="0.25">
      <c r="G280" s="8"/>
    </row>
    <row r="281" spans="7:7" x14ac:dyDescent="0.25">
      <c r="G281" s="8"/>
    </row>
    <row r="282" spans="7:7" x14ac:dyDescent="0.25">
      <c r="G282" s="8"/>
    </row>
    <row r="283" spans="7:7" x14ac:dyDescent="0.25">
      <c r="G283" s="8"/>
    </row>
    <row r="284" spans="7:7" x14ac:dyDescent="0.25">
      <c r="G284" s="8"/>
    </row>
    <row r="285" spans="7:7" x14ac:dyDescent="0.25">
      <c r="G285" s="8"/>
    </row>
    <row r="286" spans="7:7" x14ac:dyDescent="0.25">
      <c r="G286" s="8"/>
    </row>
    <row r="287" spans="7:7" x14ac:dyDescent="0.25">
      <c r="G287" s="8"/>
    </row>
    <row r="288" spans="7:7" x14ac:dyDescent="0.25">
      <c r="G288" s="8"/>
    </row>
    <row r="289" spans="7:7" x14ac:dyDescent="0.25">
      <c r="G289" s="8"/>
    </row>
    <row r="290" spans="7:7" x14ac:dyDescent="0.25">
      <c r="G290" s="8"/>
    </row>
    <row r="291" spans="7:7" x14ac:dyDescent="0.25">
      <c r="G291" s="8"/>
    </row>
    <row r="292" spans="7:7" x14ac:dyDescent="0.25">
      <c r="G292" s="8"/>
    </row>
    <row r="293" spans="7:7" x14ac:dyDescent="0.25">
      <c r="G293" s="8"/>
    </row>
    <row r="294" spans="7:7" x14ac:dyDescent="0.25">
      <c r="G294" s="8"/>
    </row>
    <row r="295" spans="7:7" x14ac:dyDescent="0.25">
      <c r="G295" s="8"/>
    </row>
    <row r="296" spans="7:7" x14ac:dyDescent="0.25">
      <c r="G296" s="8"/>
    </row>
    <row r="297" spans="7:7" x14ac:dyDescent="0.25">
      <c r="G297" s="8"/>
    </row>
    <row r="298" spans="7:7" x14ac:dyDescent="0.25">
      <c r="G298" s="8"/>
    </row>
    <row r="299" spans="7:7" x14ac:dyDescent="0.25">
      <c r="G299" s="8"/>
    </row>
    <row r="300" spans="7:7" x14ac:dyDescent="0.25">
      <c r="G300" s="8"/>
    </row>
    <row r="301" spans="7:7" x14ac:dyDescent="0.25">
      <c r="G301" s="8"/>
    </row>
    <row r="302" spans="7:7" x14ac:dyDescent="0.25">
      <c r="G302" s="8"/>
    </row>
    <row r="303" spans="7:7" x14ac:dyDescent="0.25">
      <c r="G303" s="8"/>
    </row>
    <row r="304" spans="7:7" x14ac:dyDescent="0.25">
      <c r="G304" s="8"/>
    </row>
    <row r="305" spans="7:7" x14ac:dyDescent="0.25">
      <c r="G305" s="8"/>
    </row>
    <row r="306" spans="7:7" x14ac:dyDescent="0.25">
      <c r="G306" s="8"/>
    </row>
    <row r="307" spans="7:7" x14ac:dyDescent="0.25">
      <c r="G307" s="8"/>
    </row>
    <row r="308" spans="7:7" x14ac:dyDescent="0.25">
      <c r="G308" s="8"/>
    </row>
    <row r="309" spans="7:7" x14ac:dyDescent="0.25">
      <c r="G309" s="8"/>
    </row>
    <row r="310" spans="7:7" x14ac:dyDescent="0.25">
      <c r="G310" s="8"/>
    </row>
    <row r="311" spans="7:7" x14ac:dyDescent="0.25">
      <c r="G311" s="8"/>
    </row>
    <row r="312" spans="7:7" x14ac:dyDescent="0.25">
      <c r="G312" s="8"/>
    </row>
    <row r="313" spans="7:7" x14ac:dyDescent="0.25">
      <c r="G313" s="8"/>
    </row>
    <row r="314" spans="7:7" x14ac:dyDescent="0.25">
      <c r="G314" s="8"/>
    </row>
    <row r="315" spans="7:7" x14ac:dyDescent="0.25">
      <c r="G315" s="8"/>
    </row>
    <row r="316" spans="7:7" x14ac:dyDescent="0.25">
      <c r="G316" s="8"/>
    </row>
    <row r="317" spans="7:7" x14ac:dyDescent="0.25">
      <c r="G317" s="8"/>
    </row>
    <row r="318" spans="7:7" x14ac:dyDescent="0.25">
      <c r="G318" s="8"/>
    </row>
    <row r="319" spans="7:7" x14ac:dyDescent="0.25">
      <c r="G319" s="8"/>
    </row>
    <row r="320" spans="7:7" x14ac:dyDescent="0.25">
      <c r="G320" s="8"/>
    </row>
    <row r="321" spans="7:7" x14ac:dyDescent="0.25">
      <c r="G321" s="8"/>
    </row>
    <row r="322" spans="7:7" x14ac:dyDescent="0.25">
      <c r="G322" s="8"/>
    </row>
    <row r="323" spans="7:7" x14ac:dyDescent="0.25">
      <c r="G323" s="8"/>
    </row>
    <row r="324" spans="7:7" x14ac:dyDescent="0.25">
      <c r="G324" s="8"/>
    </row>
    <row r="325" spans="7:7" x14ac:dyDescent="0.25">
      <c r="G325" s="8"/>
    </row>
    <row r="326" spans="7:7" x14ac:dyDescent="0.25">
      <c r="G326" s="8"/>
    </row>
    <row r="327" spans="7:7" x14ac:dyDescent="0.25">
      <c r="G327" s="8"/>
    </row>
    <row r="328" spans="7:7" x14ac:dyDescent="0.25">
      <c r="G328" s="8"/>
    </row>
    <row r="329" spans="7:7" x14ac:dyDescent="0.25">
      <c r="G329" s="8"/>
    </row>
    <row r="330" spans="7:7" x14ac:dyDescent="0.25">
      <c r="G330" s="8"/>
    </row>
    <row r="331" spans="7:7" x14ac:dyDescent="0.25">
      <c r="G331" s="8"/>
    </row>
    <row r="332" spans="7:7" x14ac:dyDescent="0.25">
      <c r="G332" s="8"/>
    </row>
    <row r="333" spans="7:7" x14ac:dyDescent="0.25">
      <c r="G333" s="8"/>
    </row>
    <row r="334" spans="7:7" x14ac:dyDescent="0.25">
      <c r="G334" s="8"/>
    </row>
    <row r="335" spans="7:7" x14ac:dyDescent="0.25">
      <c r="G335" s="8"/>
    </row>
    <row r="336" spans="7:7" x14ac:dyDescent="0.25">
      <c r="G336" s="8"/>
    </row>
    <row r="337" spans="7:7" x14ac:dyDescent="0.25">
      <c r="G337" s="8"/>
    </row>
    <row r="338" spans="7:7" x14ac:dyDescent="0.25">
      <c r="G338" s="8"/>
    </row>
    <row r="339" spans="7:7" x14ac:dyDescent="0.25">
      <c r="G339" s="8"/>
    </row>
    <row r="340" spans="7:7" x14ac:dyDescent="0.25">
      <c r="G340" s="8"/>
    </row>
    <row r="341" spans="7:7" x14ac:dyDescent="0.25">
      <c r="G341" s="8"/>
    </row>
    <row r="342" spans="7:7" x14ac:dyDescent="0.25">
      <c r="G342" s="8"/>
    </row>
    <row r="343" spans="7:7" x14ac:dyDescent="0.25">
      <c r="G343" s="8"/>
    </row>
    <row r="344" spans="7:7" x14ac:dyDescent="0.25">
      <c r="G344" s="8"/>
    </row>
    <row r="345" spans="7:7" x14ac:dyDescent="0.25">
      <c r="G345" s="8"/>
    </row>
    <row r="346" spans="7:7" x14ac:dyDescent="0.25">
      <c r="G346" s="8"/>
    </row>
    <row r="347" spans="7:7" x14ac:dyDescent="0.25">
      <c r="G347" s="8"/>
    </row>
    <row r="348" spans="7:7" x14ac:dyDescent="0.25">
      <c r="G348" s="8"/>
    </row>
    <row r="349" spans="7:7" x14ac:dyDescent="0.25">
      <c r="G349" s="8"/>
    </row>
    <row r="350" spans="7:7" x14ac:dyDescent="0.25">
      <c r="G350" s="8"/>
    </row>
    <row r="351" spans="7:7" x14ac:dyDescent="0.25">
      <c r="G351" s="8"/>
    </row>
    <row r="352" spans="7:7" x14ac:dyDescent="0.25">
      <c r="G352" s="8"/>
    </row>
    <row r="353" spans="7:7" x14ac:dyDescent="0.25">
      <c r="G353" s="8"/>
    </row>
    <row r="354" spans="7:7" x14ac:dyDescent="0.25">
      <c r="G354" s="8"/>
    </row>
    <row r="355" spans="7:7" x14ac:dyDescent="0.25">
      <c r="G355" s="8"/>
    </row>
    <row r="356" spans="7:7" x14ac:dyDescent="0.25">
      <c r="G356" s="8"/>
    </row>
    <row r="357" spans="7:7" x14ac:dyDescent="0.25">
      <c r="G357" s="8"/>
    </row>
    <row r="358" spans="7:7" x14ac:dyDescent="0.25">
      <c r="G358" s="8"/>
    </row>
    <row r="359" spans="7:7" x14ac:dyDescent="0.25">
      <c r="G359" s="8"/>
    </row>
    <row r="360" spans="7:7" x14ac:dyDescent="0.25">
      <c r="G360" s="8"/>
    </row>
    <row r="361" spans="7:7" x14ac:dyDescent="0.25">
      <c r="G361" s="8"/>
    </row>
    <row r="362" spans="7:7" x14ac:dyDescent="0.25">
      <c r="G362" s="8"/>
    </row>
    <row r="363" spans="7:7" x14ac:dyDescent="0.25">
      <c r="G363" s="8"/>
    </row>
    <row r="364" spans="7:7" x14ac:dyDescent="0.25">
      <c r="G364" s="8"/>
    </row>
    <row r="365" spans="7:7" x14ac:dyDescent="0.25">
      <c r="G365" s="8"/>
    </row>
    <row r="366" spans="7:7" x14ac:dyDescent="0.25">
      <c r="G366" s="8"/>
    </row>
    <row r="367" spans="7:7" x14ac:dyDescent="0.25">
      <c r="G367" s="8"/>
    </row>
    <row r="368" spans="7:7" x14ac:dyDescent="0.25">
      <c r="G368" s="8"/>
    </row>
    <row r="369" spans="7:7" x14ac:dyDescent="0.25">
      <c r="G369" s="8"/>
    </row>
    <row r="370" spans="7:7" x14ac:dyDescent="0.25">
      <c r="G370" s="8"/>
    </row>
    <row r="371" spans="7:7" x14ac:dyDescent="0.25">
      <c r="G371" s="8"/>
    </row>
    <row r="372" spans="7:7" x14ac:dyDescent="0.25">
      <c r="G372" s="8"/>
    </row>
    <row r="373" spans="7:7" x14ac:dyDescent="0.25">
      <c r="G373" s="8"/>
    </row>
    <row r="374" spans="7:7" x14ac:dyDescent="0.25">
      <c r="G374" s="8"/>
    </row>
    <row r="375" spans="7:7" x14ac:dyDescent="0.25">
      <c r="G375" s="8"/>
    </row>
    <row r="376" spans="7:7" x14ac:dyDescent="0.25">
      <c r="G376" s="8"/>
    </row>
    <row r="377" spans="7:7" x14ac:dyDescent="0.25">
      <c r="G377" s="8"/>
    </row>
    <row r="378" spans="7:7" x14ac:dyDescent="0.25">
      <c r="G378" s="8"/>
    </row>
    <row r="379" spans="7:7" x14ac:dyDescent="0.25">
      <c r="G379" s="8"/>
    </row>
    <row r="380" spans="7:7" x14ac:dyDescent="0.25">
      <c r="G380" s="8"/>
    </row>
    <row r="381" spans="7:7" x14ac:dyDescent="0.25">
      <c r="G381" s="8"/>
    </row>
    <row r="382" spans="7:7" x14ac:dyDescent="0.25">
      <c r="G382" s="8"/>
    </row>
    <row r="383" spans="7:7" x14ac:dyDescent="0.25">
      <c r="G383" s="8"/>
    </row>
    <row r="384" spans="7:7" x14ac:dyDescent="0.25">
      <c r="G384" s="8"/>
    </row>
    <row r="385" spans="7:7" x14ac:dyDescent="0.25">
      <c r="G385" s="8"/>
    </row>
    <row r="386" spans="7:7" x14ac:dyDescent="0.25">
      <c r="G386" s="8"/>
    </row>
    <row r="387" spans="7:7" x14ac:dyDescent="0.25">
      <c r="G387" s="8"/>
    </row>
    <row r="388" spans="7:7" x14ac:dyDescent="0.25">
      <c r="G388" s="8"/>
    </row>
    <row r="389" spans="7:7" x14ac:dyDescent="0.25">
      <c r="G389" s="8"/>
    </row>
    <row r="390" spans="7:7" x14ac:dyDescent="0.25">
      <c r="G390" s="8"/>
    </row>
    <row r="391" spans="7:7" x14ac:dyDescent="0.25">
      <c r="G391" s="8"/>
    </row>
    <row r="392" spans="7:7" x14ac:dyDescent="0.25">
      <c r="G392" s="8"/>
    </row>
    <row r="393" spans="7:7" x14ac:dyDescent="0.25">
      <c r="G393" s="8"/>
    </row>
    <row r="394" spans="7:7" x14ac:dyDescent="0.25">
      <c r="G394" s="8"/>
    </row>
    <row r="395" spans="7:7" x14ac:dyDescent="0.25">
      <c r="G395" s="8"/>
    </row>
    <row r="396" spans="7:7" x14ac:dyDescent="0.25">
      <c r="G396" s="8"/>
    </row>
    <row r="397" spans="7:7" x14ac:dyDescent="0.25">
      <c r="G397" s="8"/>
    </row>
    <row r="398" spans="7:7" x14ac:dyDescent="0.25">
      <c r="G398" s="8"/>
    </row>
    <row r="399" spans="7:7" x14ac:dyDescent="0.25">
      <c r="G399" s="8"/>
    </row>
    <row r="400" spans="7:7" x14ac:dyDescent="0.25">
      <c r="G400" s="8"/>
    </row>
    <row r="401" spans="7:7" x14ac:dyDescent="0.25">
      <c r="G401" s="8"/>
    </row>
    <row r="402" spans="7:7" x14ac:dyDescent="0.25">
      <c r="G402" s="8"/>
    </row>
    <row r="403" spans="7:7" x14ac:dyDescent="0.25">
      <c r="G403" s="8"/>
    </row>
    <row r="404" spans="7:7" x14ac:dyDescent="0.25">
      <c r="G404" s="8"/>
    </row>
    <row r="405" spans="7:7" x14ac:dyDescent="0.25">
      <c r="G405" s="8"/>
    </row>
    <row r="406" spans="7:7" x14ac:dyDescent="0.25">
      <c r="G406" s="8"/>
    </row>
    <row r="407" spans="7:7" x14ac:dyDescent="0.25">
      <c r="G407" s="8"/>
    </row>
    <row r="408" spans="7:7" x14ac:dyDescent="0.25">
      <c r="G408" s="8"/>
    </row>
    <row r="409" spans="7:7" x14ac:dyDescent="0.25">
      <c r="G409" s="8"/>
    </row>
    <row r="410" spans="7:7" x14ac:dyDescent="0.25">
      <c r="G410" s="8"/>
    </row>
    <row r="411" spans="7:7" x14ac:dyDescent="0.25">
      <c r="G411" s="8"/>
    </row>
    <row r="412" spans="7:7" x14ac:dyDescent="0.25">
      <c r="G412" s="8"/>
    </row>
    <row r="413" spans="7:7" x14ac:dyDescent="0.25">
      <c r="G413" s="8"/>
    </row>
    <row r="414" spans="7:7" x14ac:dyDescent="0.25">
      <c r="G414" s="8"/>
    </row>
    <row r="415" spans="7:7" x14ac:dyDescent="0.25">
      <c r="G415" s="8"/>
    </row>
    <row r="416" spans="7:7" x14ac:dyDescent="0.25">
      <c r="G416" s="8"/>
    </row>
    <row r="417" spans="7:7" x14ac:dyDescent="0.25">
      <c r="G417" s="8"/>
    </row>
    <row r="418" spans="7:7" x14ac:dyDescent="0.25">
      <c r="G418" s="8"/>
    </row>
    <row r="419" spans="7:7" x14ac:dyDescent="0.25">
      <c r="G419" s="8"/>
    </row>
    <row r="420" spans="7:7" x14ac:dyDescent="0.25">
      <c r="G420" s="8"/>
    </row>
    <row r="421" spans="7:7" x14ac:dyDescent="0.25">
      <c r="G421" s="8"/>
    </row>
    <row r="422" spans="7:7" x14ac:dyDescent="0.25">
      <c r="G422" s="8"/>
    </row>
    <row r="423" spans="7:7" x14ac:dyDescent="0.25">
      <c r="G423" s="8"/>
    </row>
    <row r="424" spans="7:7" x14ac:dyDescent="0.25">
      <c r="G424" s="8"/>
    </row>
    <row r="425" spans="7:7" x14ac:dyDescent="0.25">
      <c r="G425" s="8"/>
    </row>
    <row r="426" spans="7:7" x14ac:dyDescent="0.25">
      <c r="G426" s="8"/>
    </row>
    <row r="427" spans="7:7" x14ac:dyDescent="0.25">
      <c r="G427" s="8"/>
    </row>
    <row r="428" spans="7:7" x14ac:dyDescent="0.25">
      <c r="G428" s="8"/>
    </row>
    <row r="429" spans="7:7" x14ac:dyDescent="0.25">
      <c r="G429" s="8"/>
    </row>
    <row r="430" spans="7:7" x14ac:dyDescent="0.25">
      <c r="G430" s="8"/>
    </row>
    <row r="431" spans="7:7" x14ac:dyDescent="0.25">
      <c r="G431" s="8"/>
    </row>
    <row r="432" spans="7:7" x14ac:dyDescent="0.25">
      <c r="G432" s="8"/>
    </row>
    <row r="433" spans="7:7" x14ac:dyDescent="0.25">
      <c r="G433" s="8"/>
    </row>
    <row r="434" spans="7:7" x14ac:dyDescent="0.25">
      <c r="G434" s="8"/>
    </row>
    <row r="435" spans="7:7" x14ac:dyDescent="0.25">
      <c r="G435" s="8"/>
    </row>
    <row r="436" spans="7:7" x14ac:dyDescent="0.25">
      <c r="G436" s="8"/>
    </row>
    <row r="437" spans="7:7" x14ac:dyDescent="0.25">
      <c r="G437" s="8"/>
    </row>
    <row r="438" spans="7:7" x14ac:dyDescent="0.25">
      <c r="G438" s="8"/>
    </row>
    <row r="439" spans="7:7" x14ac:dyDescent="0.25">
      <c r="G439" s="8"/>
    </row>
    <row r="440" spans="7:7" x14ac:dyDescent="0.25">
      <c r="G440" s="8"/>
    </row>
    <row r="441" spans="7:7" x14ac:dyDescent="0.25">
      <c r="G441" s="8"/>
    </row>
    <row r="442" spans="7:7" x14ac:dyDescent="0.25">
      <c r="G442" s="8"/>
    </row>
    <row r="443" spans="7:7" x14ac:dyDescent="0.25">
      <c r="G443" s="8"/>
    </row>
    <row r="444" spans="7:7" x14ac:dyDescent="0.25">
      <c r="G444" s="8"/>
    </row>
    <row r="445" spans="7:7" x14ac:dyDescent="0.25">
      <c r="G445" s="8"/>
    </row>
    <row r="446" spans="7:7" x14ac:dyDescent="0.25">
      <c r="G446" s="8"/>
    </row>
    <row r="447" spans="7:7" x14ac:dyDescent="0.25">
      <c r="G447" s="8"/>
    </row>
    <row r="448" spans="7:7" x14ac:dyDescent="0.25">
      <c r="G448" s="8"/>
    </row>
    <row r="449" spans="7:7" x14ac:dyDescent="0.25">
      <c r="G449" s="8"/>
    </row>
    <row r="450" spans="7:7" x14ac:dyDescent="0.25">
      <c r="G450" s="8"/>
    </row>
    <row r="451" spans="7:7" x14ac:dyDescent="0.25">
      <c r="G451" s="8"/>
    </row>
    <row r="452" spans="7:7" x14ac:dyDescent="0.25">
      <c r="G452" s="8"/>
    </row>
    <row r="453" spans="7:7" x14ac:dyDescent="0.25">
      <c r="G453" s="8"/>
    </row>
    <row r="454" spans="7:7" x14ac:dyDescent="0.25">
      <c r="G454" s="8"/>
    </row>
    <row r="455" spans="7:7" x14ac:dyDescent="0.25">
      <c r="G455" s="8"/>
    </row>
    <row r="456" spans="7:7" x14ac:dyDescent="0.25">
      <c r="G456" s="8"/>
    </row>
    <row r="457" spans="7:7" x14ac:dyDescent="0.25">
      <c r="G457" s="8"/>
    </row>
    <row r="458" spans="7:7" x14ac:dyDescent="0.25">
      <c r="G458" s="8"/>
    </row>
    <row r="459" spans="7:7" x14ac:dyDescent="0.25">
      <c r="G459" s="8"/>
    </row>
    <row r="460" spans="7:7" x14ac:dyDescent="0.25">
      <c r="G460" s="8"/>
    </row>
    <row r="461" spans="7:7" x14ac:dyDescent="0.25">
      <c r="G461" s="8"/>
    </row>
    <row r="462" spans="7:7" x14ac:dyDescent="0.25">
      <c r="G462" s="8"/>
    </row>
    <row r="463" spans="7:7" x14ac:dyDescent="0.25">
      <c r="G463" s="8"/>
    </row>
    <row r="464" spans="7:7" x14ac:dyDescent="0.25">
      <c r="G464" s="8"/>
    </row>
    <row r="465" spans="7:7" x14ac:dyDescent="0.25">
      <c r="G465" s="8"/>
    </row>
    <row r="466" spans="7:7" x14ac:dyDescent="0.25">
      <c r="G466" s="8"/>
    </row>
    <row r="467" spans="7:7" x14ac:dyDescent="0.25">
      <c r="G467" s="8"/>
    </row>
    <row r="468" spans="7:7" x14ac:dyDescent="0.25">
      <c r="G468" s="8"/>
    </row>
    <row r="469" spans="7:7" x14ac:dyDescent="0.25">
      <c r="G469" s="8"/>
    </row>
    <row r="470" spans="7:7" x14ac:dyDescent="0.25">
      <c r="G470" s="8"/>
    </row>
    <row r="471" spans="7:7" x14ac:dyDescent="0.25">
      <c r="G471" s="8"/>
    </row>
    <row r="472" spans="7:7" x14ac:dyDescent="0.25">
      <c r="G472" s="8"/>
    </row>
    <row r="473" spans="7:7" x14ac:dyDescent="0.25">
      <c r="G473" s="8"/>
    </row>
    <row r="474" spans="7:7" x14ac:dyDescent="0.25">
      <c r="G474" s="8"/>
    </row>
    <row r="475" spans="7:7" x14ac:dyDescent="0.25">
      <c r="G475" s="8"/>
    </row>
    <row r="476" spans="7:7" x14ac:dyDescent="0.25">
      <c r="G476" s="8"/>
    </row>
    <row r="477" spans="7:7" x14ac:dyDescent="0.25">
      <c r="G477" s="8"/>
    </row>
    <row r="478" spans="7:7" x14ac:dyDescent="0.25">
      <c r="G478" s="8"/>
    </row>
    <row r="479" spans="7:7" x14ac:dyDescent="0.25">
      <c r="G479" s="8"/>
    </row>
    <row r="480" spans="7:7" x14ac:dyDescent="0.25">
      <c r="G480" s="8"/>
    </row>
    <row r="481" spans="7:7" x14ac:dyDescent="0.25">
      <c r="G481" s="8"/>
    </row>
    <row r="482" spans="7:7" x14ac:dyDescent="0.25">
      <c r="G482" s="8"/>
    </row>
    <row r="483" spans="7:7" x14ac:dyDescent="0.25">
      <c r="G483" s="8"/>
    </row>
    <row r="484" spans="7:7" x14ac:dyDescent="0.25">
      <c r="G484" s="8"/>
    </row>
    <row r="485" spans="7:7" x14ac:dyDescent="0.25">
      <c r="G485" s="8"/>
    </row>
    <row r="486" spans="7:7" x14ac:dyDescent="0.25">
      <c r="G486" s="8"/>
    </row>
    <row r="487" spans="7:7" x14ac:dyDescent="0.25">
      <c r="G487" s="8"/>
    </row>
    <row r="488" spans="7:7" x14ac:dyDescent="0.25">
      <c r="G488" s="8"/>
    </row>
    <row r="489" spans="7:7" x14ac:dyDescent="0.25">
      <c r="G489" s="8"/>
    </row>
    <row r="490" spans="7:7" x14ac:dyDescent="0.25">
      <c r="G490" s="8"/>
    </row>
    <row r="491" spans="7:7" x14ac:dyDescent="0.25">
      <c r="G491" s="8"/>
    </row>
    <row r="492" spans="7:7" x14ac:dyDescent="0.25">
      <c r="G492" s="8"/>
    </row>
    <row r="493" spans="7:7" x14ac:dyDescent="0.25">
      <c r="G493" s="8"/>
    </row>
    <row r="494" spans="7:7" x14ac:dyDescent="0.25">
      <c r="G494" s="8"/>
    </row>
    <row r="495" spans="7:7" x14ac:dyDescent="0.25">
      <c r="G495" s="8"/>
    </row>
    <row r="496" spans="7:7" x14ac:dyDescent="0.25">
      <c r="G496" s="8"/>
    </row>
    <row r="497" spans="7:7" x14ac:dyDescent="0.25">
      <c r="G497" s="8"/>
    </row>
    <row r="498" spans="7:7" x14ac:dyDescent="0.25">
      <c r="G498" s="8"/>
    </row>
    <row r="499" spans="7:7" x14ac:dyDescent="0.25">
      <c r="G499" s="8"/>
    </row>
    <row r="500" spans="7:7" x14ac:dyDescent="0.25">
      <c r="G500" s="8"/>
    </row>
    <row r="501" spans="7:7" x14ac:dyDescent="0.25">
      <c r="G501" s="8"/>
    </row>
    <row r="502" spans="7:7" x14ac:dyDescent="0.25">
      <c r="G502" s="8"/>
    </row>
    <row r="503" spans="7:7" x14ac:dyDescent="0.25">
      <c r="G503" s="8"/>
    </row>
    <row r="504" spans="7:7" x14ac:dyDescent="0.25">
      <c r="G504" s="8"/>
    </row>
    <row r="505" spans="7:7" x14ac:dyDescent="0.25">
      <c r="G505" s="8"/>
    </row>
    <row r="506" spans="7:7" x14ac:dyDescent="0.25">
      <c r="G506" s="8"/>
    </row>
    <row r="507" spans="7:7" x14ac:dyDescent="0.25">
      <c r="G507" s="8"/>
    </row>
    <row r="508" spans="7:7" x14ac:dyDescent="0.25">
      <c r="G508" s="8"/>
    </row>
    <row r="509" spans="7:7" x14ac:dyDescent="0.25">
      <c r="G509" s="8"/>
    </row>
    <row r="510" spans="7:7" x14ac:dyDescent="0.25">
      <c r="G510" s="8"/>
    </row>
    <row r="511" spans="7:7" x14ac:dyDescent="0.25">
      <c r="G511" s="8"/>
    </row>
    <row r="512" spans="7:7" x14ac:dyDescent="0.25">
      <c r="G512" s="8"/>
    </row>
    <row r="513" spans="7:7" x14ac:dyDescent="0.25">
      <c r="G513" s="8"/>
    </row>
    <row r="514" spans="7:7" x14ac:dyDescent="0.25">
      <c r="G514" s="8"/>
    </row>
    <row r="515" spans="7:7" x14ac:dyDescent="0.25">
      <c r="G515" s="8"/>
    </row>
    <row r="516" spans="7:7" x14ac:dyDescent="0.25">
      <c r="G516" s="8"/>
    </row>
    <row r="517" spans="7:7" x14ac:dyDescent="0.25">
      <c r="G517" s="8"/>
    </row>
    <row r="518" spans="7:7" x14ac:dyDescent="0.25">
      <c r="G518" s="8"/>
    </row>
    <row r="519" spans="7:7" x14ac:dyDescent="0.25">
      <c r="G519" s="8"/>
    </row>
    <row r="520" spans="7:7" x14ac:dyDescent="0.25">
      <c r="G520" s="8"/>
    </row>
    <row r="521" spans="7:7" x14ac:dyDescent="0.25">
      <c r="G521" s="8"/>
    </row>
    <row r="522" spans="7:7" x14ac:dyDescent="0.25">
      <c r="G522" s="8"/>
    </row>
    <row r="523" spans="7:7" x14ac:dyDescent="0.25">
      <c r="G523" s="8"/>
    </row>
    <row r="524" spans="7:7" x14ac:dyDescent="0.25">
      <c r="G524" s="8"/>
    </row>
    <row r="525" spans="7:7" x14ac:dyDescent="0.25">
      <c r="G525" s="8"/>
    </row>
    <row r="526" spans="7:7" x14ac:dyDescent="0.25">
      <c r="G526" s="8"/>
    </row>
    <row r="527" spans="7:7" x14ac:dyDescent="0.25">
      <c r="G527" s="8"/>
    </row>
    <row r="528" spans="7:7" x14ac:dyDescent="0.25">
      <c r="G528" s="8"/>
    </row>
    <row r="529" spans="7:7" x14ac:dyDescent="0.25">
      <c r="G529" s="8"/>
    </row>
    <row r="530" spans="7:7" x14ac:dyDescent="0.25">
      <c r="G530" s="8"/>
    </row>
    <row r="531" spans="7:7" x14ac:dyDescent="0.25">
      <c r="G531" s="8"/>
    </row>
    <row r="532" spans="7:7" x14ac:dyDescent="0.25">
      <c r="G532" s="8"/>
    </row>
    <row r="533" spans="7:7" x14ac:dyDescent="0.25">
      <c r="G533" s="8"/>
    </row>
    <row r="534" spans="7:7" x14ac:dyDescent="0.25">
      <c r="G534" s="8"/>
    </row>
    <row r="535" spans="7:7" x14ac:dyDescent="0.25">
      <c r="G535" s="8"/>
    </row>
    <row r="536" spans="7:7" x14ac:dyDescent="0.25">
      <c r="G536" s="8"/>
    </row>
    <row r="537" spans="7:7" x14ac:dyDescent="0.25">
      <c r="G537" s="8"/>
    </row>
    <row r="538" spans="7:7" x14ac:dyDescent="0.25">
      <c r="G538" s="8"/>
    </row>
    <row r="539" spans="7:7" x14ac:dyDescent="0.25">
      <c r="G539" s="8"/>
    </row>
    <row r="540" spans="7:7" x14ac:dyDescent="0.25">
      <c r="G540" s="8"/>
    </row>
    <row r="541" spans="7:7" x14ac:dyDescent="0.25">
      <c r="G541" s="8"/>
    </row>
    <row r="542" spans="7:7" x14ac:dyDescent="0.25">
      <c r="G542" s="8"/>
    </row>
    <row r="543" spans="7:7" x14ac:dyDescent="0.25">
      <c r="G543" s="8"/>
    </row>
    <row r="544" spans="7:7" x14ac:dyDescent="0.25">
      <c r="G544" s="8"/>
    </row>
    <row r="545" spans="7:7" x14ac:dyDescent="0.25">
      <c r="G545" s="8"/>
    </row>
    <row r="546" spans="7:7" x14ac:dyDescent="0.25">
      <c r="G546" s="8"/>
    </row>
    <row r="547" spans="7:7" x14ac:dyDescent="0.25">
      <c r="G547" s="8"/>
    </row>
    <row r="548" spans="7:7" x14ac:dyDescent="0.25">
      <c r="G548" s="8"/>
    </row>
    <row r="549" spans="7:7" x14ac:dyDescent="0.25">
      <c r="G549" s="8"/>
    </row>
    <row r="550" spans="7:7" x14ac:dyDescent="0.25">
      <c r="G550" s="8"/>
    </row>
    <row r="551" spans="7:7" x14ac:dyDescent="0.25">
      <c r="G551" s="8"/>
    </row>
    <row r="552" spans="7:7" x14ac:dyDescent="0.25">
      <c r="G552" s="8"/>
    </row>
    <row r="553" spans="7:7" x14ac:dyDescent="0.25">
      <c r="G553" s="8"/>
    </row>
    <row r="554" spans="7:7" x14ac:dyDescent="0.25">
      <c r="G554" s="8"/>
    </row>
    <row r="555" spans="7:7" x14ac:dyDescent="0.25">
      <c r="G555" s="8"/>
    </row>
    <row r="556" spans="7:7" x14ac:dyDescent="0.25">
      <c r="G556" s="8"/>
    </row>
    <row r="557" spans="7:7" x14ac:dyDescent="0.25">
      <c r="G557" s="8"/>
    </row>
    <row r="558" spans="7:7" x14ac:dyDescent="0.25">
      <c r="G558" s="8"/>
    </row>
    <row r="559" spans="7:7" x14ac:dyDescent="0.25">
      <c r="G559" s="8"/>
    </row>
    <row r="560" spans="7:7" x14ac:dyDescent="0.25">
      <c r="G560" s="8"/>
    </row>
    <row r="561" spans="7:7" x14ac:dyDescent="0.25">
      <c r="G561" s="8"/>
    </row>
    <row r="562" spans="7:7" x14ac:dyDescent="0.25">
      <c r="G562" s="8"/>
    </row>
    <row r="563" spans="7:7" x14ac:dyDescent="0.25">
      <c r="G563" s="8"/>
    </row>
    <row r="564" spans="7:7" x14ac:dyDescent="0.25">
      <c r="G564" s="8"/>
    </row>
    <row r="565" spans="7:7" x14ac:dyDescent="0.25">
      <c r="G565" s="8"/>
    </row>
    <row r="566" spans="7:7" x14ac:dyDescent="0.25">
      <c r="G566" s="8"/>
    </row>
    <row r="567" spans="7:7" x14ac:dyDescent="0.25">
      <c r="G567" s="8"/>
    </row>
    <row r="568" spans="7:7" x14ac:dyDescent="0.25">
      <c r="G568" s="8"/>
    </row>
    <row r="569" spans="7:7" x14ac:dyDescent="0.25">
      <c r="G569" s="8"/>
    </row>
    <row r="570" spans="7:7" x14ac:dyDescent="0.25">
      <c r="G570" s="8"/>
    </row>
    <row r="571" spans="7:7" x14ac:dyDescent="0.25">
      <c r="G571" s="8"/>
    </row>
    <row r="572" spans="7:7" x14ac:dyDescent="0.25">
      <c r="G572" s="8"/>
    </row>
    <row r="573" spans="7:7" x14ac:dyDescent="0.25">
      <c r="G573" s="8"/>
    </row>
    <row r="574" spans="7:7" x14ac:dyDescent="0.25">
      <c r="G574" s="8"/>
    </row>
    <row r="575" spans="7:7" x14ac:dyDescent="0.25">
      <c r="G575" s="8"/>
    </row>
    <row r="576" spans="7:7" x14ac:dyDescent="0.25">
      <c r="G576" s="8"/>
    </row>
    <row r="577" spans="7:7" x14ac:dyDescent="0.25">
      <c r="G577" s="8"/>
    </row>
    <row r="578" spans="7:7" x14ac:dyDescent="0.25">
      <c r="G578" s="8"/>
    </row>
    <row r="579" spans="7:7" x14ac:dyDescent="0.25">
      <c r="G579" s="8"/>
    </row>
    <row r="580" spans="7:7" x14ac:dyDescent="0.25">
      <c r="G580" s="8"/>
    </row>
    <row r="581" spans="7:7" x14ac:dyDescent="0.25">
      <c r="G581" s="8"/>
    </row>
    <row r="582" spans="7:7" x14ac:dyDescent="0.25">
      <c r="G582" s="8"/>
    </row>
    <row r="583" spans="7:7" x14ac:dyDescent="0.25">
      <c r="G583" s="8"/>
    </row>
    <row r="584" spans="7:7" x14ac:dyDescent="0.25">
      <c r="G584" s="8"/>
    </row>
    <row r="585" spans="7:7" x14ac:dyDescent="0.25">
      <c r="G585" s="8"/>
    </row>
    <row r="586" spans="7:7" x14ac:dyDescent="0.25">
      <c r="G586" s="8"/>
    </row>
    <row r="587" spans="7:7" x14ac:dyDescent="0.25">
      <c r="G587" s="8"/>
    </row>
    <row r="588" spans="7:7" x14ac:dyDescent="0.25">
      <c r="G588" s="8"/>
    </row>
    <row r="589" spans="7:7" x14ac:dyDescent="0.25">
      <c r="G589" s="8"/>
    </row>
    <row r="590" spans="7:7" x14ac:dyDescent="0.25">
      <c r="G590" s="8"/>
    </row>
    <row r="591" spans="7:7" x14ac:dyDescent="0.25">
      <c r="G591" s="8"/>
    </row>
    <row r="592" spans="7:7" x14ac:dyDescent="0.25">
      <c r="G592" s="8"/>
    </row>
    <row r="593" spans="7:7" x14ac:dyDescent="0.25">
      <c r="G593" s="8"/>
    </row>
    <row r="594" spans="7:7" x14ac:dyDescent="0.25">
      <c r="G594" s="8"/>
    </row>
    <row r="595" spans="7:7" x14ac:dyDescent="0.25">
      <c r="G595" s="8"/>
    </row>
    <row r="596" spans="7:7" x14ac:dyDescent="0.25">
      <c r="G596" s="8"/>
    </row>
    <row r="597" spans="7:7" x14ac:dyDescent="0.25">
      <c r="G597" s="8"/>
    </row>
    <row r="598" spans="7:7" x14ac:dyDescent="0.25">
      <c r="G598" s="8"/>
    </row>
    <row r="599" spans="7:7" x14ac:dyDescent="0.25">
      <c r="G599" s="8"/>
    </row>
    <row r="600" spans="7:7" x14ac:dyDescent="0.25">
      <c r="G600" s="8"/>
    </row>
    <row r="601" spans="7:7" x14ac:dyDescent="0.25">
      <c r="G601" s="8"/>
    </row>
    <row r="602" spans="7:7" x14ac:dyDescent="0.25">
      <c r="G602" s="8"/>
    </row>
    <row r="603" spans="7:7" x14ac:dyDescent="0.25">
      <c r="G603" s="8"/>
    </row>
    <row r="604" spans="7:7" x14ac:dyDescent="0.25">
      <c r="G604" s="8"/>
    </row>
    <row r="605" spans="7:7" x14ac:dyDescent="0.25">
      <c r="G605" s="8"/>
    </row>
    <row r="606" spans="7:7" x14ac:dyDescent="0.25">
      <c r="G606" s="8"/>
    </row>
    <row r="607" spans="7:7" x14ac:dyDescent="0.25">
      <c r="G607" s="8"/>
    </row>
    <row r="608" spans="7:7" x14ac:dyDescent="0.25">
      <c r="G608" s="8"/>
    </row>
    <row r="609" spans="7:7" x14ac:dyDescent="0.25">
      <c r="G609" s="8"/>
    </row>
    <row r="610" spans="7:7" x14ac:dyDescent="0.25">
      <c r="G610" s="8"/>
    </row>
    <row r="611" spans="7:7" x14ac:dyDescent="0.25">
      <c r="G611" s="8"/>
    </row>
    <row r="612" spans="7:7" x14ac:dyDescent="0.25">
      <c r="G612" s="8"/>
    </row>
    <row r="613" spans="7:7" x14ac:dyDescent="0.25">
      <c r="G613" s="8"/>
    </row>
    <row r="614" spans="7:7" x14ac:dyDescent="0.25">
      <c r="G614" s="8"/>
    </row>
    <row r="615" spans="7:7" x14ac:dyDescent="0.25">
      <c r="G615" s="8"/>
    </row>
    <row r="616" spans="7:7" x14ac:dyDescent="0.25">
      <c r="G616" s="8"/>
    </row>
    <row r="617" spans="7:7" x14ac:dyDescent="0.25">
      <c r="G617" s="8"/>
    </row>
    <row r="618" spans="7:7" x14ac:dyDescent="0.25">
      <c r="G618" s="8"/>
    </row>
    <row r="619" spans="7:7" x14ac:dyDescent="0.25">
      <c r="G619" s="8"/>
    </row>
    <row r="620" spans="7:7" x14ac:dyDescent="0.25">
      <c r="G620" s="8"/>
    </row>
    <row r="621" spans="7:7" x14ac:dyDescent="0.25">
      <c r="G621" s="8"/>
    </row>
    <row r="622" spans="7:7" x14ac:dyDescent="0.25">
      <c r="G622" s="8"/>
    </row>
    <row r="623" spans="7:7" x14ac:dyDescent="0.25">
      <c r="G623" s="8"/>
    </row>
    <row r="624" spans="7:7" x14ac:dyDescent="0.25">
      <c r="G624" s="8"/>
    </row>
    <row r="625" spans="7:7" x14ac:dyDescent="0.25">
      <c r="G625" s="8"/>
    </row>
    <row r="626" spans="7:7" x14ac:dyDescent="0.25">
      <c r="G626" s="8"/>
    </row>
    <row r="627" spans="7:7" x14ac:dyDescent="0.25">
      <c r="G627" s="8"/>
    </row>
    <row r="628" spans="7:7" x14ac:dyDescent="0.25">
      <c r="G628" s="8"/>
    </row>
    <row r="629" spans="7:7" x14ac:dyDescent="0.25">
      <c r="G629" s="8"/>
    </row>
    <row r="630" spans="7:7" x14ac:dyDescent="0.25">
      <c r="G630" s="8"/>
    </row>
    <row r="631" spans="7:7" x14ac:dyDescent="0.25">
      <c r="G631" s="8"/>
    </row>
    <row r="632" spans="7:7" x14ac:dyDescent="0.25">
      <c r="G632" s="8"/>
    </row>
    <row r="633" spans="7:7" x14ac:dyDescent="0.25">
      <c r="G633" s="8"/>
    </row>
    <row r="634" spans="7:7" x14ac:dyDescent="0.25">
      <c r="G634" s="8"/>
    </row>
    <row r="635" spans="7:7" x14ac:dyDescent="0.25">
      <c r="G635" s="8"/>
    </row>
    <row r="636" spans="7:7" x14ac:dyDescent="0.25">
      <c r="G636" s="8"/>
    </row>
    <row r="637" spans="7:7" x14ac:dyDescent="0.25">
      <c r="G637" s="8"/>
    </row>
    <row r="638" spans="7:7" x14ac:dyDescent="0.25">
      <c r="G638" s="8"/>
    </row>
    <row r="639" spans="7:7" x14ac:dyDescent="0.25">
      <c r="G639" s="8"/>
    </row>
    <row r="640" spans="7:7" x14ac:dyDescent="0.25">
      <c r="G640" s="8"/>
    </row>
    <row r="641" spans="7:7" x14ac:dyDescent="0.25">
      <c r="G641" s="8"/>
    </row>
    <row r="642" spans="7:7" x14ac:dyDescent="0.25">
      <c r="G642" s="8"/>
    </row>
    <row r="643" spans="7:7" x14ac:dyDescent="0.25">
      <c r="G643" s="8"/>
    </row>
    <row r="644" spans="7:7" x14ac:dyDescent="0.25">
      <c r="G644" s="8"/>
    </row>
    <row r="645" spans="7:7" x14ac:dyDescent="0.25">
      <c r="G645" s="8"/>
    </row>
    <row r="646" spans="7:7" x14ac:dyDescent="0.25">
      <c r="G646" s="8"/>
    </row>
    <row r="647" spans="7:7" x14ac:dyDescent="0.25">
      <c r="G647" s="8"/>
    </row>
    <row r="648" spans="7:7" x14ac:dyDescent="0.25">
      <c r="G648" s="8"/>
    </row>
    <row r="649" spans="7:7" x14ac:dyDescent="0.25">
      <c r="G649" s="8"/>
    </row>
    <row r="650" spans="7:7" x14ac:dyDescent="0.25">
      <c r="G650" s="8"/>
    </row>
    <row r="651" spans="7:7" x14ac:dyDescent="0.25">
      <c r="G651" s="8"/>
    </row>
    <row r="652" spans="7:7" x14ac:dyDescent="0.25">
      <c r="G652" s="8"/>
    </row>
    <row r="653" spans="7:7" x14ac:dyDescent="0.25">
      <c r="G653" s="8"/>
    </row>
    <row r="654" spans="7:7" x14ac:dyDescent="0.25">
      <c r="G654" s="8"/>
    </row>
    <row r="655" spans="7:7" x14ac:dyDescent="0.25">
      <c r="G655" s="8"/>
    </row>
    <row r="656" spans="7:7" x14ac:dyDescent="0.25">
      <c r="G656" s="8"/>
    </row>
    <row r="657" spans="7:7" x14ac:dyDescent="0.25">
      <c r="G657" s="8"/>
    </row>
    <row r="658" spans="7:7" x14ac:dyDescent="0.25">
      <c r="G658" s="8"/>
    </row>
    <row r="659" spans="7:7" x14ac:dyDescent="0.25">
      <c r="G659" s="8"/>
    </row>
    <row r="660" spans="7:7" x14ac:dyDescent="0.25">
      <c r="G660" s="8"/>
    </row>
    <row r="661" spans="7:7" x14ac:dyDescent="0.25">
      <c r="G661" s="8"/>
    </row>
    <row r="662" spans="7:7" x14ac:dyDescent="0.25">
      <c r="G662" s="8"/>
    </row>
    <row r="663" spans="7:7" x14ac:dyDescent="0.25">
      <c r="G663" s="8"/>
    </row>
    <row r="664" spans="7:7" x14ac:dyDescent="0.25">
      <c r="G664" s="8"/>
    </row>
    <row r="665" spans="7:7" x14ac:dyDescent="0.25">
      <c r="G665" s="8"/>
    </row>
    <row r="666" spans="7:7" x14ac:dyDescent="0.25">
      <c r="G666" s="8"/>
    </row>
    <row r="667" spans="7:7" x14ac:dyDescent="0.25">
      <c r="G667" s="8"/>
    </row>
    <row r="668" spans="7:7" x14ac:dyDescent="0.25">
      <c r="G668" s="8"/>
    </row>
    <row r="669" spans="7:7" x14ac:dyDescent="0.25">
      <c r="G669" s="8"/>
    </row>
    <row r="670" spans="7:7" x14ac:dyDescent="0.25">
      <c r="G670" s="8"/>
    </row>
    <row r="671" spans="7:7" x14ac:dyDescent="0.25">
      <c r="G671" s="8"/>
    </row>
    <row r="672" spans="7:7" x14ac:dyDescent="0.25">
      <c r="G672" s="8"/>
    </row>
    <row r="673" spans="7:7" x14ac:dyDescent="0.25">
      <c r="G673" s="8"/>
    </row>
    <row r="674" spans="7:7" x14ac:dyDescent="0.25">
      <c r="G674" s="8"/>
    </row>
    <row r="675" spans="7:7" x14ac:dyDescent="0.25">
      <c r="G675" s="8"/>
    </row>
    <row r="676" spans="7:7" x14ac:dyDescent="0.25">
      <c r="G676" s="8"/>
    </row>
    <row r="677" spans="7:7" x14ac:dyDescent="0.25">
      <c r="G677" s="8"/>
    </row>
    <row r="678" spans="7:7" x14ac:dyDescent="0.25">
      <c r="G678" s="8"/>
    </row>
    <row r="679" spans="7:7" x14ac:dyDescent="0.25">
      <c r="G679" s="8"/>
    </row>
    <row r="680" spans="7:7" x14ac:dyDescent="0.25">
      <c r="G680" s="8"/>
    </row>
    <row r="681" spans="7:7" x14ac:dyDescent="0.25">
      <c r="G681" s="8"/>
    </row>
    <row r="682" spans="7:7" x14ac:dyDescent="0.25">
      <c r="G682" s="8"/>
    </row>
    <row r="683" spans="7:7" x14ac:dyDescent="0.25">
      <c r="G683" s="8"/>
    </row>
    <row r="684" spans="7:7" x14ac:dyDescent="0.25">
      <c r="G684" s="8"/>
    </row>
    <row r="685" spans="7:7" x14ac:dyDescent="0.25">
      <c r="G685" s="8"/>
    </row>
    <row r="686" spans="7:7" x14ac:dyDescent="0.25">
      <c r="G686" s="8"/>
    </row>
    <row r="687" spans="7:7" x14ac:dyDescent="0.25">
      <c r="G687" s="8"/>
    </row>
    <row r="688" spans="7:7" x14ac:dyDescent="0.25">
      <c r="G688" s="8"/>
    </row>
    <row r="689" spans="7:7" x14ac:dyDescent="0.25">
      <c r="G689" s="8"/>
    </row>
    <row r="690" spans="7:7" x14ac:dyDescent="0.25">
      <c r="G690" s="8"/>
    </row>
    <row r="691" spans="7:7" x14ac:dyDescent="0.25">
      <c r="G691" s="8"/>
    </row>
    <row r="692" spans="7:7" x14ac:dyDescent="0.25">
      <c r="G692" s="8"/>
    </row>
    <row r="693" spans="7:7" x14ac:dyDescent="0.25">
      <c r="G693" s="8"/>
    </row>
    <row r="694" spans="7:7" x14ac:dyDescent="0.25">
      <c r="G694" s="8"/>
    </row>
    <row r="695" spans="7:7" x14ac:dyDescent="0.25">
      <c r="G695" s="8"/>
    </row>
    <row r="696" spans="7:7" x14ac:dyDescent="0.25">
      <c r="G696" s="8"/>
    </row>
    <row r="697" spans="7:7" x14ac:dyDescent="0.25">
      <c r="G697" s="8"/>
    </row>
    <row r="698" spans="7:7" x14ac:dyDescent="0.25">
      <c r="G698" s="8"/>
    </row>
    <row r="699" spans="7:7" x14ac:dyDescent="0.25">
      <c r="G699" s="8"/>
    </row>
    <row r="700" spans="7:7" x14ac:dyDescent="0.25">
      <c r="G700" s="8"/>
    </row>
    <row r="701" spans="7:7" x14ac:dyDescent="0.25">
      <c r="G701" s="8"/>
    </row>
    <row r="702" spans="7:7" x14ac:dyDescent="0.25">
      <c r="G702" s="8"/>
    </row>
    <row r="703" spans="7:7" x14ac:dyDescent="0.25">
      <c r="G703" s="8"/>
    </row>
    <row r="704" spans="7:7" x14ac:dyDescent="0.25">
      <c r="G704" s="8"/>
    </row>
    <row r="705" spans="7:7" x14ac:dyDescent="0.25">
      <c r="G705" s="8"/>
    </row>
    <row r="706" spans="7:7" x14ac:dyDescent="0.25">
      <c r="G706" s="8"/>
    </row>
    <row r="707" spans="7:7" x14ac:dyDescent="0.25">
      <c r="G707" s="8"/>
    </row>
    <row r="708" spans="7:7" x14ac:dyDescent="0.25">
      <c r="G708" s="8"/>
    </row>
    <row r="709" spans="7:7" x14ac:dyDescent="0.25">
      <c r="G709" s="8"/>
    </row>
    <row r="710" spans="7:7" x14ac:dyDescent="0.25">
      <c r="G710" s="8"/>
    </row>
    <row r="711" spans="7:7" x14ac:dyDescent="0.25">
      <c r="G711" s="8"/>
    </row>
    <row r="712" spans="7:7" x14ac:dyDescent="0.25">
      <c r="G712" s="8"/>
    </row>
    <row r="713" spans="7:7" x14ac:dyDescent="0.25">
      <c r="G713" s="8"/>
    </row>
    <row r="714" spans="7:7" x14ac:dyDescent="0.25">
      <c r="G714" s="8"/>
    </row>
    <row r="715" spans="7:7" x14ac:dyDescent="0.25">
      <c r="G715" s="8"/>
    </row>
    <row r="716" spans="7:7" x14ac:dyDescent="0.25">
      <c r="G716" s="8"/>
    </row>
    <row r="717" spans="7:7" x14ac:dyDescent="0.25">
      <c r="G717" s="8"/>
    </row>
    <row r="718" spans="7:7" x14ac:dyDescent="0.25">
      <c r="G718" s="8"/>
    </row>
    <row r="719" spans="7:7" x14ac:dyDescent="0.25">
      <c r="G719" s="8"/>
    </row>
    <row r="720" spans="7:7" x14ac:dyDescent="0.25">
      <c r="G720" s="8"/>
    </row>
    <row r="721" spans="7:7" x14ac:dyDescent="0.25">
      <c r="G721" s="8"/>
    </row>
    <row r="722" spans="7:7" x14ac:dyDescent="0.25">
      <c r="G722" s="8"/>
    </row>
    <row r="723" spans="7:7" x14ac:dyDescent="0.25">
      <c r="G723" s="8"/>
    </row>
    <row r="724" spans="7:7" x14ac:dyDescent="0.25">
      <c r="G724" s="8"/>
    </row>
    <row r="725" spans="7:7" x14ac:dyDescent="0.25">
      <c r="G725" s="8"/>
    </row>
    <row r="726" spans="7:7" x14ac:dyDescent="0.25">
      <c r="G726" s="8"/>
    </row>
    <row r="727" spans="7:7" x14ac:dyDescent="0.25">
      <c r="G727" s="8"/>
    </row>
    <row r="728" spans="7:7" x14ac:dyDescent="0.25">
      <c r="G728" s="8"/>
    </row>
    <row r="729" spans="7:7" x14ac:dyDescent="0.25">
      <c r="G729" s="8"/>
    </row>
    <row r="730" spans="7:7" x14ac:dyDescent="0.25">
      <c r="G730" s="8"/>
    </row>
    <row r="731" spans="7:7" x14ac:dyDescent="0.25">
      <c r="G731" s="8"/>
    </row>
    <row r="732" spans="7:7" x14ac:dyDescent="0.25">
      <c r="G732" s="8"/>
    </row>
    <row r="733" spans="7:7" x14ac:dyDescent="0.25">
      <c r="G733" s="8"/>
    </row>
    <row r="734" spans="7:7" x14ac:dyDescent="0.25">
      <c r="G734" s="8"/>
    </row>
    <row r="735" spans="7:7" x14ac:dyDescent="0.25">
      <c r="G735" s="8"/>
    </row>
    <row r="736" spans="7:7" x14ac:dyDescent="0.25">
      <c r="G736" s="8"/>
    </row>
    <row r="737" spans="7:7" x14ac:dyDescent="0.25">
      <c r="G737" s="8"/>
    </row>
    <row r="738" spans="7:7" x14ac:dyDescent="0.25">
      <c r="G738" s="8"/>
    </row>
    <row r="739" spans="7:7" x14ac:dyDescent="0.25">
      <c r="G739" s="8"/>
    </row>
    <row r="740" spans="7:7" x14ac:dyDescent="0.25">
      <c r="G740" s="8"/>
    </row>
    <row r="741" spans="7:7" x14ac:dyDescent="0.25">
      <c r="G741" s="8"/>
    </row>
    <row r="742" spans="7:7" x14ac:dyDescent="0.25">
      <c r="G742" s="8"/>
    </row>
    <row r="743" spans="7:7" x14ac:dyDescent="0.25">
      <c r="G743" s="8"/>
    </row>
    <row r="744" spans="7:7" x14ac:dyDescent="0.25">
      <c r="G744" s="8"/>
    </row>
    <row r="745" spans="7:7" x14ac:dyDescent="0.25">
      <c r="G745" s="8"/>
    </row>
    <row r="746" spans="7:7" x14ac:dyDescent="0.25">
      <c r="G746" s="8"/>
    </row>
    <row r="747" spans="7:7" x14ac:dyDescent="0.25">
      <c r="G747" s="8"/>
    </row>
    <row r="748" spans="7:7" x14ac:dyDescent="0.25">
      <c r="G748" s="8"/>
    </row>
    <row r="749" spans="7:7" x14ac:dyDescent="0.25">
      <c r="G749" s="8"/>
    </row>
    <row r="750" spans="7:7" x14ac:dyDescent="0.25">
      <c r="G750" s="8"/>
    </row>
    <row r="751" spans="7:7" x14ac:dyDescent="0.25">
      <c r="G751" s="8"/>
    </row>
    <row r="752" spans="7:7" x14ac:dyDescent="0.25">
      <c r="G752" s="8"/>
    </row>
    <row r="753" spans="7:7" x14ac:dyDescent="0.25">
      <c r="G753" s="8"/>
    </row>
    <row r="754" spans="7:7" x14ac:dyDescent="0.25">
      <c r="G754" s="8"/>
    </row>
    <row r="755" spans="7:7" x14ac:dyDescent="0.25">
      <c r="G755" s="8"/>
    </row>
    <row r="756" spans="7:7" x14ac:dyDescent="0.25">
      <c r="G756" s="8"/>
    </row>
    <row r="757" spans="7:7" x14ac:dyDescent="0.25">
      <c r="G757" s="8"/>
    </row>
    <row r="758" spans="7:7" x14ac:dyDescent="0.25">
      <c r="G758" s="8"/>
    </row>
    <row r="759" spans="7:7" x14ac:dyDescent="0.25">
      <c r="G759" s="8"/>
    </row>
    <row r="760" spans="7:7" x14ac:dyDescent="0.25">
      <c r="G760" s="8"/>
    </row>
    <row r="761" spans="7:7" x14ac:dyDescent="0.25">
      <c r="G761" s="8"/>
    </row>
    <row r="762" spans="7:7" x14ac:dyDescent="0.25">
      <c r="G762" s="8"/>
    </row>
    <row r="763" spans="7:7" x14ac:dyDescent="0.25">
      <c r="G763" s="8"/>
    </row>
    <row r="764" spans="7:7" x14ac:dyDescent="0.25">
      <c r="G764" s="8"/>
    </row>
    <row r="765" spans="7:7" x14ac:dyDescent="0.25">
      <c r="G765" s="8"/>
    </row>
    <row r="766" spans="7:7" x14ac:dyDescent="0.25">
      <c r="G766" s="8"/>
    </row>
    <row r="767" spans="7:7" x14ac:dyDescent="0.25">
      <c r="G767" s="8"/>
    </row>
    <row r="768" spans="7:7" x14ac:dyDescent="0.25">
      <c r="G768" s="8"/>
    </row>
    <row r="769" spans="7:7" x14ac:dyDescent="0.25">
      <c r="G769" s="8"/>
    </row>
    <row r="770" spans="7:7" x14ac:dyDescent="0.25">
      <c r="G770" s="8"/>
    </row>
    <row r="771" spans="7:7" x14ac:dyDescent="0.25">
      <c r="G771" s="8"/>
    </row>
    <row r="772" spans="7:7" x14ac:dyDescent="0.25">
      <c r="G772" s="8"/>
    </row>
    <row r="773" spans="7:7" x14ac:dyDescent="0.25">
      <c r="G773" s="8"/>
    </row>
    <row r="774" spans="7:7" x14ac:dyDescent="0.25">
      <c r="G774" s="8"/>
    </row>
    <row r="775" spans="7:7" x14ac:dyDescent="0.25">
      <c r="G775" s="8"/>
    </row>
    <row r="776" spans="7:7" x14ac:dyDescent="0.25">
      <c r="G776" s="8"/>
    </row>
    <row r="777" spans="7:7" x14ac:dyDescent="0.25">
      <c r="G777" s="8"/>
    </row>
    <row r="778" spans="7:7" x14ac:dyDescent="0.25">
      <c r="G778" s="8"/>
    </row>
    <row r="779" spans="7:7" x14ac:dyDescent="0.25">
      <c r="G779" s="8"/>
    </row>
    <row r="780" spans="7:7" x14ac:dyDescent="0.25">
      <c r="G780" s="8"/>
    </row>
    <row r="781" spans="7:7" x14ac:dyDescent="0.25">
      <c r="G781" s="8"/>
    </row>
    <row r="782" spans="7:7" x14ac:dyDescent="0.25">
      <c r="G782" s="8"/>
    </row>
    <row r="783" spans="7:7" x14ac:dyDescent="0.25">
      <c r="G783" s="8"/>
    </row>
    <row r="784" spans="7:7" x14ac:dyDescent="0.25">
      <c r="G784" s="8"/>
    </row>
    <row r="785" spans="7:7" x14ac:dyDescent="0.25">
      <c r="G785" s="8"/>
    </row>
    <row r="786" spans="7:7" x14ac:dyDescent="0.25">
      <c r="G786" s="8"/>
    </row>
    <row r="787" spans="7:7" x14ac:dyDescent="0.25">
      <c r="G787" s="8"/>
    </row>
    <row r="788" spans="7:7" x14ac:dyDescent="0.25">
      <c r="G788" s="8"/>
    </row>
    <row r="789" spans="7:7" x14ac:dyDescent="0.25">
      <c r="G789" s="8"/>
    </row>
    <row r="790" spans="7:7" x14ac:dyDescent="0.25">
      <c r="G790" s="8"/>
    </row>
    <row r="791" spans="7:7" x14ac:dyDescent="0.25">
      <c r="G791" s="8"/>
    </row>
    <row r="792" spans="7:7" x14ac:dyDescent="0.25">
      <c r="G792" s="8"/>
    </row>
    <row r="793" spans="7:7" x14ac:dyDescent="0.25">
      <c r="G793" s="8"/>
    </row>
    <row r="794" spans="7:7" x14ac:dyDescent="0.25">
      <c r="G794" s="8"/>
    </row>
    <row r="795" spans="7:7" x14ac:dyDescent="0.25">
      <c r="G795" s="8"/>
    </row>
    <row r="796" spans="7:7" x14ac:dyDescent="0.25">
      <c r="G796" s="8"/>
    </row>
    <row r="797" spans="7:7" x14ac:dyDescent="0.25">
      <c r="G797" s="8"/>
    </row>
    <row r="798" spans="7:7" x14ac:dyDescent="0.25">
      <c r="G798" s="8"/>
    </row>
    <row r="799" spans="7:7" x14ac:dyDescent="0.25">
      <c r="G799" s="8"/>
    </row>
    <row r="800" spans="7:7" x14ac:dyDescent="0.25">
      <c r="G800" s="8"/>
    </row>
    <row r="801" spans="7:7" x14ac:dyDescent="0.25">
      <c r="G801" s="8"/>
    </row>
    <row r="802" spans="7:7" x14ac:dyDescent="0.25">
      <c r="G802" s="8"/>
    </row>
    <row r="803" spans="7:7" x14ac:dyDescent="0.25">
      <c r="G803" s="8"/>
    </row>
    <row r="804" spans="7:7" x14ac:dyDescent="0.25">
      <c r="G804" s="8"/>
    </row>
    <row r="805" spans="7:7" x14ac:dyDescent="0.25">
      <c r="G805" s="8"/>
    </row>
    <row r="806" spans="7:7" x14ac:dyDescent="0.25">
      <c r="G806" s="8"/>
    </row>
    <row r="807" spans="7:7" x14ac:dyDescent="0.25">
      <c r="G807" s="8"/>
    </row>
    <row r="808" spans="7:7" x14ac:dyDescent="0.25">
      <c r="G808" s="8"/>
    </row>
    <row r="809" spans="7:7" x14ac:dyDescent="0.25">
      <c r="G809" s="8"/>
    </row>
    <row r="810" spans="7:7" x14ac:dyDescent="0.25">
      <c r="G810" s="8"/>
    </row>
    <row r="811" spans="7:7" x14ac:dyDescent="0.25">
      <c r="G811" s="8"/>
    </row>
    <row r="812" spans="7:7" x14ac:dyDescent="0.25">
      <c r="G812" s="8"/>
    </row>
    <row r="813" spans="7:7" x14ac:dyDescent="0.25">
      <c r="G813" s="8"/>
    </row>
    <row r="814" spans="7:7" x14ac:dyDescent="0.25">
      <c r="G814" s="8"/>
    </row>
    <row r="815" spans="7:7" x14ac:dyDescent="0.25">
      <c r="G815" s="8"/>
    </row>
    <row r="816" spans="7:7" x14ac:dyDescent="0.25">
      <c r="G816" s="8"/>
    </row>
    <row r="817" spans="7:7" x14ac:dyDescent="0.25">
      <c r="G817" s="8"/>
    </row>
    <row r="818" spans="7:7" x14ac:dyDescent="0.25">
      <c r="G818" s="8"/>
    </row>
    <row r="819" spans="7:7" x14ac:dyDescent="0.25">
      <c r="G819" s="8"/>
    </row>
    <row r="820" spans="7:7" x14ac:dyDescent="0.25">
      <c r="G820" s="8"/>
    </row>
    <row r="821" spans="7:7" x14ac:dyDescent="0.25">
      <c r="G821" s="8"/>
    </row>
    <row r="822" spans="7:7" x14ac:dyDescent="0.25">
      <c r="G822" s="8"/>
    </row>
    <row r="823" spans="7:7" x14ac:dyDescent="0.25">
      <c r="G823" s="8"/>
    </row>
    <row r="824" spans="7:7" x14ac:dyDescent="0.25">
      <c r="G824" s="8"/>
    </row>
    <row r="825" spans="7:7" x14ac:dyDescent="0.25">
      <c r="G825" s="8"/>
    </row>
    <row r="826" spans="7:7" x14ac:dyDescent="0.25">
      <c r="G826" s="8"/>
    </row>
    <row r="827" spans="7:7" x14ac:dyDescent="0.25">
      <c r="G827" s="8"/>
    </row>
    <row r="828" spans="7:7" x14ac:dyDescent="0.25">
      <c r="G828" s="8"/>
    </row>
    <row r="829" spans="7:7" x14ac:dyDescent="0.25">
      <c r="G829" s="8"/>
    </row>
    <row r="830" spans="7:7" x14ac:dyDescent="0.25">
      <c r="G830" s="8"/>
    </row>
    <row r="831" spans="7:7" x14ac:dyDescent="0.25">
      <c r="G831" s="8"/>
    </row>
    <row r="832" spans="7:7" x14ac:dyDescent="0.25">
      <c r="G832" s="8"/>
    </row>
    <row r="833" spans="7:7" x14ac:dyDescent="0.25">
      <c r="G833" s="8"/>
    </row>
    <row r="834" spans="7:7" x14ac:dyDescent="0.25">
      <c r="G834" s="8"/>
    </row>
    <row r="835" spans="7:7" x14ac:dyDescent="0.25">
      <c r="G835" s="8"/>
    </row>
    <row r="836" spans="7:7" x14ac:dyDescent="0.25">
      <c r="G836" s="8"/>
    </row>
    <row r="837" spans="7:7" x14ac:dyDescent="0.25">
      <c r="G837" s="8"/>
    </row>
    <row r="838" spans="7:7" x14ac:dyDescent="0.25">
      <c r="G838" s="8"/>
    </row>
    <row r="839" spans="7:7" x14ac:dyDescent="0.25">
      <c r="G839" s="8"/>
    </row>
    <row r="840" spans="7:7" x14ac:dyDescent="0.25">
      <c r="G840" s="8"/>
    </row>
    <row r="841" spans="7:7" x14ac:dyDescent="0.25">
      <c r="G841" s="8"/>
    </row>
    <row r="842" spans="7:7" x14ac:dyDescent="0.25">
      <c r="G842" s="8"/>
    </row>
    <row r="843" spans="7:7" x14ac:dyDescent="0.25">
      <c r="G843" s="8"/>
    </row>
    <row r="844" spans="7:7" x14ac:dyDescent="0.25">
      <c r="G844" s="8"/>
    </row>
    <row r="845" spans="7:7" x14ac:dyDescent="0.25">
      <c r="G845" s="8"/>
    </row>
    <row r="846" spans="7:7" x14ac:dyDescent="0.25">
      <c r="G846" s="8"/>
    </row>
    <row r="847" spans="7:7" x14ac:dyDescent="0.25">
      <c r="G847" s="8"/>
    </row>
    <row r="848" spans="7:7" x14ac:dyDescent="0.25">
      <c r="G848" s="8"/>
    </row>
    <row r="849" spans="7:7" x14ac:dyDescent="0.25">
      <c r="G849" s="8"/>
    </row>
    <row r="850" spans="7:7" x14ac:dyDescent="0.25">
      <c r="G850" s="8"/>
    </row>
    <row r="851" spans="7:7" x14ac:dyDescent="0.25">
      <c r="G851" s="8"/>
    </row>
    <row r="852" spans="7:7" x14ac:dyDescent="0.25">
      <c r="G852" s="8"/>
    </row>
    <row r="853" spans="7:7" x14ac:dyDescent="0.25">
      <c r="G853" s="8"/>
    </row>
    <row r="854" spans="7:7" x14ac:dyDescent="0.25">
      <c r="G854" s="8"/>
    </row>
    <row r="855" spans="7:7" x14ac:dyDescent="0.25">
      <c r="G855" s="8"/>
    </row>
    <row r="856" spans="7:7" x14ac:dyDescent="0.25">
      <c r="G856" s="8"/>
    </row>
    <row r="857" spans="7:7" x14ac:dyDescent="0.25">
      <c r="G857" s="8"/>
    </row>
    <row r="858" spans="7:7" x14ac:dyDescent="0.25">
      <c r="G858" s="8"/>
    </row>
    <row r="859" spans="7:7" x14ac:dyDescent="0.25">
      <c r="G859" s="8"/>
    </row>
    <row r="860" spans="7:7" x14ac:dyDescent="0.25">
      <c r="G860" s="8"/>
    </row>
    <row r="861" spans="7:7" x14ac:dyDescent="0.25">
      <c r="G861" s="8"/>
    </row>
    <row r="862" spans="7:7" x14ac:dyDescent="0.25">
      <c r="G862" s="8"/>
    </row>
    <row r="863" spans="7:7" x14ac:dyDescent="0.25">
      <c r="G863" s="8"/>
    </row>
    <row r="864" spans="7:7" x14ac:dyDescent="0.25">
      <c r="G864" s="8"/>
    </row>
    <row r="865" spans="7:7" x14ac:dyDescent="0.25">
      <c r="G865" s="8"/>
    </row>
    <row r="866" spans="7:7" x14ac:dyDescent="0.25">
      <c r="G866" s="8"/>
    </row>
    <row r="867" spans="7:7" x14ac:dyDescent="0.25">
      <c r="G867" s="8"/>
    </row>
    <row r="868" spans="7:7" x14ac:dyDescent="0.25">
      <c r="G868" s="8"/>
    </row>
    <row r="869" spans="7:7" x14ac:dyDescent="0.25">
      <c r="G869" s="8"/>
    </row>
    <row r="870" spans="7:7" x14ac:dyDescent="0.25">
      <c r="G870" s="8"/>
    </row>
    <row r="871" spans="7:7" x14ac:dyDescent="0.25">
      <c r="G871" s="8"/>
    </row>
    <row r="872" spans="7:7" x14ac:dyDescent="0.25">
      <c r="G872" s="8"/>
    </row>
    <row r="873" spans="7:7" x14ac:dyDescent="0.25">
      <c r="G873" s="8"/>
    </row>
    <row r="874" spans="7:7" x14ac:dyDescent="0.25">
      <c r="G874" s="8"/>
    </row>
    <row r="875" spans="7:7" x14ac:dyDescent="0.25">
      <c r="G875" s="8"/>
    </row>
    <row r="876" spans="7:7" x14ac:dyDescent="0.25">
      <c r="G876" s="8"/>
    </row>
    <row r="877" spans="7:7" x14ac:dyDescent="0.25">
      <c r="G877" s="8"/>
    </row>
    <row r="878" spans="7:7" x14ac:dyDescent="0.25">
      <c r="G878" s="8"/>
    </row>
    <row r="879" spans="7:7" x14ac:dyDescent="0.25">
      <c r="G879" s="8"/>
    </row>
    <row r="880" spans="7:7" x14ac:dyDescent="0.25">
      <c r="G880" s="8"/>
    </row>
    <row r="881" spans="7:7" x14ac:dyDescent="0.25">
      <c r="G881" s="8"/>
    </row>
    <row r="882" spans="7:7" x14ac:dyDescent="0.25">
      <c r="G882" s="8"/>
    </row>
    <row r="883" spans="7:7" x14ac:dyDescent="0.25">
      <c r="G883" s="8"/>
    </row>
    <row r="884" spans="7:7" x14ac:dyDescent="0.25">
      <c r="G884" s="8"/>
    </row>
    <row r="885" spans="7:7" x14ac:dyDescent="0.25">
      <c r="G885" s="8"/>
    </row>
    <row r="886" spans="7:7" x14ac:dyDescent="0.25">
      <c r="G886" s="8"/>
    </row>
    <row r="887" spans="7:7" x14ac:dyDescent="0.25">
      <c r="G887" s="8"/>
    </row>
    <row r="888" spans="7:7" x14ac:dyDescent="0.25">
      <c r="G888" s="8"/>
    </row>
    <row r="889" spans="7:7" x14ac:dyDescent="0.25">
      <c r="G889" s="8"/>
    </row>
    <row r="890" spans="7:7" x14ac:dyDescent="0.25">
      <c r="G890" s="8"/>
    </row>
    <row r="891" spans="7:7" x14ac:dyDescent="0.25">
      <c r="G891" s="8"/>
    </row>
    <row r="892" spans="7:7" x14ac:dyDescent="0.25">
      <c r="G892" s="8"/>
    </row>
    <row r="893" spans="7:7" x14ac:dyDescent="0.25">
      <c r="G893" s="8"/>
    </row>
    <row r="894" spans="7:7" x14ac:dyDescent="0.25">
      <c r="G894" s="8"/>
    </row>
    <row r="895" spans="7:7" x14ac:dyDescent="0.25">
      <c r="G895" s="8"/>
    </row>
    <row r="896" spans="7:7" x14ac:dyDescent="0.25">
      <c r="G896" s="8"/>
    </row>
    <row r="897" spans="7:7" x14ac:dyDescent="0.25">
      <c r="G897" s="8"/>
    </row>
    <row r="898" spans="7:7" x14ac:dyDescent="0.25">
      <c r="G898" s="8"/>
    </row>
    <row r="899" spans="7:7" x14ac:dyDescent="0.25">
      <c r="G899" s="8"/>
    </row>
    <row r="900" spans="7:7" x14ac:dyDescent="0.25">
      <c r="G900" s="8"/>
    </row>
    <row r="901" spans="7:7" x14ac:dyDescent="0.25">
      <c r="G901" s="8"/>
    </row>
    <row r="902" spans="7:7" x14ac:dyDescent="0.25">
      <c r="G902" s="8"/>
    </row>
    <row r="903" spans="7:7" x14ac:dyDescent="0.25">
      <c r="G903" s="8"/>
    </row>
    <row r="904" spans="7:7" x14ac:dyDescent="0.25">
      <c r="G904" s="8"/>
    </row>
    <row r="905" spans="7:7" x14ac:dyDescent="0.25">
      <c r="G905" s="8"/>
    </row>
    <row r="906" spans="7:7" x14ac:dyDescent="0.25">
      <c r="G906" s="8"/>
    </row>
    <row r="907" spans="7:7" x14ac:dyDescent="0.25">
      <c r="G907" s="8"/>
    </row>
    <row r="908" spans="7:7" x14ac:dyDescent="0.25">
      <c r="G908" s="8"/>
    </row>
    <row r="909" spans="7:7" x14ac:dyDescent="0.25">
      <c r="G909" s="8"/>
    </row>
    <row r="910" spans="7:7" x14ac:dyDescent="0.25">
      <c r="G910" s="8"/>
    </row>
    <row r="911" spans="7:7" x14ac:dyDescent="0.25">
      <c r="G911" s="8"/>
    </row>
    <row r="912" spans="7:7" x14ac:dyDescent="0.25">
      <c r="G912" s="8"/>
    </row>
    <row r="913" spans="7:7" x14ac:dyDescent="0.25">
      <c r="G913" s="8"/>
    </row>
    <row r="914" spans="7:7" x14ac:dyDescent="0.25">
      <c r="G914" s="8"/>
    </row>
    <row r="915" spans="7:7" x14ac:dyDescent="0.25">
      <c r="G915" s="8"/>
    </row>
    <row r="916" spans="7:7" x14ac:dyDescent="0.25">
      <c r="G916" s="8"/>
    </row>
    <row r="917" spans="7:7" x14ac:dyDescent="0.25">
      <c r="G917" s="8"/>
    </row>
    <row r="918" spans="7:7" x14ac:dyDescent="0.25">
      <c r="G918" s="8"/>
    </row>
    <row r="919" spans="7:7" x14ac:dyDescent="0.25">
      <c r="G919" s="8"/>
    </row>
    <row r="920" spans="7:7" x14ac:dyDescent="0.25">
      <c r="G920" s="8"/>
    </row>
    <row r="921" spans="7:7" x14ac:dyDescent="0.25">
      <c r="G921" s="8"/>
    </row>
    <row r="922" spans="7:7" x14ac:dyDescent="0.25">
      <c r="G922" s="8"/>
    </row>
    <row r="923" spans="7:7" x14ac:dyDescent="0.25">
      <c r="G923" s="8"/>
    </row>
    <row r="924" spans="7:7" x14ac:dyDescent="0.25">
      <c r="G924" s="8"/>
    </row>
    <row r="925" spans="7:7" x14ac:dyDescent="0.25">
      <c r="G925" s="8"/>
    </row>
    <row r="926" spans="7:7" x14ac:dyDescent="0.25">
      <c r="G926" s="8"/>
    </row>
    <row r="927" spans="7:7" x14ac:dyDescent="0.25">
      <c r="G927" s="8"/>
    </row>
    <row r="928" spans="7:7" x14ac:dyDescent="0.25">
      <c r="G928" s="8"/>
    </row>
    <row r="929" spans="7:7" x14ac:dyDescent="0.25">
      <c r="G929" s="8"/>
    </row>
    <row r="930" spans="7:7" x14ac:dyDescent="0.25">
      <c r="G930" s="8"/>
    </row>
    <row r="931" spans="7:7" x14ac:dyDescent="0.25">
      <c r="G931" s="8"/>
    </row>
    <row r="932" spans="7:7" x14ac:dyDescent="0.25">
      <c r="G932" s="8"/>
    </row>
    <row r="933" spans="7:7" x14ac:dyDescent="0.25">
      <c r="G933" s="8"/>
    </row>
    <row r="934" spans="7:7" x14ac:dyDescent="0.25">
      <c r="G934" s="8"/>
    </row>
    <row r="935" spans="7:7" x14ac:dyDescent="0.25">
      <c r="G935" s="8"/>
    </row>
    <row r="936" spans="7:7" x14ac:dyDescent="0.25">
      <c r="G936" s="8"/>
    </row>
    <row r="937" spans="7:7" x14ac:dyDescent="0.25">
      <c r="G937" s="8"/>
    </row>
    <row r="938" spans="7:7" x14ac:dyDescent="0.25">
      <c r="G938" s="8"/>
    </row>
    <row r="939" spans="7:7" x14ac:dyDescent="0.25">
      <c r="G939" s="8"/>
    </row>
    <row r="940" spans="7:7" x14ac:dyDescent="0.25">
      <c r="G940" s="8"/>
    </row>
    <row r="941" spans="7:7" x14ac:dyDescent="0.25">
      <c r="G941" s="8"/>
    </row>
    <row r="942" spans="7:7" x14ac:dyDescent="0.25">
      <c r="G942" s="8"/>
    </row>
    <row r="943" spans="7:7" x14ac:dyDescent="0.25">
      <c r="G943" s="8"/>
    </row>
    <row r="944" spans="7:7" x14ac:dyDescent="0.25">
      <c r="G944" s="8"/>
    </row>
    <row r="945" spans="7:7" x14ac:dyDescent="0.25">
      <c r="G945" s="8"/>
    </row>
    <row r="946" spans="7:7" x14ac:dyDescent="0.25">
      <c r="G946" s="8"/>
    </row>
    <row r="947" spans="7:7" x14ac:dyDescent="0.25">
      <c r="G947" s="8"/>
    </row>
    <row r="948" spans="7:7" x14ac:dyDescent="0.25">
      <c r="G948" s="8"/>
    </row>
    <row r="949" spans="7:7" x14ac:dyDescent="0.25">
      <c r="G949" s="8"/>
    </row>
    <row r="950" spans="7:7" x14ac:dyDescent="0.25">
      <c r="G950" s="8"/>
    </row>
    <row r="951" spans="7:7" x14ac:dyDescent="0.25">
      <c r="G951" s="8"/>
    </row>
    <row r="952" spans="7:7" x14ac:dyDescent="0.25">
      <c r="G952" s="8"/>
    </row>
    <row r="953" spans="7:7" x14ac:dyDescent="0.25">
      <c r="G953" s="8"/>
    </row>
    <row r="954" spans="7:7" x14ac:dyDescent="0.25">
      <c r="G954" s="8"/>
    </row>
    <row r="955" spans="7:7" x14ac:dyDescent="0.25">
      <c r="G955" s="8"/>
    </row>
    <row r="956" spans="7:7" x14ac:dyDescent="0.25">
      <c r="G956" s="8"/>
    </row>
    <row r="957" spans="7:7" x14ac:dyDescent="0.25">
      <c r="G957" s="8"/>
    </row>
    <row r="958" spans="7:7" x14ac:dyDescent="0.25">
      <c r="G958" s="8"/>
    </row>
    <row r="959" spans="7:7" x14ac:dyDescent="0.25">
      <c r="G959" s="8"/>
    </row>
    <row r="960" spans="7:7" x14ac:dyDescent="0.25">
      <c r="G960" s="8"/>
    </row>
    <row r="961" spans="7:7" x14ac:dyDescent="0.25">
      <c r="G961" s="8"/>
    </row>
    <row r="962" spans="7:7" x14ac:dyDescent="0.25">
      <c r="G962" s="8"/>
    </row>
    <row r="963" spans="7:7" x14ac:dyDescent="0.25">
      <c r="G963" s="8"/>
    </row>
    <row r="964" spans="7:7" x14ac:dyDescent="0.25">
      <c r="G964" s="8"/>
    </row>
    <row r="965" spans="7:7" x14ac:dyDescent="0.25">
      <c r="G965" s="8"/>
    </row>
    <row r="966" spans="7:7" x14ac:dyDescent="0.25">
      <c r="G966" s="8"/>
    </row>
    <row r="967" spans="7:7" x14ac:dyDescent="0.25">
      <c r="G967" s="8"/>
    </row>
    <row r="968" spans="7:7" x14ac:dyDescent="0.25">
      <c r="G968" s="8"/>
    </row>
    <row r="969" spans="7:7" x14ac:dyDescent="0.25">
      <c r="G969" s="8"/>
    </row>
    <row r="970" spans="7:7" x14ac:dyDescent="0.25">
      <c r="G970" s="8"/>
    </row>
    <row r="971" spans="7:7" x14ac:dyDescent="0.25">
      <c r="G971" s="8"/>
    </row>
    <row r="972" spans="7:7" x14ac:dyDescent="0.25">
      <c r="G972" s="8"/>
    </row>
    <row r="973" spans="7:7" x14ac:dyDescent="0.25">
      <c r="G973" s="8"/>
    </row>
    <row r="974" spans="7:7" x14ac:dyDescent="0.25">
      <c r="G974" s="8"/>
    </row>
    <row r="975" spans="7:7" x14ac:dyDescent="0.25">
      <c r="G975" s="8"/>
    </row>
    <row r="976" spans="7:7" x14ac:dyDescent="0.25">
      <c r="G976" s="8"/>
    </row>
    <row r="977" spans="7:7" x14ac:dyDescent="0.25">
      <c r="G977" s="8"/>
    </row>
    <row r="978" spans="7:7" x14ac:dyDescent="0.25">
      <c r="G978" s="8"/>
    </row>
    <row r="979" spans="7:7" x14ac:dyDescent="0.25">
      <c r="G979" s="8"/>
    </row>
    <row r="980" spans="7:7" x14ac:dyDescent="0.25">
      <c r="G980" s="8"/>
    </row>
    <row r="981" spans="7:7" x14ac:dyDescent="0.25">
      <c r="G981" s="8"/>
    </row>
    <row r="982" spans="7:7" x14ac:dyDescent="0.25">
      <c r="G982" s="8"/>
    </row>
    <row r="983" spans="7:7" x14ac:dyDescent="0.25">
      <c r="G983" s="8"/>
    </row>
    <row r="984" spans="7:7" x14ac:dyDescent="0.25">
      <c r="G984" s="8"/>
    </row>
    <row r="985" spans="7:7" x14ac:dyDescent="0.25">
      <c r="G985" s="8"/>
    </row>
    <row r="986" spans="7:7" x14ac:dyDescent="0.25">
      <c r="G986" s="8"/>
    </row>
    <row r="987" spans="7:7" x14ac:dyDescent="0.25">
      <c r="G987" s="8"/>
    </row>
    <row r="988" spans="7:7" x14ac:dyDescent="0.25">
      <c r="G988" s="8"/>
    </row>
    <row r="989" spans="7:7" x14ac:dyDescent="0.25">
      <c r="G989" s="8"/>
    </row>
    <row r="990" spans="7:7" x14ac:dyDescent="0.25">
      <c r="G990" s="8"/>
    </row>
    <row r="991" spans="7:7" x14ac:dyDescent="0.25">
      <c r="G991" s="8"/>
    </row>
    <row r="992" spans="7:7" x14ac:dyDescent="0.25">
      <c r="G992" s="8"/>
    </row>
    <row r="993" spans="7:7" x14ac:dyDescent="0.25">
      <c r="G993" s="8"/>
    </row>
    <row r="994" spans="7:7" x14ac:dyDescent="0.25">
      <c r="G994" s="8"/>
    </row>
    <row r="995" spans="7:7" x14ac:dyDescent="0.25">
      <c r="G995" s="8"/>
    </row>
    <row r="996" spans="7:7" x14ac:dyDescent="0.25">
      <c r="G996" s="8"/>
    </row>
    <row r="997" spans="7:7" x14ac:dyDescent="0.25">
      <c r="G997" s="8"/>
    </row>
    <row r="998" spans="7:7" x14ac:dyDescent="0.25">
      <c r="G998" s="8"/>
    </row>
    <row r="999" spans="7:7" x14ac:dyDescent="0.25">
      <c r="G999" s="8"/>
    </row>
    <row r="1000" spans="7:7" x14ac:dyDescent="0.25">
      <c r="G1000" s="8"/>
    </row>
  </sheetData>
  <hyperlinks>
    <hyperlink ref="B1" r:id="rId1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H202"/>
  <sheetViews>
    <sheetView workbookViewId="0"/>
  </sheetViews>
  <sheetFormatPr defaultColWidth="12.6640625" defaultRowHeight="15.75" customHeight="1" x14ac:dyDescent="0.25"/>
  <sheetData>
    <row r="1" spans="1:8" x14ac:dyDescent="0.25">
      <c r="A1" s="2" t="s">
        <v>281</v>
      </c>
      <c r="B1" s="1" t="s">
        <v>2384</v>
      </c>
      <c r="C1" s="2"/>
      <c r="D1" s="2"/>
      <c r="E1" s="2"/>
      <c r="F1" s="2"/>
      <c r="G1" s="2"/>
    </row>
    <row r="2" spans="1:8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8" x14ac:dyDescent="0.25">
      <c r="A3" s="2" t="s">
        <v>2385</v>
      </c>
      <c r="B3" s="2" t="s">
        <v>2386</v>
      </c>
      <c r="C3" s="2" t="s">
        <v>291</v>
      </c>
      <c r="D3" s="2" t="s">
        <v>315</v>
      </c>
      <c r="E3" s="2" t="s">
        <v>349</v>
      </c>
      <c r="F3" s="2" t="s">
        <v>349</v>
      </c>
      <c r="G3" s="2" t="s">
        <v>349</v>
      </c>
      <c r="H3" s="2" t="s">
        <v>591</v>
      </c>
    </row>
    <row r="4" spans="1:8" x14ac:dyDescent="0.25">
      <c r="A4" s="2" t="s">
        <v>2387</v>
      </c>
      <c r="B4" s="2" t="s">
        <v>2388</v>
      </c>
      <c r="C4" s="2" t="s">
        <v>294</v>
      </c>
      <c r="D4" s="2" t="s">
        <v>324</v>
      </c>
      <c r="E4" s="2" t="s">
        <v>349</v>
      </c>
      <c r="F4" s="2" t="s">
        <v>349</v>
      </c>
      <c r="G4" s="2" t="s">
        <v>349</v>
      </c>
      <c r="H4" s="2" t="s">
        <v>591</v>
      </c>
    </row>
    <row r="5" spans="1:8" x14ac:dyDescent="0.25">
      <c r="A5" s="2" t="s">
        <v>2389</v>
      </c>
      <c r="B5" s="2" t="s">
        <v>2390</v>
      </c>
      <c r="C5" s="2" t="s">
        <v>294</v>
      </c>
      <c r="D5" s="2" t="s">
        <v>324</v>
      </c>
      <c r="E5" s="2" t="s">
        <v>349</v>
      </c>
      <c r="F5" s="2" t="s">
        <v>349</v>
      </c>
      <c r="G5" s="2" t="s">
        <v>2391</v>
      </c>
      <c r="H5" s="2" t="s">
        <v>591</v>
      </c>
    </row>
    <row r="6" spans="1:8" x14ac:dyDescent="0.25">
      <c r="A6" s="2" t="s">
        <v>2392</v>
      </c>
      <c r="B6" s="2" t="s">
        <v>2393</v>
      </c>
      <c r="C6" s="2" t="s">
        <v>294</v>
      </c>
      <c r="D6" s="2" t="s">
        <v>324</v>
      </c>
      <c r="E6" s="2" t="s">
        <v>349</v>
      </c>
      <c r="F6" s="2" t="s">
        <v>349</v>
      </c>
      <c r="G6" s="2" t="s">
        <v>349</v>
      </c>
      <c r="H6" s="2" t="s">
        <v>591</v>
      </c>
    </row>
    <row r="7" spans="1:8" x14ac:dyDescent="0.25">
      <c r="A7" s="2" t="s">
        <v>2394</v>
      </c>
      <c r="B7" s="2" t="s">
        <v>2395</v>
      </c>
      <c r="C7" s="2" t="s">
        <v>294</v>
      </c>
      <c r="D7" s="2" t="s">
        <v>358</v>
      </c>
      <c r="E7" s="2" t="s">
        <v>349</v>
      </c>
      <c r="F7" s="2" t="s">
        <v>349</v>
      </c>
      <c r="G7" s="2" t="s">
        <v>349</v>
      </c>
      <c r="H7" s="2" t="s">
        <v>591</v>
      </c>
    </row>
    <row r="8" spans="1:8" x14ac:dyDescent="0.25">
      <c r="A8" s="2" t="s">
        <v>2396</v>
      </c>
      <c r="B8" s="2" t="s">
        <v>2397</v>
      </c>
      <c r="C8" s="2" t="s">
        <v>294</v>
      </c>
      <c r="D8" s="2" t="s">
        <v>358</v>
      </c>
      <c r="E8" s="2" t="s">
        <v>349</v>
      </c>
      <c r="F8" s="2" t="s">
        <v>349</v>
      </c>
      <c r="G8" s="2" t="s">
        <v>349</v>
      </c>
      <c r="H8" s="2" t="s">
        <v>591</v>
      </c>
    </row>
    <row r="9" spans="1:8" x14ac:dyDescent="0.25">
      <c r="A9" s="2" t="s">
        <v>2398</v>
      </c>
      <c r="B9" s="2" t="s">
        <v>2399</v>
      </c>
      <c r="C9" s="2" t="s">
        <v>294</v>
      </c>
      <c r="D9" s="2" t="s">
        <v>358</v>
      </c>
      <c r="E9" s="2" t="s">
        <v>349</v>
      </c>
      <c r="F9" s="2" t="s">
        <v>349</v>
      </c>
      <c r="G9" s="2" t="s">
        <v>349</v>
      </c>
      <c r="H9" s="2" t="s">
        <v>591</v>
      </c>
    </row>
    <row r="10" spans="1:8" x14ac:dyDescent="0.25">
      <c r="A10" s="2" t="s">
        <v>2400</v>
      </c>
      <c r="B10" s="2" t="s">
        <v>2401</v>
      </c>
      <c r="C10" s="2" t="s">
        <v>294</v>
      </c>
      <c r="D10" s="2" t="s">
        <v>324</v>
      </c>
      <c r="E10" s="2" t="s">
        <v>349</v>
      </c>
      <c r="F10" s="2" t="s">
        <v>349</v>
      </c>
      <c r="G10" s="2" t="s">
        <v>349</v>
      </c>
      <c r="H10" s="2" t="s">
        <v>591</v>
      </c>
    </row>
    <row r="11" spans="1:8" x14ac:dyDescent="0.25">
      <c r="A11" s="2" t="s">
        <v>2402</v>
      </c>
      <c r="B11" s="2" t="s">
        <v>2403</v>
      </c>
      <c r="C11" s="2" t="s">
        <v>294</v>
      </c>
      <c r="D11" s="2" t="s">
        <v>358</v>
      </c>
      <c r="E11" s="2" t="s">
        <v>349</v>
      </c>
      <c r="F11" s="2" t="s">
        <v>349</v>
      </c>
      <c r="G11" s="2" t="s">
        <v>349</v>
      </c>
      <c r="H11" s="2" t="s">
        <v>591</v>
      </c>
    </row>
    <row r="12" spans="1:8" x14ac:dyDescent="0.25">
      <c r="A12" s="2" t="s">
        <v>2404</v>
      </c>
      <c r="B12" s="2" t="s">
        <v>2405</v>
      </c>
      <c r="C12" s="2" t="s">
        <v>294</v>
      </c>
      <c r="D12" s="2" t="s">
        <v>358</v>
      </c>
      <c r="E12" s="2" t="s">
        <v>349</v>
      </c>
      <c r="F12" s="2" t="s">
        <v>349</v>
      </c>
      <c r="G12" s="2" t="s">
        <v>349</v>
      </c>
      <c r="H12" s="2" t="s">
        <v>591</v>
      </c>
    </row>
    <row r="13" spans="1:8" x14ac:dyDescent="0.25">
      <c r="A13" s="2" t="s">
        <v>2406</v>
      </c>
      <c r="B13" s="2" t="s">
        <v>2407</v>
      </c>
      <c r="C13" s="2" t="s">
        <v>294</v>
      </c>
      <c r="D13" s="2" t="s">
        <v>324</v>
      </c>
      <c r="E13" s="2" t="s">
        <v>349</v>
      </c>
      <c r="F13" s="2" t="s">
        <v>349</v>
      </c>
      <c r="G13" s="2" t="s">
        <v>349</v>
      </c>
      <c r="H13" s="2" t="s">
        <v>591</v>
      </c>
    </row>
    <row r="14" spans="1:8" x14ac:dyDescent="0.25">
      <c r="A14" s="2" t="s">
        <v>2408</v>
      </c>
      <c r="B14" s="2" t="s">
        <v>2409</v>
      </c>
      <c r="C14" s="2" t="s">
        <v>294</v>
      </c>
      <c r="D14" s="2" t="s">
        <v>324</v>
      </c>
      <c r="E14" s="2" t="s">
        <v>349</v>
      </c>
      <c r="F14" s="2" t="s">
        <v>349</v>
      </c>
      <c r="G14" s="2" t="s">
        <v>349</v>
      </c>
      <c r="H14" s="2" t="s">
        <v>591</v>
      </c>
    </row>
    <row r="15" spans="1:8" x14ac:dyDescent="0.25">
      <c r="A15" s="2" t="s">
        <v>2410</v>
      </c>
      <c r="B15" s="2" t="s">
        <v>2411</v>
      </c>
      <c r="C15" s="2" t="s">
        <v>294</v>
      </c>
      <c r="D15" s="2" t="s">
        <v>358</v>
      </c>
      <c r="E15" s="2" t="s">
        <v>349</v>
      </c>
      <c r="F15" s="2" t="s">
        <v>349</v>
      </c>
      <c r="G15" s="2" t="s">
        <v>349</v>
      </c>
      <c r="H15" s="2" t="s">
        <v>591</v>
      </c>
    </row>
    <row r="16" spans="1:8" x14ac:dyDescent="0.25">
      <c r="A16" s="2" t="s">
        <v>2412</v>
      </c>
      <c r="B16" s="2" t="s">
        <v>2413</v>
      </c>
      <c r="C16" s="2" t="s">
        <v>294</v>
      </c>
      <c r="D16" s="2" t="s">
        <v>324</v>
      </c>
      <c r="E16" s="2" t="s">
        <v>349</v>
      </c>
      <c r="F16" s="2" t="s">
        <v>349</v>
      </c>
      <c r="G16" s="2" t="s">
        <v>349</v>
      </c>
      <c r="H16" s="2" t="s">
        <v>591</v>
      </c>
    </row>
    <row r="17" spans="1:8" x14ac:dyDescent="0.25">
      <c r="A17" s="2" t="s">
        <v>2414</v>
      </c>
      <c r="B17" s="2" t="s">
        <v>2415</v>
      </c>
      <c r="C17" s="2" t="s">
        <v>293</v>
      </c>
      <c r="D17" s="2" t="s">
        <v>358</v>
      </c>
      <c r="E17" s="2" t="s">
        <v>349</v>
      </c>
      <c r="F17" s="2" t="s">
        <v>349</v>
      </c>
      <c r="G17" s="2" t="s">
        <v>349</v>
      </c>
      <c r="H17" s="2" t="s">
        <v>591</v>
      </c>
    </row>
    <row r="18" spans="1:8" x14ac:dyDescent="0.25">
      <c r="A18" s="2" t="s">
        <v>2416</v>
      </c>
      <c r="B18" s="2" t="s">
        <v>2417</v>
      </c>
      <c r="C18" s="2" t="s">
        <v>294</v>
      </c>
      <c r="D18" s="2" t="s">
        <v>324</v>
      </c>
      <c r="E18" s="2" t="s">
        <v>349</v>
      </c>
      <c r="F18" s="2" t="s">
        <v>349</v>
      </c>
      <c r="G18" s="2" t="s">
        <v>349</v>
      </c>
      <c r="H18" s="2" t="s">
        <v>591</v>
      </c>
    </row>
    <row r="19" spans="1:8" x14ac:dyDescent="0.25">
      <c r="A19" s="2" t="s">
        <v>2418</v>
      </c>
      <c r="B19" s="2" t="s">
        <v>2419</v>
      </c>
      <c r="C19" s="2" t="s">
        <v>293</v>
      </c>
      <c r="D19" s="2" t="s">
        <v>358</v>
      </c>
      <c r="E19" s="2" t="s">
        <v>349</v>
      </c>
      <c r="F19" s="2" t="s">
        <v>349</v>
      </c>
      <c r="G19" s="2" t="s">
        <v>349</v>
      </c>
      <c r="H19" s="2" t="s">
        <v>591</v>
      </c>
    </row>
    <row r="20" spans="1:8" x14ac:dyDescent="0.25">
      <c r="A20" s="2" t="s">
        <v>2420</v>
      </c>
      <c r="B20" s="2" t="s">
        <v>2421</v>
      </c>
      <c r="C20" s="2" t="s">
        <v>293</v>
      </c>
      <c r="D20" s="2" t="s">
        <v>315</v>
      </c>
      <c r="E20" s="2" t="s">
        <v>349</v>
      </c>
      <c r="F20" s="2" t="s">
        <v>349</v>
      </c>
      <c r="G20" s="2" t="s">
        <v>349</v>
      </c>
      <c r="H20" s="2" t="s">
        <v>591</v>
      </c>
    </row>
    <row r="21" spans="1:8" x14ac:dyDescent="0.25">
      <c r="A21" s="2" t="s">
        <v>2422</v>
      </c>
      <c r="B21" s="2" t="s">
        <v>2423</v>
      </c>
      <c r="C21" s="2" t="s">
        <v>294</v>
      </c>
      <c r="D21" s="2" t="s">
        <v>324</v>
      </c>
      <c r="E21" s="2" t="s">
        <v>349</v>
      </c>
      <c r="F21" s="2" t="s">
        <v>349</v>
      </c>
      <c r="G21" s="2" t="s">
        <v>349</v>
      </c>
      <c r="H21" s="2" t="s">
        <v>591</v>
      </c>
    </row>
    <row r="22" spans="1:8" x14ac:dyDescent="0.25">
      <c r="A22" s="2" t="s">
        <v>2424</v>
      </c>
      <c r="B22" s="2" t="s">
        <v>2425</v>
      </c>
      <c r="C22" s="2" t="s">
        <v>294</v>
      </c>
      <c r="D22" s="2" t="s">
        <v>324</v>
      </c>
      <c r="E22" s="2" t="s">
        <v>349</v>
      </c>
      <c r="F22" s="2" t="s">
        <v>349</v>
      </c>
      <c r="G22" s="2" t="s">
        <v>349</v>
      </c>
      <c r="H22" s="2" t="s">
        <v>591</v>
      </c>
    </row>
    <row r="23" spans="1:8" x14ac:dyDescent="0.25">
      <c r="A23" s="2" t="s">
        <v>2426</v>
      </c>
      <c r="B23" s="2" t="s">
        <v>2427</v>
      </c>
      <c r="C23" s="2" t="s">
        <v>294</v>
      </c>
      <c r="D23" s="2" t="s">
        <v>324</v>
      </c>
      <c r="E23" s="2" t="s">
        <v>349</v>
      </c>
      <c r="F23" s="2" t="s">
        <v>349</v>
      </c>
      <c r="G23" s="2" t="s">
        <v>349</v>
      </c>
      <c r="H23" s="2" t="s">
        <v>591</v>
      </c>
    </row>
    <row r="24" spans="1:8" x14ac:dyDescent="0.25">
      <c r="A24" s="2" t="s">
        <v>2428</v>
      </c>
      <c r="B24" s="2" t="s">
        <v>2429</v>
      </c>
      <c r="C24" s="2" t="s">
        <v>294</v>
      </c>
      <c r="D24" s="2" t="s">
        <v>358</v>
      </c>
      <c r="E24" s="2" t="s">
        <v>349</v>
      </c>
      <c r="F24" s="2" t="s">
        <v>349</v>
      </c>
      <c r="G24" s="2" t="s">
        <v>349</v>
      </c>
      <c r="H24" s="2" t="s">
        <v>591</v>
      </c>
    </row>
    <row r="25" spans="1:8" x14ac:dyDescent="0.25">
      <c r="A25" s="2" t="s">
        <v>2430</v>
      </c>
      <c r="B25" s="2" t="s">
        <v>2431</v>
      </c>
      <c r="C25" s="2" t="s">
        <v>293</v>
      </c>
      <c r="D25" s="2" t="s">
        <v>358</v>
      </c>
      <c r="E25" s="2" t="s">
        <v>349</v>
      </c>
      <c r="F25" s="2" t="s">
        <v>349</v>
      </c>
      <c r="G25" s="2" t="s">
        <v>349</v>
      </c>
      <c r="H25" s="2" t="s">
        <v>591</v>
      </c>
    </row>
    <row r="26" spans="1:8" x14ac:dyDescent="0.25">
      <c r="A26" s="2" t="s">
        <v>2432</v>
      </c>
      <c r="B26" s="2" t="s">
        <v>2433</v>
      </c>
      <c r="C26" s="2" t="s">
        <v>294</v>
      </c>
      <c r="D26" s="2" t="s">
        <v>324</v>
      </c>
      <c r="E26" s="2" t="s">
        <v>349</v>
      </c>
      <c r="F26" s="2" t="s">
        <v>349</v>
      </c>
      <c r="G26" s="2" t="s">
        <v>349</v>
      </c>
      <c r="H26" s="2" t="s">
        <v>591</v>
      </c>
    </row>
    <row r="27" spans="1:8" x14ac:dyDescent="0.25">
      <c r="A27" s="2" t="s">
        <v>2434</v>
      </c>
      <c r="B27" s="2" t="s">
        <v>2435</v>
      </c>
      <c r="C27" s="2" t="s">
        <v>294</v>
      </c>
      <c r="D27" s="2" t="s">
        <v>324</v>
      </c>
      <c r="E27" s="2" t="s">
        <v>349</v>
      </c>
      <c r="F27" s="2" t="s">
        <v>349</v>
      </c>
      <c r="G27" s="2" t="s">
        <v>349</v>
      </c>
      <c r="H27" s="2" t="s">
        <v>591</v>
      </c>
    </row>
    <row r="28" spans="1:8" x14ac:dyDescent="0.25">
      <c r="A28" s="2" t="s">
        <v>2436</v>
      </c>
      <c r="B28" s="2" t="s">
        <v>2437</v>
      </c>
      <c r="C28" s="2" t="s">
        <v>294</v>
      </c>
      <c r="D28" s="2" t="s">
        <v>358</v>
      </c>
      <c r="E28" s="2" t="s">
        <v>349</v>
      </c>
      <c r="F28" s="2" t="s">
        <v>349</v>
      </c>
      <c r="G28" s="2" t="s">
        <v>349</v>
      </c>
      <c r="H28" s="2" t="s">
        <v>591</v>
      </c>
    </row>
    <row r="29" spans="1:8" x14ac:dyDescent="0.25">
      <c r="A29" s="2" t="s">
        <v>2438</v>
      </c>
      <c r="B29" s="2" t="s">
        <v>2439</v>
      </c>
      <c r="C29" s="2" t="s">
        <v>293</v>
      </c>
      <c r="D29" s="2" t="s">
        <v>315</v>
      </c>
      <c r="E29" s="2" t="s">
        <v>349</v>
      </c>
      <c r="F29" s="2" t="s">
        <v>349</v>
      </c>
      <c r="G29" s="2" t="s">
        <v>349</v>
      </c>
      <c r="H29" s="2" t="s">
        <v>591</v>
      </c>
    </row>
    <row r="30" spans="1:8" x14ac:dyDescent="0.25">
      <c r="A30" s="2" t="s">
        <v>2237</v>
      </c>
      <c r="B30" s="2" t="s">
        <v>2440</v>
      </c>
      <c r="C30" s="2" t="s">
        <v>294</v>
      </c>
      <c r="D30" s="2" t="s">
        <v>324</v>
      </c>
      <c r="E30" s="2" t="s">
        <v>349</v>
      </c>
      <c r="F30" s="2" t="s">
        <v>349</v>
      </c>
      <c r="G30" s="2" t="s">
        <v>349</v>
      </c>
      <c r="H30" s="2" t="s">
        <v>591</v>
      </c>
    </row>
    <row r="31" spans="1:8" x14ac:dyDescent="0.25">
      <c r="A31" s="2" t="s">
        <v>2441</v>
      </c>
      <c r="B31" s="2" t="s">
        <v>2442</v>
      </c>
      <c r="C31" s="2" t="s">
        <v>294</v>
      </c>
      <c r="D31" s="2" t="s">
        <v>324</v>
      </c>
      <c r="E31" s="2" t="s">
        <v>349</v>
      </c>
      <c r="F31" s="2" t="s">
        <v>349</v>
      </c>
      <c r="G31" s="2" t="s">
        <v>349</v>
      </c>
      <c r="H31" s="2" t="s">
        <v>591</v>
      </c>
    </row>
    <row r="32" spans="1:8" x14ac:dyDescent="0.25">
      <c r="A32" s="2" t="s">
        <v>2443</v>
      </c>
      <c r="B32" s="2" t="s">
        <v>2444</v>
      </c>
      <c r="C32" s="2" t="s">
        <v>294</v>
      </c>
      <c r="D32" s="2" t="s">
        <v>358</v>
      </c>
      <c r="E32" s="2" t="s">
        <v>349</v>
      </c>
      <c r="F32" s="2" t="s">
        <v>349</v>
      </c>
      <c r="G32" s="2" t="s">
        <v>349</v>
      </c>
      <c r="H32" s="2" t="s">
        <v>591</v>
      </c>
    </row>
    <row r="33" spans="1:8" x14ac:dyDescent="0.25">
      <c r="A33" s="2" t="s">
        <v>2445</v>
      </c>
      <c r="B33" s="2" t="s">
        <v>2446</v>
      </c>
      <c r="C33" s="2" t="s">
        <v>293</v>
      </c>
      <c r="D33" s="2" t="s">
        <v>315</v>
      </c>
      <c r="E33" s="2" t="s">
        <v>349</v>
      </c>
      <c r="F33" s="2" t="s">
        <v>349</v>
      </c>
      <c r="G33" s="2" t="s">
        <v>349</v>
      </c>
      <c r="H33" s="2" t="s">
        <v>591</v>
      </c>
    </row>
    <row r="34" spans="1:8" x14ac:dyDescent="0.25">
      <c r="A34" s="2" t="s">
        <v>2447</v>
      </c>
      <c r="B34" s="2" t="s">
        <v>2448</v>
      </c>
      <c r="C34" s="2" t="s">
        <v>294</v>
      </c>
      <c r="D34" s="2" t="s">
        <v>324</v>
      </c>
      <c r="E34" s="2" t="s">
        <v>349</v>
      </c>
      <c r="F34" s="2" t="s">
        <v>349</v>
      </c>
      <c r="G34" s="2" t="s">
        <v>349</v>
      </c>
      <c r="H34" s="2" t="s">
        <v>591</v>
      </c>
    </row>
    <row r="35" spans="1:8" x14ac:dyDescent="0.25">
      <c r="A35" s="2" t="s">
        <v>2449</v>
      </c>
      <c r="B35" s="2" t="s">
        <v>2450</v>
      </c>
      <c r="C35" s="2" t="s">
        <v>293</v>
      </c>
      <c r="D35" s="2" t="s">
        <v>315</v>
      </c>
      <c r="E35" s="2" t="s">
        <v>349</v>
      </c>
      <c r="F35" s="2" t="s">
        <v>349</v>
      </c>
      <c r="G35" s="2" t="s">
        <v>349</v>
      </c>
      <c r="H35" s="2" t="s">
        <v>591</v>
      </c>
    </row>
    <row r="36" spans="1:8" x14ac:dyDescent="0.25">
      <c r="A36" s="2" t="s">
        <v>2451</v>
      </c>
      <c r="B36" s="2" t="s">
        <v>2452</v>
      </c>
      <c r="C36" s="2" t="s">
        <v>294</v>
      </c>
      <c r="D36" s="2" t="s">
        <v>324</v>
      </c>
      <c r="E36" s="2" t="s">
        <v>349</v>
      </c>
      <c r="F36" s="2" t="s">
        <v>349</v>
      </c>
      <c r="G36" s="2" t="s">
        <v>349</v>
      </c>
      <c r="H36" s="2" t="s">
        <v>591</v>
      </c>
    </row>
    <row r="37" spans="1:8" x14ac:dyDescent="0.25">
      <c r="A37" s="2" t="s">
        <v>2453</v>
      </c>
      <c r="B37" s="2" t="s">
        <v>2454</v>
      </c>
      <c r="C37" s="2" t="s">
        <v>293</v>
      </c>
      <c r="D37" s="2" t="s">
        <v>315</v>
      </c>
      <c r="E37" s="2" t="s">
        <v>349</v>
      </c>
      <c r="F37" s="2" t="s">
        <v>349</v>
      </c>
      <c r="G37" s="2" t="s">
        <v>349</v>
      </c>
      <c r="H37" s="2" t="s">
        <v>591</v>
      </c>
    </row>
    <row r="38" spans="1:8" x14ac:dyDescent="0.25">
      <c r="A38" s="2" t="s">
        <v>2455</v>
      </c>
      <c r="B38" s="2" t="s">
        <v>2456</v>
      </c>
      <c r="C38" s="2" t="s">
        <v>294</v>
      </c>
      <c r="D38" s="2" t="s">
        <v>324</v>
      </c>
      <c r="E38" s="2" t="s">
        <v>349</v>
      </c>
      <c r="F38" s="2" t="s">
        <v>349</v>
      </c>
      <c r="G38" s="2" t="s">
        <v>349</v>
      </c>
      <c r="H38" s="2" t="s">
        <v>591</v>
      </c>
    </row>
    <row r="39" spans="1:8" x14ac:dyDescent="0.25">
      <c r="A39" s="2" t="s">
        <v>2457</v>
      </c>
      <c r="B39" s="2" t="s">
        <v>2458</v>
      </c>
      <c r="C39" s="2" t="s">
        <v>294</v>
      </c>
      <c r="D39" s="2" t="s">
        <v>324</v>
      </c>
      <c r="E39" s="2" t="s">
        <v>349</v>
      </c>
      <c r="F39" s="2" t="s">
        <v>349</v>
      </c>
      <c r="G39" s="2" t="s">
        <v>349</v>
      </c>
      <c r="H39" s="2" t="s">
        <v>591</v>
      </c>
    </row>
    <row r="40" spans="1:8" x14ac:dyDescent="0.25">
      <c r="A40" s="2" t="s">
        <v>2459</v>
      </c>
      <c r="B40" s="2" t="s">
        <v>2460</v>
      </c>
      <c r="C40" s="2" t="s">
        <v>294</v>
      </c>
      <c r="D40" s="2" t="s">
        <v>324</v>
      </c>
      <c r="E40" s="2" t="s">
        <v>349</v>
      </c>
      <c r="F40" s="2" t="s">
        <v>349</v>
      </c>
      <c r="G40" s="2" t="s">
        <v>349</v>
      </c>
      <c r="H40" s="2" t="s">
        <v>591</v>
      </c>
    </row>
    <row r="41" spans="1:8" x14ac:dyDescent="0.25">
      <c r="A41" s="2" t="s">
        <v>2461</v>
      </c>
      <c r="B41" s="2" t="s">
        <v>2462</v>
      </c>
      <c r="C41" s="2" t="s">
        <v>294</v>
      </c>
      <c r="D41" s="2" t="s">
        <v>324</v>
      </c>
      <c r="E41" s="2" t="s">
        <v>349</v>
      </c>
      <c r="F41" s="2" t="s">
        <v>349</v>
      </c>
      <c r="G41" s="2" t="s">
        <v>349</v>
      </c>
      <c r="H41" s="2" t="s">
        <v>591</v>
      </c>
    </row>
    <row r="42" spans="1:8" x14ac:dyDescent="0.25">
      <c r="A42" s="2" t="s">
        <v>2463</v>
      </c>
      <c r="B42" s="2" t="s">
        <v>2464</v>
      </c>
      <c r="C42" s="2" t="s">
        <v>294</v>
      </c>
      <c r="D42" s="2" t="s">
        <v>324</v>
      </c>
      <c r="E42" s="2" t="s">
        <v>349</v>
      </c>
      <c r="F42" s="2" t="s">
        <v>349</v>
      </c>
      <c r="G42" s="2" t="s">
        <v>349</v>
      </c>
      <c r="H42" s="2" t="s">
        <v>591</v>
      </c>
    </row>
    <row r="43" spans="1:8" x14ac:dyDescent="0.25">
      <c r="A43" s="2" t="s">
        <v>2465</v>
      </c>
      <c r="B43" s="2" t="s">
        <v>2466</v>
      </c>
      <c r="C43" s="2" t="s">
        <v>294</v>
      </c>
      <c r="D43" s="2" t="s">
        <v>324</v>
      </c>
      <c r="E43" s="2" t="s">
        <v>349</v>
      </c>
      <c r="F43" s="2" t="s">
        <v>349</v>
      </c>
      <c r="G43" s="2" t="s">
        <v>349</v>
      </c>
      <c r="H43" s="2" t="s">
        <v>591</v>
      </c>
    </row>
    <row r="44" spans="1:8" x14ac:dyDescent="0.25">
      <c r="A44" s="2" t="s">
        <v>2467</v>
      </c>
      <c r="B44" s="2" t="s">
        <v>2468</v>
      </c>
      <c r="C44" s="2" t="s">
        <v>294</v>
      </c>
      <c r="D44" s="2" t="s">
        <v>324</v>
      </c>
      <c r="E44" s="2" t="s">
        <v>349</v>
      </c>
      <c r="F44" s="2" t="s">
        <v>349</v>
      </c>
      <c r="G44" s="2" t="s">
        <v>349</v>
      </c>
      <c r="H44" s="2" t="s">
        <v>591</v>
      </c>
    </row>
    <row r="45" spans="1:8" x14ac:dyDescent="0.25">
      <c r="A45" s="2" t="s">
        <v>2469</v>
      </c>
      <c r="B45" s="2" t="s">
        <v>2470</v>
      </c>
      <c r="C45" s="2" t="s">
        <v>294</v>
      </c>
      <c r="D45" s="2" t="s">
        <v>324</v>
      </c>
      <c r="E45" s="2" t="s">
        <v>349</v>
      </c>
      <c r="F45" s="2" t="s">
        <v>349</v>
      </c>
      <c r="G45" s="2" t="s">
        <v>349</v>
      </c>
      <c r="H45" s="2" t="s">
        <v>591</v>
      </c>
    </row>
    <row r="46" spans="1:8" x14ac:dyDescent="0.25">
      <c r="A46" s="2" t="s">
        <v>2471</v>
      </c>
      <c r="B46" s="2" t="s">
        <v>2472</v>
      </c>
      <c r="C46" s="2" t="s">
        <v>294</v>
      </c>
      <c r="D46" s="2" t="s">
        <v>324</v>
      </c>
      <c r="E46" s="2" t="s">
        <v>349</v>
      </c>
      <c r="F46" s="2" t="s">
        <v>349</v>
      </c>
      <c r="G46" s="2" t="s">
        <v>349</v>
      </c>
      <c r="H46" s="2" t="s">
        <v>591</v>
      </c>
    </row>
    <row r="47" spans="1:8" x14ac:dyDescent="0.25">
      <c r="A47" s="2" t="s">
        <v>2473</v>
      </c>
      <c r="B47" s="2" t="s">
        <v>2474</v>
      </c>
      <c r="C47" s="2" t="s">
        <v>293</v>
      </c>
      <c r="D47" s="2" t="s">
        <v>358</v>
      </c>
      <c r="E47" s="2" t="s">
        <v>349</v>
      </c>
      <c r="F47" s="2" t="s">
        <v>349</v>
      </c>
      <c r="G47" s="2" t="s">
        <v>349</v>
      </c>
      <c r="H47" s="2" t="s">
        <v>591</v>
      </c>
    </row>
    <row r="48" spans="1:8" x14ac:dyDescent="0.25">
      <c r="A48" s="2" t="s">
        <v>2475</v>
      </c>
      <c r="B48" s="2" t="s">
        <v>2476</v>
      </c>
      <c r="C48" s="2" t="s">
        <v>292</v>
      </c>
      <c r="D48" s="2" t="s">
        <v>315</v>
      </c>
      <c r="E48" s="2" t="s">
        <v>349</v>
      </c>
      <c r="F48" s="2" t="s">
        <v>349</v>
      </c>
      <c r="G48" s="2" t="s">
        <v>349</v>
      </c>
      <c r="H48" s="2" t="s">
        <v>591</v>
      </c>
    </row>
    <row r="49" spans="1:8" x14ac:dyDescent="0.25">
      <c r="A49" s="2" t="s">
        <v>2477</v>
      </c>
      <c r="B49" s="2" t="s">
        <v>2478</v>
      </c>
      <c r="C49" s="2" t="s">
        <v>294</v>
      </c>
      <c r="D49" s="2" t="s">
        <v>324</v>
      </c>
      <c r="E49" s="2" t="s">
        <v>349</v>
      </c>
      <c r="F49" s="2" t="s">
        <v>349</v>
      </c>
      <c r="G49" s="2" t="s">
        <v>349</v>
      </c>
      <c r="H49" s="2" t="s">
        <v>591</v>
      </c>
    </row>
    <row r="50" spans="1:8" x14ac:dyDescent="0.25">
      <c r="A50" s="2" t="s">
        <v>2479</v>
      </c>
      <c r="B50" s="2" t="s">
        <v>2480</v>
      </c>
      <c r="C50" s="2" t="s">
        <v>293</v>
      </c>
      <c r="D50" s="2" t="s">
        <v>358</v>
      </c>
      <c r="E50" s="2" t="s">
        <v>349</v>
      </c>
      <c r="F50" s="2" t="s">
        <v>349</v>
      </c>
      <c r="G50" s="2" t="s">
        <v>349</v>
      </c>
      <c r="H50" s="2" t="s">
        <v>591</v>
      </c>
    </row>
    <row r="51" spans="1:8" x14ac:dyDescent="0.25">
      <c r="A51" s="2" t="s">
        <v>2481</v>
      </c>
      <c r="B51" s="2" t="s">
        <v>2482</v>
      </c>
      <c r="C51" s="2" t="s">
        <v>292</v>
      </c>
      <c r="D51" s="2" t="s">
        <v>670</v>
      </c>
      <c r="E51" s="2" t="s">
        <v>349</v>
      </c>
      <c r="F51" s="2" t="s">
        <v>349</v>
      </c>
      <c r="G51" s="2" t="s">
        <v>349</v>
      </c>
      <c r="H51" s="2" t="s">
        <v>591</v>
      </c>
    </row>
    <row r="52" spans="1:8" x14ac:dyDescent="0.25">
      <c r="A52" s="2" t="s">
        <v>558</v>
      </c>
      <c r="B52" s="2" t="s">
        <v>2483</v>
      </c>
      <c r="C52" s="2" t="s">
        <v>294</v>
      </c>
      <c r="D52" s="2" t="s">
        <v>324</v>
      </c>
      <c r="E52" s="2" t="s">
        <v>349</v>
      </c>
      <c r="F52" s="2" t="s">
        <v>349</v>
      </c>
      <c r="G52" s="2" t="s">
        <v>349</v>
      </c>
      <c r="H52" s="2" t="s">
        <v>591</v>
      </c>
    </row>
    <row r="53" spans="1:8" x14ac:dyDescent="0.25">
      <c r="A53" s="2" t="s">
        <v>2484</v>
      </c>
      <c r="B53" s="2" t="s">
        <v>2485</v>
      </c>
      <c r="C53" s="2" t="s">
        <v>294</v>
      </c>
      <c r="D53" s="2" t="s">
        <v>324</v>
      </c>
      <c r="E53" s="2" t="s">
        <v>349</v>
      </c>
      <c r="F53" s="2" t="s">
        <v>349</v>
      </c>
      <c r="G53" s="2" t="s">
        <v>349</v>
      </c>
      <c r="H53" s="2" t="s">
        <v>591</v>
      </c>
    </row>
    <row r="54" spans="1:8" x14ac:dyDescent="0.25">
      <c r="A54" s="2" t="s">
        <v>2486</v>
      </c>
      <c r="B54" s="2" t="s">
        <v>2487</v>
      </c>
      <c r="C54" s="2" t="s">
        <v>294</v>
      </c>
      <c r="D54" s="2" t="s">
        <v>324</v>
      </c>
      <c r="E54" s="2" t="s">
        <v>349</v>
      </c>
      <c r="F54" s="2" t="s">
        <v>349</v>
      </c>
      <c r="G54" s="2" t="s">
        <v>349</v>
      </c>
      <c r="H54" s="2" t="s">
        <v>591</v>
      </c>
    </row>
    <row r="55" spans="1:8" x14ac:dyDescent="0.25">
      <c r="A55" s="2" t="s">
        <v>2488</v>
      </c>
      <c r="B55" s="2" t="s">
        <v>2489</v>
      </c>
      <c r="C55" s="2" t="s">
        <v>294</v>
      </c>
      <c r="D55" s="2" t="s">
        <v>324</v>
      </c>
      <c r="E55" s="2" t="s">
        <v>349</v>
      </c>
      <c r="F55" s="2" t="s">
        <v>349</v>
      </c>
      <c r="G55" s="2" t="s">
        <v>349</v>
      </c>
      <c r="H55" s="2" t="s">
        <v>591</v>
      </c>
    </row>
    <row r="56" spans="1:8" x14ac:dyDescent="0.25">
      <c r="A56" s="2" t="s">
        <v>2490</v>
      </c>
      <c r="B56" s="2" t="s">
        <v>2491</v>
      </c>
      <c r="C56" s="2" t="s">
        <v>294</v>
      </c>
      <c r="D56" s="2" t="s">
        <v>324</v>
      </c>
      <c r="E56" s="2" t="s">
        <v>349</v>
      </c>
      <c r="F56" s="2" t="s">
        <v>349</v>
      </c>
      <c r="G56" s="2" t="s">
        <v>349</v>
      </c>
      <c r="H56" s="2" t="s">
        <v>591</v>
      </c>
    </row>
    <row r="57" spans="1:8" x14ac:dyDescent="0.25">
      <c r="A57" s="2" t="s">
        <v>2492</v>
      </c>
      <c r="B57" s="2" t="s">
        <v>2493</v>
      </c>
      <c r="C57" s="2" t="s">
        <v>294</v>
      </c>
      <c r="D57" s="2" t="s">
        <v>324</v>
      </c>
      <c r="E57" s="2" t="s">
        <v>349</v>
      </c>
      <c r="F57" s="2" t="s">
        <v>349</v>
      </c>
      <c r="G57" s="2" t="s">
        <v>349</v>
      </c>
      <c r="H57" s="2" t="s">
        <v>591</v>
      </c>
    </row>
    <row r="58" spans="1:8" x14ac:dyDescent="0.25">
      <c r="A58" s="2" t="s">
        <v>2494</v>
      </c>
      <c r="B58" s="2" t="s">
        <v>2495</v>
      </c>
      <c r="C58" s="2" t="s">
        <v>293</v>
      </c>
      <c r="D58" s="2" t="s">
        <v>358</v>
      </c>
      <c r="E58" s="2" t="s">
        <v>349</v>
      </c>
      <c r="F58" s="2" t="s">
        <v>349</v>
      </c>
      <c r="G58" s="2" t="s">
        <v>349</v>
      </c>
      <c r="H58" s="2" t="s">
        <v>591</v>
      </c>
    </row>
    <row r="59" spans="1:8" x14ac:dyDescent="0.25">
      <c r="A59" s="2" t="s">
        <v>2496</v>
      </c>
      <c r="B59" s="2" t="s">
        <v>2497</v>
      </c>
      <c r="C59" s="2" t="s">
        <v>293</v>
      </c>
      <c r="D59" s="2" t="s">
        <v>358</v>
      </c>
      <c r="E59" s="2" t="s">
        <v>349</v>
      </c>
      <c r="F59" s="2" t="s">
        <v>349</v>
      </c>
      <c r="G59" s="2" t="s">
        <v>349</v>
      </c>
      <c r="H59" s="2" t="s">
        <v>591</v>
      </c>
    </row>
    <row r="60" spans="1:8" x14ac:dyDescent="0.25">
      <c r="A60" s="2" t="s">
        <v>2498</v>
      </c>
      <c r="B60" s="2" t="s">
        <v>2499</v>
      </c>
      <c r="C60" s="2" t="s">
        <v>292</v>
      </c>
      <c r="D60" s="2" t="s">
        <v>315</v>
      </c>
      <c r="E60" s="2" t="s">
        <v>349</v>
      </c>
      <c r="F60" s="2" t="s">
        <v>349</v>
      </c>
      <c r="G60" s="2" t="s">
        <v>349</v>
      </c>
      <c r="H60" s="2" t="s">
        <v>591</v>
      </c>
    </row>
    <row r="61" spans="1:8" x14ac:dyDescent="0.25">
      <c r="B61" s="3"/>
      <c r="F61" s="2" t="b">
        <v>0</v>
      </c>
      <c r="G61" s="4"/>
    </row>
    <row r="62" spans="1:8" x14ac:dyDescent="0.25">
      <c r="B62" s="3"/>
      <c r="F62" s="2" t="b">
        <v>0</v>
      </c>
      <c r="G62" s="4"/>
    </row>
    <row r="63" spans="1:8" x14ac:dyDescent="0.25">
      <c r="B63" s="3"/>
      <c r="F63" s="2" t="b">
        <v>0</v>
      </c>
      <c r="G63" s="4"/>
    </row>
    <row r="64" spans="1:8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1B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02"/>
  <sheetViews>
    <sheetView workbookViewId="0"/>
  </sheetViews>
  <sheetFormatPr defaultColWidth="12.6640625" defaultRowHeight="15.75" customHeight="1" x14ac:dyDescent="0.25"/>
  <sheetData>
    <row r="1" spans="1:7" x14ac:dyDescent="0.25">
      <c r="A1" s="2" t="s">
        <v>281</v>
      </c>
      <c r="B1" s="1" t="s">
        <v>282</v>
      </c>
      <c r="C1" s="2"/>
      <c r="D1" s="2"/>
      <c r="E1" s="2"/>
      <c r="F1" s="2"/>
      <c r="G1" s="2"/>
    </row>
    <row r="2" spans="1:7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7" x14ac:dyDescent="0.25">
      <c r="A3" s="2" t="str">
        <f ca="1">IFERROR(__xludf.DUMMYFUNCTION("IMPORTHTML($B$1,""table"",1)"),"#N/A")</f>
        <v>#N/A</v>
      </c>
      <c r="B3" s="3"/>
      <c r="F3" s="2" t="b">
        <v>0</v>
      </c>
      <c r="G3" s="4"/>
    </row>
    <row r="4" spans="1:7" x14ac:dyDescent="0.25">
      <c r="B4" s="3"/>
      <c r="F4" s="2" t="b">
        <v>0</v>
      </c>
      <c r="G4" s="4"/>
    </row>
    <row r="5" spans="1:7" x14ac:dyDescent="0.25">
      <c r="B5" s="3"/>
      <c r="F5" s="2" t="b">
        <v>0</v>
      </c>
      <c r="G5" s="4"/>
    </row>
    <row r="6" spans="1:7" x14ac:dyDescent="0.25">
      <c r="B6" s="3"/>
      <c r="F6" s="2" t="b">
        <v>0</v>
      </c>
      <c r="G6" s="4"/>
    </row>
    <row r="7" spans="1:7" x14ac:dyDescent="0.25">
      <c r="B7" s="3"/>
      <c r="F7" s="2" t="b">
        <v>0</v>
      </c>
      <c r="G7" s="4"/>
    </row>
    <row r="8" spans="1:7" x14ac:dyDescent="0.25">
      <c r="B8" s="3"/>
      <c r="F8" s="2" t="b">
        <v>0</v>
      </c>
      <c r="G8" s="4"/>
    </row>
    <row r="9" spans="1:7" x14ac:dyDescent="0.25">
      <c r="B9" s="3"/>
      <c r="F9" s="2" t="b">
        <v>0</v>
      </c>
      <c r="G9" s="4"/>
    </row>
    <row r="10" spans="1:7" x14ac:dyDescent="0.25">
      <c r="B10" s="3"/>
      <c r="F10" s="2" t="b">
        <v>0</v>
      </c>
      <c r="G10" s="4"/>
    </row>
    <row r="11" spans="1:7" x14ac:dyDescent="0.25">
      <c r="B11" s="3"/>
      <c r="F11" s="2" t="b">
        <v>0</v>
      </c>
      <c r="G11" s="4"/>
    </row>
    <row r="12" spans="1:7" x14ac:dyDescent="0.25">
      <c r="B12" s="3"/>
      <c r="F12" s="2" t="b">
        <v>0</v>
      </c>
      <c r="G12" s="4"/>
    </row>
    <row r="13" spans="1:7" x14ac:dyDescent="0.25">
      <c r="B13" s="3"/>
      <c r="F13" s="2" t="b">
        <v>0</v>
      </c>
      <c r="G13" s="4"/>
    </row>
    <row r="14" spans="1:7" x14ac:dyDescent="0.25">
      <c r="B14" s="3"/>
      <c r="F14" s="2" t="b">
        <v>0</v>
      </c>
      <c r="G14" s="4"/>
    </row>
    <row r="15" spans="1:7" x14ac:dyDescent="0.25">
      <c r="B15" s="3"/>
      <c r="F15" s="2" t="b">
        <v>0</v>
      </c>
      <c r="G15" s="4"/>
    </row>
    <row r="16" spans="1:7" x14ac:dyDescent="0.25">
      <c r="B16" s="3"/>
      <c r="F16" s="2" t="b">
        <v>0</v>
      </c>
      <c r="G16" s="4"/>
    </row>
    <row r="17" spans="2:7" x14ac:dyDescent="0.25">
      <c r="B17" s="3"/>
      <c r="F17" s="2" t="b">
        <v>0</v>
      </c>
      <c r="G17" s="4"/>
    </row>
    <row r="18" spans="2:7" x14ac:dyDescent="0.25">
      <c r="B18" s="3"/>
      <c r="F18" s="2" t="b">
        <v>0</v>
      </c>
      <c r="G18" s="4"/>
    </row>
    <row r="19" spans="2:7" x14ac:dyDescent="0.25">
      <c r="B19" s="3"/>
      <c r="F19" s="2" t="b">
        <v>0</v>
      </c>
      <c r="G19" s="4"/>
    </row>
    <row r="20" spans="2:7" x14ac:dyDescent="0.25">
      <c r="B20" s="3"/>
      <c r="F20" s="2" t="b">
        <v>0</v>
      </c>
      <c r="G20" s="4"/>
    </row>
    <row r="21" spans="2:7" x14ac:dyDescent="0.25">
      <c r="B21" s="3"/>
      <c r="F21" s="2" t="b">
        <v>0</v>
      </c>
      <c r="G21" s="4"/>
    </row>
    <row r="22" spans="2:7" x14ac:dyDescent="0.25">
      <c r="B22" s="3"/>
      <c r="F22" s="2" t="b">
        <v>0</v>
      </c>
      <c r="G22" s="4"/>
    </row>
    <row r="23" spans="2:7" x14ac:dyDescent="0.25">
      <c r="B23" s="3"/>
      <c r="F23" s="2" t="b">
        <v>0</v>
      </c>
      <c r="G23" s="4"/>
    </row>
    <row r="24" spans="2:7" x14ac:dyDescent="0.25">
      <c r="B24" s="3"/>
      <c r="F24" s="2" t="b">
        <v>0</v>
      </c>
      <c r="G24" s="4"/>
    </row>
    <row r="25" spans="2:7" x14ac:dyDescent="0.25">
      <c r="B25" s="3"/>
      <c r="F25" s="2" t="b">
        <v>0</v>
      </c>
      <c r="G25" s="4"/>
    </row>
    <row r="26" spans="2:7" x14ac:dyDescent="0.25">
      <c r="B26" s="3"/>
      <c r="F26" s="2" t="b">
        <v>0</v>
      </c>
      <c r="G26" s="4"/>
    </row>
    <row r="27" spans="2:7" x14ac:dyDescent="0.25">
      <c r="B27" s="3"/>
      <c r="F27" s="2" t="b">
        <v>0</v>
      </c>
      <c r="G27" s="4"/>
    </row>
    <row r="28" spans="2:7" x14ac:dyDescent="0.25">
      <c r="B28" s="3"/>
      <c r="F28" s="2" t="b">
        <v>0</v>
      </c>
      <c r="G28" s="4"/>
    </row>
    <row r="29" spans="2:7" x14ac:dyDescent="0.25">
      <c r="B29" s="3"/>
      <c r="F29" s="2" t="b">
        <v>0</v>
      </c>
      <c r="G29" s="4"/>
    </row>
    <row r="30" spans="2:7" x14ac:dyDescent="0.25">
      <c r="B30" s="3"/>
      <c r="F30" s="2" t="b">
        <v>0</v>
      </c>
      <c r="G30" s="4"/>
    </row>
    <row r="31" spans="2:7" x14ac:dyDescent="0.25">
      <c r="B31" s="3"/>
      <c r="F31" s="2" t="b">
        <v>0</v>
      </c>
      <c r="G31" s="4"/>
    </row>
    <row r="32" spans="2:7" x14ac:dyDescent="0.25">
      <c r="B32" s="3"/>
      <c r="F32" s="2" t="b">
        <v>0</v>
      </c>
      <c r="G32" s="4"/>
    </row>
    <row r="33" spans="2:7" x14ac:dyDescent="0.25">
      <c r="B33" s="3"/>
      <c r="F33" s="2" t="b">
        <v>0</v>
      </c>
      <c r="G33" s="4"/>
    </row>
    <row r="34" spans="2:7" x14ac:dyDescent="0.25">
      <c r="B34" s="3"/>
      <c r="F34" s="2" t="b">
        <v>0</v>
      </c>
      <c r="G34" s="4"/>
    </row>
    <row r="35" spans="2:7" x14ac:dyDescent="0.25">
      <c r="B35" s="3"/>
      <c r="F35" s="2" t="b">
        <v>0</v>
      </c>
      <c r="G35" s="4"/>
    </row>
    <row r="36" spans="2:7" x14ac:dyDescent="0.25">
      <c r="B36" s="3"/>
      <c r="F36" s="2" t="b">
        <v>0</v>
      </c>
      <c r="G36" s="4"/>
    </row>
    <row r="37" spans="2:7" x14ac:dyDescent="0.25">
      <c r="B37" s="3"/>
      <c r="F37" s="2" t="b">
        <v>0</v>
      </c>
      <c r="G37" s="4"/>
    </row>
    <row r="38" spans="2:7" x14ac:dyDescent="0.25">
      <c r="B38" s="3"/>
      <c r="F38" s="2" t="b">
        <v>0</v>
      </c>
      <c r="G38" s="4"/>
    </row>
    <row r="39" spans="2:7" x14ac:dyDescent="0.25">
      <c r="B39" s="3"/>
      <c r="F39" s="2" t="b">
        <v>0</v>
      </c>
      <c r="G39" s="4"/>
    </row>
    <row r="40" spans="2:7" x14ac:dyDescent="0.25">
      <c r="B40" s="3"/>
      <c r="F40" s="2" t="b">
        <v>0</v>
      </c>
      <c r="G40" s="4"/>
    </row>
    <row r="41" spans="2:7" x14ac:dyDescent="0.25">
      <c r="B41" s="3"/>
      <c r="F41" s="2" t="b">
        <v>0</v>
      </c>
      <c r="G41" s="4"/>
    </row>
    <row r="42" spans="2:7" x14ac:dyDescent="0.25">
      <c r="B42" s="3"/>
      <c r="F42" s="2" t="b">
        <v>0</v>
      </c>
      <c r="G42" s="4"/>
    </row>
    <row r="43" spans="2:7" x14ac:dyDescent="0.25">
      <c r="B43" s="3"/>
      <c r="F43" s="2" t="b">
        <v>0</v>
      </c>
      <c r="G43" s="4"/>
    </row>
    <row r="44" spans="2:7" x14ac:dyDescent="0.25">
      <c r="B44" s="3"/>
      <c r="F44" s="2" t="b">
        <v>0</v>
      </c>
      <c r="G44" s="4"/>
    </row>
    <row r="45" spans="2:7" x14ac:dyDescent="0.25">
      <c r="B45" s="3"/>
      <c r="F45" s="2" t="b">
        <v>0</v>
      </c>
      <c r="G45" s="4"/>
    </row>
    <row r="46" spans="2:7" x14ac:dyDescent="0.25">
      <c r="B46" s="3"/>
      <c r="F46" s="2" t="b">
        <v>0</v>
      </c>
      <c r="G46" s="4"/>
    </row>
    <row r="47" spans="2:7" x14ac:dyDescent="0.25">
      <c r="B47" s="3"/>
      <c r="F47" s="2" t="b">
        <v>0</v>
      </c>
      <c r="G47" s="4"/>
    </row>
    <row r="48" spans="2:7" x14ac:dyDescent="0.25">
      <c r="B48" s="3"/>
      <c r="F48" s="2" t="b">
        <v>0</v>
      </c>
      <c r="G48" s="4"/>
    </row>
    <row r="49" spans="2:7" x14ac:dyDescent="0.25">
      <c r="B49" s="3"/>
      <c r="F49" s="2" t="b">
        <v>0</v>
      </c>
      <c r="G49" s="4"/>
    </row>
    <row r="50" spans="2:7" x14ac:dyDescent="0.25">
      <c r="B50" s="3"/>
      <c r="F50" s="2" t="b">
        <v>0</v>
      </c>
      <c r="G50" s="4"/>
    </row>
    <row r="51" spans="2:7" x14ac:dyDescent="0.25">
      <c r="B51" s="3"/>
      <c r="F51" s="2" t="b">
        <v>0</v>
      </c>
      <c r="G51" s="4"/>
    </row>
    <row r="52" spans="2:7" x14ac:dyDescent="0.25">
      <c r="B52" s="3"/>
      <c r="F52" s="2" t="b">
        <v>0</v>
      </c>
      <c r="G52" s="4"/>
    </row>
    <row r="53" spans="2:7" x14ac:dyDescent="0.25">
      <c r="B53" s="3"/>
      <c r="F53" s="2" t="b">
        <v>0</v>
      </c>
      <c r="G53" s="4"/>
    </row>
    <row r="54" spans="2:7" x14ac:dyDescent="0.25">
      <c r="B54" s="3"/>
      <c r="F54" s="2" t="b">
        <v>0</v>
      </c>
      <c r="G54" s="4"/>
    </row>
    <row r="55" spans="2:7" x14ac:dyDescent="0.25">
      <c r="B55" s="3"/>
      <c r="F55" s="2" t="b">
        <v>0</v>
      </c>
      <c r="G55" s="4"/>
    </row>
    <row r="56" spans="2:7" x14ac:dyDescent="0.25">
      <c r="B56" s="3"/>
      <c r="F56" s="2" t="b">
        <v>0</v>
      </c>
      <c r="G56" s="4"/>
    </row>
    <row r="57" spans="2:7" x14ac:dyDescent="0.25">
      <c r="B57" s="3"/>
      <c r="F57" s="2" t="b">
        <v>0</v>
      </c>
      <c r="G57" s="4"/>
    </row>
    <row r="58" spans="2:7" x14ac:dyDescent="0.25">
      <c r="B58" s="3"/>
      <c r="F58" s="2" t="b">
        <v>0</v>
      </c>
      <c r="G58" s="4"/>
    </row>
    <row r="59" spans="2:7" x14ac:dyDescent="0.25">
      <c r="B59" s="3"/>
      <c r="F59" s="2" t="b">
        <v>0</v>
      </c>
      <c r="G59" s="4"/>
    </row>
    <row r="60" spans="2:7" x14ac:dyDescent="0.25">
      <c r="B60" s="3"/>
      <c r="F60" s="2" t="b">
        <v>0</v>
      </c>
      <c r="G60" s="4"/>
    </row>
    <row r="61" spans="2:7" x14ac:dyDescent="0.25">
      <c r="B61" s="3"/>
      <c r="F61" s="2" t="b">
        <v>0</v>
      </c>
      <c r="G61" s="4"/>
    </row>
    <row r="62" spans="2:7" x14ac:dyDescent="0.25">
      <c r="B62" s="3"/>
      <c r="F62" s="2" t="b">
        <v>0</v>
      </c>
      <c r="G62" s="4"/>
    </row>
    <row r="63" spans="2:7" x14ac:dyDescent="0.25">
      <c r="B63" s="3"/>
      <c r="F63" s="2" t="b">
        <v>0</v>
      </c>
      <c r="G63" s="4"/>
    </row>
    <row r="64" spans="2:7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01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H202"/>
  <sheetViews>
    <sheetView workbookViewId="0"/>
  </sheetViews>
  <sheetFormatPr defaultColWidth="12.6640625" defaultRowHeight="15.75" customHeight="1" x14ac:dyDescent="0.25"/>
  <sheetData>
    <row r="1" spans="1:8" x14ac:dyDescent="0.25">
      <c r="A1" s="2" t="s">
        <v>281</v>
      </c>
      <c r="B1" s="1" t="s">
        <v>2500</v>
      </c>
      <c r="C1" s="2"/>
      <c r="D1" s="2"/>
      <c r="E1" s="2"/>
      <c r="F1" s="2"/>
      <c r="G1" s="2"/>
    </row>
    <row r="2" spans="1:8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8" x14ac:dyDescent="0.25">
      <c r="A3" s="2" t="s">
        <v>1439</v>
      </c>
      <c r="B3" s="2" t="s">
        <v>713</v>
      </c>
      <c r="C3" s="2" t="s">
        <v>291</v>
      </c>
      <c r="D3" s="2" t="s">
        <v>358</v>
      </c>
      <c r="E3" s="2" t="s">
        <v>349</v>
      </c>
      <c r="F3" s="2" t="s">
        <v>349</v>
      </c>
      <c r="G3" s="2" t="s">
        <v>2501</v>
      </c>
      <c r="H3" s="2" t="s">
        <v>591</v>
      </c>
    </row>
    <row r="4" spans="1:8" x14ac:dyDescent="0.25">
      <c r="A4" s="2" t="s">
        <v>1441</v>
      </c>
      <c r="B4" s="2" t="s">
        <v>716</v>
      </c>
      <c r="C4" s="2" t="s">
        <v>292</v>
      </c>
      <c r="D4" s="2" t="s">
        <v>324</v>
      </c>
      <c r="E4" s="2" t="s">
        <v>349</v>
      </c>
      <c r="F4" s="2" t="s">
        <v>349</v>
      </c>
      <c r="G4" s="2" t="s">
        <v>2502</v>
      </c>
      <c r="H4" s="2" t="s">
        <v>591</v>
      </c>
    </row>
    <row r="5" spans="1:8" x14ac:dyDescent="0.25">
      <c r="A5" s="2" t="s">
        <v>1443</v>
      </c>
      <c r="B5" s="2" t="s">
        <v>719</v>
      </c>
      <c r="C5" s="2" t="s">
        <v>292</v>
      </c>
      <c r="D5" s="2" t="s">
        <v>324</v>
      </c>
      <c r="E5" s="2" t="s">
        <v>349</v>
      </c>
      <c r="F5" s="2" t="s">
        <v>349</v>
      </c>
      <c r="G5" s="2" t="s">
        <v>2503</v>
      </c>
      <c r="H5" s="2" t="s">
        <v>591</v>
      </c>
    </row>
    <row r="6" spans="1:8" x14ac:dyDescent="0.25">
      <c r="A6" s="2" t="s">
        <v>1444</v>
      </c>
      <c r="B6" s="2" t="s">
        <v>1445</v>
      </c>
      <c r="C6" s="2" t="s">
        <v>293</v>
      </c>
      <c r="D6" s="2" t="s">
        <v>324</v>
      </c>
      <c r="E6" s="2" t="s">
        <v>349</v>
      </c>
      <c r="F6" s="2" t="s">
        <v>349</v>
      </c>
      <c r="G6" s="2" t="s">
        <v>2504</v>
      </c>
      <c r="H6" s="2" t="s">
        <v>591</v>
      </c>
    </row>
    <row r="7" spans="1:8" x14ac:dyDescent="0.25">
      <c r="A7" s="2" t="s">
        <v>1446</v>
      </c>
      <c r="B7" s="2" t="s">
        <v>1447</v>
      </c>
      <c r="C7" s="2" t="s">
        <v>293</v>
      </c>
      <c r="D7" s="2" t="s">
        <v>324</v>
      </c>
      <c r="E7" s="2" t="s">
        <v>349</v>
      </c>
      <c r="F7" s="2" t="s">
        <v>349</v>
      </c>
      <c r="G7" s="2" t="s">
        <v>2505</v>
      </c>
      <c r="H7" s="2" t="s">
        <v>591</v>
      </c>
    </row>
    <row r="8" spans="1:8" x14ac:dyDescent="0.25">
      <c r="A8" s="2" t="s">
        <v>1448</v>
      </c>
      <c r="B8" s="2" t="s">
        <v>1449</v>
      </c>
      <c r="C8" s="2" t="s">
        <v>293</v>
      </c>
      <c r="D8" s="2" t="s">
        <v>324</v>
      </c>
      <c r="E8" s="2" t="s">
        <v>349</v>
      </c>
      <c r="F8" s="2" t="s">
        <v>349</v>
      </c>
      <c r="G8" s="2" t="s">
        <v>2506</v>
      </c>
      <c r="H8" s="2" t="s">
        <v>591</v>
      </c>
    </row>
    <row r="9" spans="1:8" x14ac:dyDescent="0.25">
      <c r="A9" s="2" t="s">
        <v>1450</v>
      </c>
      <c r="B9" s="2" t="s">
        <v>1451</v>
      </c>
      <c r="C9" s="2" t="s">
        <v>293</v>
      </c>
      <c r="D9" s="2" t="s">
        <v>324</v>
      </c>
      <c r="E9" s="2" t="s">
        <v>349</v>
      </c>
      <c r="F9" s="2" t="s">
        <v>349</v>
      </c>
      <c r="G9" s="2" t="s">
        <v>2507</v>
      </c>
      <c r="H9" s="2" t="s">
        <v>591</v>
      </c>
    </row>
    <row r="10" spans="1:8" x14ac:dyDescent="0.25">
      <c r="A10" s="2" t="s">
        <v>2508</v>
      </c>
      <c r="B10" s="2" t="s">
        <v>1453</v>
      </c>
      <c r="C10" s="2" t="s">
        <v>293</v>
      </c>
      <c r="D10" s="2" t="s">
        <v>324</v>
      </c>
      <c r="E10" s="2" t="s">
        <v>349</v>
      </c>
      <c r="F10" s="2" t="s">
        <v>349</v>
      </c>
      <c r="G10" s="2" t="s">
        <v>2509</v>
      </c>
      <c r="H10" s="2" t="s">
        <v>591</v>
      </c>
    </row>
    <row r="11" spans="1:8" x14ac:dyDescent="0.25">
      <c r="A11" s="2" t="s">
        <v>1455</v>
      </c>
      <c r="B11" s="2" t="s">
        <v>1456</v>
      </c>
      <c r="C11" s="2" t="s">
        <v>293</v>
      </c>
      <c r="D11" s="2" t="s">
        <v>324</v>
      </c>
      <c r="E11" s="2" t="s">
        <v>349</v>
      </c>
      <c r="F11" s="2" t="s">
        <v>349</v>
      </c>
      <c r="G11" s="2" t="s">
        <v>2510</v>
      </c>
      <c r="H11" s="2" t="s">
        <v>591</v>
      </c>
    </row>
    <row r="12" spans="1:8" x14ac:dyDescent="0.25">
      <c r="A12" s="2" t="s">
        <v>1457</v>
      </c>
      <c r="B12" s="2" t="s">
        <v>1458</v>
      </c>
      <c r="C12" s="2" t="s">
        <v>293</v>
      </c>
      <c r="D12" s="2" t="s">
        <v>324</v>
      </c>
      <c r="E12" s="2" t="s">
        <v>349</v>
      </c>
      <c r="F12" s="2" t="s">
        <v>349</v>
      </c>
      <c r="G12" s="2" t="s">
        <v>2511</v>
      </c>
      <c r="H12" s="2" t="s">
        <v>591</v>
      </c>
    </row>
    <row r="13" spans="1:8" x14ac:dyDescent="0.25">
      <c r="A13" s="2" t="s">
        <v>2512</v>
      </c>
      <c r="B13" s="2" t="s">
        <v>1460</v>
      </c>
      <c r="C13" s="2" t="s">
        <v>293</v>
      </c>
      <c r="D13" s="2" t="s">
        <v>324</v>
      </c>
      <c r="E13" s="2" t="s">
        <v>349</v>
      </c>
      <c r="F13" s="2" t="s">
        <v>349</v>
      </c>
      <c r="G13" s="2" t="s">
        <v>2513</v>
      </c>
      <c r="H13" s="2" t="s">
        <v>591</v>
      </c>
    </row>
    <row r="14" spans="1:8" x14ac:dyDescent="0.25">
      <c r="A14" s="2" t="s">
        <v>1461</v>
      </c>
      <c r="B14" s="2" t="s">
        <v>1462</v>
      </c>
      <c r="C14" s="2" t="s">
        <v>293</v>
      </c>
      <c r="D14" s="2" t="s">
        <v>358</v>
      </c>
      <c r="E14" s="2" t="s">
        <v>349</v>
      </c>
      <c r="F14" s="2" t="s">
        <v>349</v>
      </c>
      <c r="G14" s="2" t="s">
        <v>2514</v>
      </c>
      <c r="H14" s="2" t="s">
        <v>591</v>
      </c>
    </row>
    <row r="15" spans="1:8" x14ac:dyDescent="0.25">
      <c r="A15" s="2" t="s">
        <v>1463</v>
      </c>
      <c r="B15" s="2" t="s">
        <v>1464</v>
      </c>
      <c r="C15" s="2" t="s">
        <v>293</v>
      </c>
      <c r="D15" s="2" t="s">
        <v>324</v>
      </c>
      <c r="E15" s="2" t="s">
        <v>349</v>
      </c>
      <c r="F15" s="2" t="s">
        <v>349</v>
      </c>
      <c r="G15" s="2" t="s">
        <v>2515</v>
      </c>
      <c r="H15" s="2" t="s">
        <v>591</v>
      </c>
    </row>
    <row r="16" spans="1:8" x14ac:dyDescent="0.25">
      <c r="A16" s="2" t="s">
        <v>1465</v>
      </c>
      <c r="B16" s="2" t="s">
        <v>1466</v>
      </c>
      <c r="C16" s="2" t="s">
        <v>293</v>
      </c>
      <c r="D16" s="2" t="s">
        <v>324</v>
      </c>
      <c r="E16" s="2" t="s">
        <v>349</v>
      </c>
      <c r="F16" s="2" t="s">
        <v>349</v>
      </c>
      <c r="G16" s="2" t="s">
        <v>2516</v>
      </c>
      <c r="H16" s="2" t="s">
        <v>591</v>
      </c>
    </row>
    <row r="17" spans="1:8" x14ac:dyDescent="0.25">
      <c r="A17" s="2" t="s">
        <v>1467</v>
      </c>
      <c r="B17" s="2" t="s">
        <v>1468</v>
      </c>
      <c r="C17" s="2" t="s">
        <v>293</v>
      </c>
      <c r="D17" s="2" t="s">
        <v>324</v>
      </c>
      <c r="E17" s="2" t="s">
        <v>349</v>
      </c>
      <c r="F17" s="2" t="s">
        <v>349</v>
      </c>
      <c r="G17" s="2" t="s">
        <v>2517</v>
      </c>
      <c r="H17" s="2" t="s">
        <v>591</v>
      </c>
    </row>
    <row r="18" spans="1:8" x14ac:dyDescent="0.25">
      <c r="A18" s="2" t="s">
        <v>1469</v>
      </c>
      <c r="B18" s="2" t="s">
        <v>1470</v>
      </c>
      <c r="C18" s="2" t="s">
        <v>293</v>
      </c>
      <c r="D18" s="2" t="s">
        <v>324</v>
      </c>
      <c r="E18" s="2" t="s">
        <v>349</v>
      </c>
      <c r="F18" s="2" t="s">
        <v>349</v>
      </c>
      <c r="G18" s="2" t="s">
        <v>2518</v>
      </c>
      <c r="H18" s="2" t="s">
        <v>591</v>
      </c>
    </row>
    <row r="19" spans="1:8" x14ac:dyDescent="0.25">
      <c r="A19" s="2" t="s">
        <v>1471</v>
      </c>
      <c r="B19" s="2" t="s">
        <v>1472</v>
      </c>
      <c r="C19" s="2" t="s">
        <v>293</v>
      </c>
      <c r="D19" s="2" t="s">
        <v>324</v>
      </c>
      <c r="E19" s="2" t="s">
        <v>349</v>
      </c>
      <c r="F19" s="2" t="s">
        <v>349</v>
      </c>
      <c r="G19" s="2" t="s">
        <v>2519</v>
      </c>
      <c r="H19" s="2" t="s">
        <v>591</v>
      </c>
    </row>
    <row r="20" spans="1:8" x14ac:dyDescent="0.25">
      <c r="A20" s="2" t="s">
        <v>1473</v>
      </c>
      <c r="B20" s="2" t="s">
        <v>1474</v>
      </c>
      <c r="C20" s="2" t="s">
        <v>293</v>
      </c>
      <c r="D20" s="2" t="s">
        <v>324</v>
      </c>
      <c r="E20" s="2" t="s">
        <v>349</v>
      </c>
      <c r="F20" s="2" t="s">
        <v>349</v>
      </c>
      <c r="G20" s="2" t="s">
        <v>2520</v>
      </c>
      <c r="H20" s="2" t="s">
        <v>591</v>
      </c>
    </row>
    <row r="21" spans="1:8" x14ac:dyDescent="0.25">
      <c r="A21" s="2" t="s">
        <v>1475</v>
      </c>
      <c r="B21" s="2" t="s">
        <v>1476</v>
      </c>
      <c r="C21" s="2" t="s">
        <v>293</v>
      </c>
      <c r="D21" s="2" t="s">
        <v>324</v>
      </c>
      <c r="E21" s="2" t="s">
        <v>349</v>
      </c>
      <c r="F21" s="2" t="s">
        <v>349</v>
      </c>
      <c r="G21" s="2" t="s">
        <v>2521</v>
      </c>
      <c r="H21" s="2" t="s">
        <v>591</v>
      </c>
    </row>
    <row r="22" spans="1:8" x14ac:dyDescent="0.25">
      <c r="A22" s="2" t="s">
        <v>1477</v>
      </c>
      <c r="B22" s="2" t="s">
        <v>1478</v>
      </c>
      <c r="C22" s="2" t="s">
        <v>293</v>
      </c>
      <c r="D22" s="2" t="s">
        <v>324</v>
      </c>
      <c r="E22" s="2" t="s">
        <v>349</v>
      </c>
      <c r="F22" s="2" t="s">
        <v>349</v>
      </c>
      <c r="G22" s="2" t="s">
        <v>2522</v>
      </c>
      <c r="H22" s="2" t="s">
        <v>591</v>
      </c>
    </row>
    <row r="23" spans="1:8" x14ac:dyDescent="0.25">
      <c r="A23" s="2" t="s">
        <v>1479</v>
      </c>
      <c r="B23" s="2" t="s">
        <v>1480</v>
      </c>
      <c r="C23" s="2" t="s">
        <v>294</v>
      </c>
      <c r="D23" s="2" t="s">
        <v>324</v>
      </c>
      <c r="E23" s="2" t="s">
        <v>349</v>
      </c>
      <c r="F23" s="2" t="s">
        <v>349</v>
      </c>
      <c r="G23" s="2" t="s">
        <v>2523</v>
      </c>
      <c r="H23" s="2" t="s">
        <v>591</v>
      </c>
    </row>
    <row r="24" spans="1:8" x14ac:dyDescent="0.25">
      <c r="A24" s="2" t="s">
        <v>1481</v>
      </c>
      <c r="B24" s="2" t="s">
        <v>1482</v>
      </c>
      <c r="C24" s="2" t="s">
        <v>294</v>
      </c>
      <c r="D24" s="2" t="s">
        <v>324</v>
      </c>
      <c r="E24" s="2" t="s">
        <v>349</v>
      </c>
      <c r="F24" s="2" t="s">
        <v>349</v>
      </c>
      <c r="G24" s="2" t="s">
        <v>2524</v>
      </c>
      <c r="H24" s="2" t="s">
        <v>591</v>
      </c>
    </row>
    <row r="25" spans="1:8" x14ac:dyDescent="0.25">
      <c r="A25" s="2" t="s">
        <v>1483</v>
      </c>
      <c r="B25" s="2" t="s">
        <v>1484</v>
      </c>
      <c r="C25" s="2" t="s">
        <v>294</v>
      </c>
      <c r="D25" s="2" t="s">
        <v>324</v>
      </c>
      <c r="E25" s="2" t="s">
        <v>349</v>
      </c>
      <c r="F25" s="2" t="s">
        <v>349</v>
      </c>
      <c r="G25" s="2" t="s">
        <v>2501</v>
      </c>
      <c r="H25" s="2" t="s">
        <v>591</v>
      </c>
    </row>
    <row r="26" spans="1:8" x14ac:dyDescent="0.25">
      <c r="A26" s="2" t="s">
        <v>1485</v>
      </c>
      <c r="B26" s="2" t="s">
        <v>1486</v>
      </c>
      <c r="C26" s="2" t="s">
        <v>293</v>
      </c>
      <c r="D26" s="2" t="s">
        <v>324</v>
      </c>
      <c r="E26" s="2" t="s">
        <v>349</v>
      </c>
      <c r="F26" s="2" t="s">
        <v>349</v>
      </c>
      <c r="G26" s="2" t="s">
        <v>2525</v>
      </c>
      <c r="H26" s="2" t="s">
        <v>591</v>
      </c>
    </row>
    <row r="27" spans="1:8" x14ac:dyDescent="0.25">
      <c r="A27" s="2" t="s">
        <v>1487</v>
      </c>
      <c r="B27" s="2" t="s">
        <v>1488</v>
      </c>
      <c r="C27" s="2" t="s">
        <v>294</v>
      </c>
      <c r="D27" s="2" t="s">
        <v>324</v>
      </c>
      <c r="E27" s="2" t="s">
        <v>349</v>
      </c>
      <c r="F27" s="2" t="s">
        <v>349</v>
      </c>
      <c r="G27" s="2" t="s">
        <v>2526</v>
      </c>
      <c r="H27" s="2" t="s">
        <v>591</v>
      </c>
    </row>
    <row r="28" spans="1:8" x14ac:dyDescent="0.25">
      <c r="A28" s="2" t="s">
        <v>1490</v>
      </c>
      <c r="B28" s="2" t="s">
        <v>1491</v>
      </c>
      <c r="C28" s="2" t="s">
        <v>294</v>
      </c>
      <c r="D28" s="2" t="s">
        <v>324</v>
      </c>
      <c r="E28" s="2" t="s">
        <v>349</v>
      </c>
      <c r="F28" s="2" t="s">
        <v>349</v>
      </c>
      <c r="G28" s="2" t="s">
        <v>2527</v>
      </c>
      <c r="H28" s="2" t="s">
        <v>591</v>
      </c>
    </row>
    <row r="29" spans="1:8" x14ac:dyDescent="0.25">
      <c r="A29" s="2" t="s">
        <v>1492</v>
      </c>
      <c r="B29" s="2" t="s">
        <v>1493</v>
      </c>
      <c r="C29" s="2" t="s">
        <v>294</v>
      </c>
      <c r="D29" s="2" t="s">
        <v>324</v>
      </c>
      <c r="E29" s="2" t="s">
        <v>349</v>
      </c>
      <c r="F29" s="2" t="s">
        <v>349</v>
      </c>
      <c r="G29" s="2" t="s">
        <v>2528</v>
      </c>
      <c r="H29" s="2" t="s">
        <v>591</v>
      </c>
    </row>
    <row r="30" spans="1:8" x14ac:dyDescent="0.25">
      <c r="A30" s="2" t="s">
        <v>1494</v>
      </c>
      <c r="B30" s="2" t="s">
        <v>1495</v>
      </c>
      <c r="C30" s="2" t="s">
        <v>294</v>
      </c>
      <c r="D30" s="2" t="s">
        <v>324</v>
      </c>
      <c r="E30" s="2" t="s">
        <v>349</v>
      </c>
      <c r="F30" s="2" t="s">
        <v>349</v>
      </c>
      <c r="G30" s="2" t="s">
        <v>2529</v>
      </c>
      <c r="H30" s="2" t="s">
        <v>591</v>
      </c>
    </row>
    <row r="31" spans="1:8" x14ac:dyDescent="0.25">
      <c r="A31" s="2" t="s">
        <v>1496</v>
      </c>
      <c r="B31" s="2" t="s">
        <v>1497</v>
      </c>
      <c r="C31" s="2" t="s">
        <v>293</v>
      </c>
      <c r="D31" s="2" t="s">
        <v>324</v>
      </c>
      <c r="E31" s="2" t="s">
        <v>349</v>
      </c>
      <c r="F31" s="2" t="s">
        <v>349</v>
      </c>
      <c r="G31" s="2" t="s">
        <v>2530</v>
      </c>
      <c r="H31" s="2" t="s">
        <v>591</v>
      </c>
    </row>
    <row r="32" spans="1:8" x14ac:dyDescent="0.25">
      <c r="A32" s="2" t="s">
        <v>1498</v>
      </c>
      <c r="B32" s="2" t="s">
        <v>1499</v>
      </c>
      <c r="C32" s="2" t="s">
        <v>294</v>
      </c>
      <c r="D32" s="2" t="s">
        <v>324</v>
      </c>
      <c r="E32" s="2" t="s">
        <v>349</v>
      </c>
      <c r="F32" s="2" t="s">
        <v>349</v>
      </c>
      <c r="G32" s="2" t="s">
        <v>2531</v>
      </c>
      <c r="H32" s="2" t="s">
        <v>591</v>
      </c>
    </row>
    <row r="33" spans="1:8" x14ac:dyDescent="0.25">
      <c r="A33" s="2" t="s">
        <v>1500</v>
      </c>
      <c r="B33" s="2" t="s">
        <v>1501</v>
      </c>
      <c r="C33" s="2" t="s">
        <v>294</v>
      </c>
      <c r="D33" s="2" t="s">
        <v>324</v>
      </c>
      <c r="E33" s="2" t="s">
        <v>349</v>
      </c>
      <c r="F33" s="2" t="s">
        <v>349</v>
      </c>
      <c r="G33" s="2" t="s">
        <v>2532</v>
      </c>
      <c r="H33" s="2" t="s">
        <v>591</v>
      </c>
    </row>
    <row r="34" spans="1:8" x14ac:dyDescent="0.25">
      <c r="A34" s="2" t="s">
        <v>1502</v>
      </c>
      <c r="B34" s="2" t="s">
        <v>1503</v>
      </c>
      <c r="C34" s="2" t="s">
        <v>294</v>
      </c>
      <c r="D34" s="2" t="s">
        <v>324</v>
      </c>
      <c r="E34" s="2" t="s">
        <v>349</v>
      </c>
      <c r="F34" s="2" t="s">
        <v>349</v>
      </c>
      <c r="G34" s="2" t="s">
        <v>2533</v>
      </c>
      <c r="H34" s="2" t="s">
        <v>591</v>
      </c>
    </row>
    <row r="35" spans="1:8" x14ac:dyDescent="0.25">
      <c r="A35" s="2" t="s">
        <v>1504</v>
      </c>
      <c r="B35" s="2" t="s">
        <v>1505</v>
      </c>
      <c r="C35" s="2" t="s">
        <v>294</v>
      </c>
      <c r="D35" s="2" t="s">
        <v>324</v>
      </c>
      <c r="E35" s="2" t="s">
        <v>349</v>
      </c>
      <c r="F35" s="2" t="s">
        <v>349</v>
      </c>
      <c r="G35" s="2" t="s">
        <v>2534</v>
      </c>
      <c r="H35" s="2" t="s">
        <v>591</v>
      </c>
    </row>
    <row r="36" spans="1:8" x14ac:dyDescent="0.25">
      <c r="A36" s="2" t="s">
        <v>1506</v>
      </c>
      <c r="B36" s="2" t="s">
        <v>2535</v>
      </c>
      <c r="C36" s="2" t="s">
        <v>293</v>
      </c>
      <c r="D36" s="2" t="s">
        <v>324</v>
      </c>
      <c r="E36" s="2" t="s">
        <v>349</v>
      </c>
      <c r="F36" s="2" t="s">
        <v>349</v>
      </c>
      <c r="G36" s="2" t="s">
        <v>2536</v>
      </c>
      <c r="H36" s="2" t="s">
        <v>591</v>
      </c>
    </row>
    <row r="37" spans="1:8" x14ac:dyDescent="0.25">
      <c r="A37" s="2" t="s">
        <v>1508</v>
      </c>
      <c r="B37" s="2" t="s">
        <v>1509</v>
      </c>
      <c r="C37" s="2" t="s">
        <v>293</v>
      </c>
      <c r="D37" s="2" t="s">
        <v>324</v>
      </c>
      <c r="E37" s="2" t="s">
        <v>349</v>
      </c>
      <c r="F37" s="2" t="s">
        <v>349</v>
      </c>
      <c r="G37" s="2" t="s">
        <v>2537</v>
      </c>
      <c r="H37" s="2" t="s">
        <v>591</v>
      </c>
    </row>
    <row r="38" spans="1:8" x14ac:dyDescent="0.25">
      <c r="A38" s="2" t="s">
        <v>2538</v>
      </c>
      <c r="B38" s="2" t="s">
        <v>1511</v>
      </c>
      <c r="C38" s="2" t="s">
        <v>293</v>
      </c>
      <c r="D38" s="2" t="s">
        <v>324</v>
      </c>
      <c r="E38" s="2" t="s">
        <v>349</v>
      </c>
      <c r="F38" s="2" t="s">
        <v>349</v>
      </c>
      <c r="G38" s="2" t="s">
        <v>2539</v>
      </c>
      <c r="H38" s="2" t="s">
        <v>591</v>
      </c>
    </row>
    <row r="39" spans="1:8" x14ac:dyDescent="0.25">
      <c r="A39" s="2" t="s">
        <v>1512</v>
      </c>
      <c r="B39" s="2" t="s">
        <v>1513</v>
      </c>
      <c r="C39" s="2" t="s">
        <v>294</v>
      </c>
      <c r="D39" s="2" t="s">
        <v>324</v>
      </c>
      <c r="E39" s="2" t="s">
        <v>349</v>
      </c>
      <c r="F39" s="2" t="s">
        <v>349</v>
      </c>
      <c r="G39" s="2" t="s">
        <v>2540</v>
      </c>
      <c r="H39" s="2" t="s">
        <v>591</v>
      </c>
    </row>
    <row r="40" spans="1:8" x14ac:dyDescent="0.25">
      <c r="A40" s="2" t="s">
        <v>1514</v>
      </c>
      <c r="B40" s="2" t="s">
        <v>1515</v>
      </c>
      <c r="C40" s="2" t="s">
        <v>294</v>
      </c>
      <c r="D40" s="2" t="s">
        <v>324</v>
      </c>
      <c r="E40" s="2" t="s">
        <v>349</v>
      </c>
      <c r="F40" s="2" t="s">
        <v>349</v>
      </c>
      <c r="G40" s="2" t="s">
        <v>2541</v>
      </c>
      <c r="H40" s="2" t="s">
        <v>591</v>
      </c>
    </row>
    <row r="41" spans="1:8" x14ac:dyDescent="0.25">
      <c r="A41" s="2" t="s">
        <v>1516</v>
      </c>
      <c r="B41" s="2" t="s">
        <v>1517</v>
      </c>
      <c r="C41" s="2" t="s">
        <v>293</v>
      </c>
      <c r="D41" s="2" t="s">
        <v>324</v>
      </c>
      <c r="E41" s="2" t="s">
        <v>349</v>
      </c>
      <c r="F41" s="2" t="s">
        <v>349</v>
      </c>
      <c r="G41" s="2" t="s">
        <v>2542</v>
      </c>
      <c r="H41" s="2" t="s">
        <v>591</v>
      </c>
    </row>
    <row r="42" spans="1:8" x14ac:dyDescent="0.25">
      <c r="A42" s="2" t="s">
        <v>2543</v>
      </c>
      <c r="B42" s="2" t="s">
        <v>2544</v>
      </c>
      <c r="C42" s="2" t="s">
        <v>293</v>
      </c>
      <c r="D42" s="2" t="s">
        <v>358</v>
      </c>
      <c r="E42" s="2" t="s">
        <v>349</v>
      </c>
      <c r="F42" s="2" t="s">
        <v>349</v>
      </c>
      <c r="G42" s="2" t="s">
        <v>2545</v>
      </c>
      <c r="H42" s="2" t="s">
        <v>591</v>
      </c>
    </row>
    <row r="43" spans="1:8" x14ac:dyDescent="0.25">
      <c r="A43" s="2" t="s">
        <v>1520</v>
      </c>
      <c r="B43" s="2" t="s">
        <v>1521</v>
      </c>
      <c r="C43" s="2" t="s">
        <v>293</v>
      </c>
      <c r="D43" s="2" t="s">
        <v>324</v>
      </c>
      <c r="E43" s="2" t="s">
        <v>349</v>
      </c>
      <c r="F43" s="2" t="s">
        <v>349</v>
      </c>
      <c r="G43" s="2" t="s">
        <v>2546</v>
      </c>
      <c r="H43" s="2" t="s">
        <v>591</v>
      </c>
    </row>
    <row r="44" spans="1:8" x14ac:dyDescent="0.25">
      <c r="A44" s="2" t="s">
        <v>1522</v>
      </c>
      <c r="B44" s="2" t="s">
        <v>1523</v>
      </c>
      <c r="C44" s="2" t="s">
        <v>293</v>
      </c>
      <c r="D44" s="2" t="s">
        <v>324</v>
      </c>
      <c r="E44" s="2" t="s">
        <v>349</v>
      </c>
      <c r="F44" s="2" t="s">
        <v>349</v>
      </c>
      <c r="G44" s="2" t="s">
        <v>2547</v>
      </c>
      <c r="H44" s="2" t="s">
        <v>591</v>
      </c>
    </row>
    <row r="45" spans="1:8" x14ac:dyDescent="0.25">
      <c r="A45" s="2" t="s">
        <v>1524</v>
      </c>
      <c r="B45" s="2" t="s">
        <v>1525</v>
      </c>
      <c r="C45" s="2" t="s">
        <v>293</v>
      </c>
      <c r="D45" s="2" t="s">
        <v>324</v>
      </c>
      <c r="E45" s="2" t="s">
        <v>349</v>
      </c>
      <c r="F45" s="2" t="s">
        <v>349</v>
      </c>
      <c r="G45" s="2" t="s">
        <v>2548</v>
      </c>
      <c r="H45" s="2" t="s">
        <v>591</v>
      </c>
    </row>
    <row r="46" spans="1:8" x14ac:dyDescent="0.25">
      <c r="A46" s="2" t="s">
        <v>1526</v>
      </c>
      <c r="B46" s="2" t="s">
        <v>1527</v>
      </c>
      <c r="C46" s="2" t="s">
        <v>293</v>
      </c>
      <c r="D46" s="2" t="s">
        <v>324</v>
      </c>
      <c r="E46" s="2" t="s">
        <v>349</v>
      </c>
      <c r="F46" s="2" t="s">
        <v>349</v>
      </c>
      <c r="G46" s="2" t="s">
        <v>2549</v>
      </c>
      <c r="H46" s="2" t="s">
        <v>591</v>
      </c>
    </row>
    <row r="47" spans="1:8" x14ac:dyDescent="0.25">
      <c r="A47" s="2" t="s">
        <v>1528</v>
      </c>
      <c r="B47" s="2" t="s">
        <v>1529</v>
      </c>
      <c r="C47" s="2" t="s">
        <v>294</v>
      </c>
      <c r="D47" s="2" t="s">
        <v>324</v>
      </c>
      <c r="E47" s="2" t="s">
        <v>349</v>
      </c>
      <c r="F47" s="2" t="s">
        <v>349</v>
      </c>
      <c r="G47" s="2" t="s">
        <v>2550</v>
      </c>
      <c r="H47" s="2" t="s">
        <v>591</v>
      </c>
    </row>
    <row r="48" spans="1:8" x14ac:dyDescent="0.25">
      <c r="A48" s="2" t="s">
        <v>1530</v>
      </c>
      <c r="B48" s="2" t="s">
        <v>1531</v>
      </c>
      <c r="C48" s="2" t="s">
        <v>294</v>
      </c>
      <c r="D48" s="2" t="s">
        <v>324</v>
      </c>
      <c r="E48" s="2" t="s">
        <v>349</v>
      </c>
      <c r="F48" s="2" t="s">
        <v>349</v>
      </c>
      <c r="G48" s="2" t="s">
        <v>2551</v>
      </c>
      <c r="H48" s="2" t="s">
        <v>591</v>
      </c>
    </row>
    <row r="49" spans="1:8" x14ac:dyDescent="0.25">
      <c r="A49" s="2" t="s">
        <v>1532</v>
      </c>
      <c r="B49" s="2" t="s">
        <v>1533</v>
      </c>
      <c r="C49" s="2" t="s">
        <v>293</v>
      </c>
      <c r="D49" s="2" t="s">
        <v>324</v>
      </c>
      <c r="E49" s="2" t="s">
        <v>349</v>
      </c>
      <c r="F49" s="2" t="s">
        <v>349</v>
      </c>
      <c r="G49" s="2" t="s">
        <v>2552</v>
      </c>
      <c r="H49" s="2" t="s">
        <v>591</v>
      </c>
    </row>
    <row r="50" spans="1:8" x14ac:dyDescent="0.25">
      <c r="A50" s="2" t="s">
        <v>1534</v>
      </c>
      <c r="B50" s="2" t="s">
        <v>1535</v>
      </c>
      <c r="C50" s="2" t="s">
        <v>293</v>
      </c>
      <c r="D50" s="2" t="s">
        <v>324</v>
      </c>
      <c r="E50" s="2" t="s">
        <v>349</v>
      </c>
      <c r="F50" s="2" t="s">
        <v>349</v>
      </c>
      <c r="G50" s="2" t="s">
        <v>2553</v>
      </c>
      <c r="H50" s="2" t="s">
        <v>591</v>
      </c>
    </row>
    <row r="51" spans="1:8" x14ac:dyDescent="0.25">
      <c r="A51" s="2" t="s">
        <v>2554</v>
      </c>
      <c r="B51" s="2" t="s">
        <v>1537</v>
      </c>
      <c r="C51" s="2" t="s">
        <v>293</v>
      </c>
      <c r="D51" s="2" t="s">
        <v>324</v>
      </c>
      <c r="E51" s="2" t="s">
        <v>349</v>
      </c>
      <c r="F51" s="2" t="s">
        <v>349</v>
      </c>
      <c r="G51" s="2" t="s">
        <v>2555</v>
      </c>
      <c r="H51" s="2" t="s">
        <v>591</v>
      </c>
    </row>
    <row r="52" spans="1:8" x14ac:dyDescent="0.25">
      <c r="A52" s="2" t="s">
        <v>1538</v>
      </c>
      <c r="B52" s="2" t="s">
        <v>1539</v>
      </c>
      <c r="C52" s="2" t="s">
        <v>293</v>
      </c>
      <c r="D52" s="2" t="s">
        <v>324</v>
      </c>
      <c r="E52" s="2" t="s">
        <v>349</v>
      </c>
      <c r="F52" s="2" t="s">
        <v>349</v>
      </c>
      <c r="G52" s="2" t="s">
        <v>2556</v>
      </c>
      <c r="H52" s="2" t="s">
        <v>591</v>
      </c>
    </row>
    <row r="53" spans="1:8" x14ac:dyDescent="0.25">
      <c r="A53" s="2" t="s">
        <v>1540</v>
      </c>
      <c r="B53" s="2" t="s">
        <v>1541</v>
      </c>
      <c r="C53" s="2" t="s">
        <v>293</v>
      </c>
      <c r="D53" s="2" t="s">
        <v>324</v>
      </c>
      <c r="E53" s="2" t="s">
        <v>349</v>
      </c>
      <c r="F53" s="2" t="s">
        <v>349</v>
      </c>
      <c r="G53" s="2" t="s">
        <v>2557</v>
      </c>
      <c r="H53" s="2" t="s">
        <v>591</v>
      </c>
    </row>
    <row r="54" spans="1:8" x14ac:dyDescent="0.25">
      <c r="A54" s="2" t="s">
        <v>1542</v>
      </c>
      <c r="B54" s="2" t="s">
        <v>1543</v>
      </c>
      <c r="C54" s="2" t="s">
        <v>292</v>
      </c>
      <c r="D54" s="2" t="s">
        <v>358</v>
      </c>
      <c r="E54" s="2" t="s">
        <v>349</v>
      </c>
      <c r="F54" s="2" t="s">
        <v>349</v>
      </c>
      <c r="G54" s="2" t="s">
        <v>2558</v>
      </c>
      <c r="H54" s="2" t="s">
        <v>591</v>
      </c>
    </row>
    <row r="55" spans="1:8" x14ac:dyDescent="0.25">
      <c r="A55" s="2" t="s">
        <v>1544</v>
      </c>
      <c r="B55" s="2" t="s">
        <v>1545</v>
      </c>
      <c r="C55" s="2" t="s">
        <v>293</v>
      </c>
      <c r="D55" s="2" t="s">
        <v>358</v>
      </c>
      <c r="E55" s="2" t="s">
        <v>349</v>
      </c>
      <c r="F55" s="2" t="s">
        <v>349</v>
      </c>
      <c r="G55" s="2" t="s">
        <v>2558</v>
      </c>
      <c r="H55" s="2" t="s">
        <v>591</v>
      </c>
    </row>
    <row r="56" spans="1:8" x14ac:dyDescent="0.25">
      <c r="A56" s="2" t="s">
        <v>1546</v>
      </c>
      <c r="B56" s="2" t="s">
        <v>1547</v>
      </c>
      <c r="C56" s="2" t="s">
        <v>294</v>
      </c>
      <c r="D56" s="2" t="s">
        <v>358</v>
      </c>
      <c r="E56" s="2" t="s">
        <v>349</v>
      </c>
      <c r="F56" s="2" t="s">
        <v>349</v>
      </c>
      <c r="G56" s="2" t="s">
        <v>2559</v>
      </c>
      <c r="H56" s="2" t="s">
        <v>301</v>
      </c>
    </row>
    <row r="57" spans="1:8" x14ac:dyDescent="0.25">
      <c r="A57" s="2" t="s">
        <v>1548</v>
      </c>
      <c r="B57" s="2" t="s">
        <v>1549</v>
      </c>
      <c r="C57" s="2" t="s">
        <v>294</v>
      </c>
      <c r="D57" s="2" t="s">
        <v>358</v>
      </c>
      <c r="E57" s="2" t="s">
        <v>349</v>
      </c>
      <c r="F57" s="2" t="s">
        <v>349</v>
      </c>
      <c r="G57" s="2" t="s">
        <v>2560</v>
      </c>
      <c r="H57" s="2" t="s">
        <v>301</v>
      </c>
    </row>
    <row r="58" spans="1:8" x14ac:dyDescent="0.25">
      <c r="A58" s="2" t="s">
        <v>1550</v>
      </c>
      <c r="B58" s="2" t="s">
        <v>2561</v>
      </c>
      <c r="C58" s="2" t="s">
        <v>294</v>
      </c>
      <c r="D58" s="2" t="s">
        <v>324</v>
      </c>
      <c r="E58" s="2" t="s">
        <v>349</v>
      </c>
      <c r="F58" s="2" t="s">
        <v>349</v>
      </c>
      <c r="G58" s="2" t="s">
        <v>2562</v>
      </c>
      <c r="H58" s="2" t="s">
        <v>301</v>
      </c>
    </row>
    <row r="59" spans="1:8" x14ac:dyDescent="0.25">
      <c r="A59" s="2" t="s">
        <v>1552</v>
      </c>
      <c r="B59" s="2" t="s">
        <v>1553</v>
      </c>
      <c r="C59" s="2" t="s">
        <v>294</v>
      </c>
      <c r="D59" s="2" t="s">
        <v>324</v>
      </c>
      <c r="E59" s="2" t="s">
        <v>349</v>
      </c>
      <c r="F59" s="2" t="s">
        <v>349</v>
      </c>
      <c r="G59" s="2" t="s">
        <v>2563</v>
      </c>
      <c r="H59" s="2" t="s">
        <v>301</v>
      </c>
    </row>
    <row r="60" spans="1:8" x14ac:dyDescent="0.25">
      <c r="A60" s="2" t="s">
        <v>1554</v>
      </c>
      <c r="B60" s="2" t="s">
        <v>2564</v>
      </c>
      <c r="C60" s="2" t="s">
        <v>294</v>
      </c>
      <c r="D60" s="2" t="s">
        <v>324</v>
      </c>
      <c r="E60" s="2" t="s">
        <v>349</v>
      </c>
      <c r="F60" s="2" t="s">
        <v>349</v>
      </c>
      <c r="G60" s="2" t="s">
        <v>2565</v>
      </c>
      <c r="H60" s="2" t="s">
        <v>301</v>
      </c>
    </row>
    <row r="61" spans="1:8" x14ac:dyDescent="0.25">
      <c r="A61" s="2" t="s">
        <v>1556</v>
      </c>
      <c r="B61" s="2" t="s">
        <v>2566</v>
      </c>
      <c r="C61" s="2" t="s">
        <v>294</v>
      </c>
      <c r="D61" s="2" t="s">
        <v>358</v>
      </c>
      <c r="E61" s="2" t="s">
        <v>349</v>
      </c>
      <c r="F61" s="2" t="s">
        <v>349</v>
      </c>
      <c r="G61" s="2" t="s">
        <v>2567</v>
      </c>
      <c r="H61" s="2" t="s">
        <v>301</v>
      </c>
    </row>
    <row r="62" spans="1:8" x14ac:dyDescent="0.25">
      <c r="A62" s="2" t="s">
        <v>2568</v>
      </c>
      <c r="B62" s="2" t="s">
        <v>1559</v>
      </c>
      <c r="C62" s="2" t="s">
        <v>294</v>
      </c>
      <c r="D62" s="2" t="s">
        <v>358</v>
      </c>
      <c r="E62" s="2" t="s">
        <v>349</v>
      </c>
      <c r="F62" s="2" t="s">
        <v>349</v>
      </c>
      <c r="G62" s="2" t="s">
        <v>2569</v>
      </c>
      <c r="H62" s="2" t="s">
        <v>301</v>
      </c>
    </row>
    <row r="63" spans="1:8" x14ac:dyDescent="0.25">
      <c r="A63" s="2" t="s">
        <v>1560</v>
      </c>
      <c r="B63" s="2" t="s">
        <v>1561</v>
      </c>
      <c r="C63" s="2" t="s">
        <v>294</v>
      </c>
      <c r="D63" s="2" t="s">
        <v>358</v>
      </c>
      <c r="E63" s="2" t="s">
        <v>349</v>
      </c>
      <c r="F63" s="2" t="s">
        <v>349</v>
      </c>
      <c r="G63" s="2" t="s">
        <v>2570</v>
      </c>
      <c r="H63" s="2" t="s">
        <v>301</v>
      </c>
    </row>
    <row r="64" spans="1:8" x14ac:dyDescent="0.25">
      <c r="A64" s="2" t="s">
        <v>1562</v>
      </c>
      <c r="B64" s="2" t="s">
        <v>1549</v>
      </c>
      <c r="C64" s="2" t="s">
        <v>294</v>
      </c>
      <c r="D64" s="2" t="s">
        <v>358</v>
      </c>
      <c r="E64" s="2" t="s">
        <v>349</v>
      </c>
      <c r="F64" s="2" t="s">
        <v>349</v>
      </c>
      <c r="G64" s="2" t="s">
        <v>2571</v>
      </c>
      <c r="H64" s="2" t="s">
        <v>301</v>
      </c>
    </row>
    <row r="65" spans="1:8" x14ac:dyDescent="0.25">
      <c r="A65" s="2" t="s">
        <v>1563</v>
      </c>
      <c r="B65" s="2" t="s">
        <v>2572</v>
      </c>
      <c r="C65" s="2" t="s">
        <v>294</v>
      </c>
      <c r="D65" s="2" t="s">
        <v>324</v>
      </c>
      <c r="E65" s="2" t="s">
        <v>349</v>
      </c>
      <c r="F65" s="2" t="s">
        <v>349</v>
      </c>
      <c r="G65" s="2" t="s">
        <v>2573</v>
      </c>
      <c r="H65" s="2" t="s">
        <v>301</v>
      </c>
    </row>
    <row r="66" spans="1:8" x14ac:dyDescent="0.25">
      <c r="A66" s="2" t="s">
        <v>1565</v>
      </c>
      <c r="B66" s="2" t="s">
        <v>2574</v>
      </c>
      <c r="C66" s="2" t="s">
        <v>294</v>
      </c>
      <c r="D66" s="2" t="s">
        <v>358</v>
      </c>
      <c r="E66" s="2" t="s">
        <v>349</v>
      </c>
      <c r="F66" s="2" t="s">
        <v>349</v>
      </c>
      <c r="G66" s="2" t="s">
        <v>2575</v>
      </c>
      <c r="H66" s="2" t="s">
        <v>301</v>
      </c>
    </row>
    <row r="67" spans="1:8" x14ac:dyDescent="0.25">
      <c r="A67" s="2" t="s">
        <v>1567</v>
      </c>
      <c r="B67" s="2" t="s">
        <v>2576</v>
      </c>
      <c r="C67" s="2" t="s">
        <v>294</v>
      </c>
      <c r="D67" s="2" t="s">
        <v>358</v>
      </c>
      <c r="E67" s="2" t="s">
        <v>349</v>
      </c>
      <c r="F67" s="2" t="s">
        <v>349</v>
      </c>
      <c r="G67" s="2" t="s">
        <v>2577</v>
      </c>
      <c r="H67" s="2" t="s">
        <v>301</v>
      </c>
    </row>
    <row r="68" spans="1:8" x14ac:dyDescent="0.25">
      <c r="A68" s="2" t="s">
        <v>1569</v>
      </c>
      <c r="B68" s="2" t="s">
        <v>1570</v>
      </c>
      <c r="C68" s="2" t="s">
        <v>294</v>
      </c>
      <c r="D68" s="2" t="s">
        <v>358</v>
      </c>
      <c r="E68" s="2" t="s">
        <v>349</v>
      </c>
      <c r="F68" s="2" t="s">
        <v>349</v>
      </c>
      <c r="G68" s="2" t="s">
        <v>2578</v>
      </c>
      <c r="H68" s="2" t="s">
        <v>301</v>
      </c>
    </row>
    <row r="69" spans="1:8" x14ac:dyDescent="0.25">
      <c r="A69" s="2" t="s">
        <v>1571</v>
      </c>
      <c r="B69" s="2" t="s">
        <v>1559</v>
      </c>
      <c r="C69" s="2" t="s">
        <v>294</v>
      </c>
      <c r="D69" s="2" t="s">
        <v>358</v>
      </c>
      <c r="E69" s="2" t="s">
        <v>349</v>
      </c>
      <c r="F69" s="2" t="s">
        <v>349</v>
      </c>
      <c r="G69" s="2" t="s">
        <v>2579</v>
      </c>
      <c r="H69" s="2" t="s">
        <v>301</v>
      </c>
    </row>
    <row r="70" spans="1:8" x14ac:dyDescent="0.25">
      <c r="A70" s="2" t="s">
        <v>1572</v>
      </c>
      <c r="B70" s="2" t="s">
        <v>1573</v>
      </c>
      <c r="C70" s="2" t="s">
        <v>294</v>
      </c>
      <c r="D70" s="2" t="s">
        <v>358</v>
      </c>
      <c r="E70" s="2" t="s">
        <v>349</v>
      </c>
      <c r="F70" s="2" t="s">
        <v>349</v>
      </c>
      <c r="G70" s="2" t="s">
        <v>2580</v>
      </c>
      <c r="H70" s="2" t="s">
        <v>301</v>
      </c>
    </row>
    <row r="71" spans="1:8" x14ac:dyDescent="0.25">
      <c r="A71" s="2" t="s">
        <v>1574</v>
      </c>
      <c r="B71" s="2" t="s">
        <v>1549</v>
      </c>
      <c r="C71" s="2" t="s">
        <v>294</v>
      </c>
      <c r="D71" s="2" t="s">
        <v>358</v>
      </c>
      <c r="E71" s="2" t="s">
        <v>349</v>
      </c>
      <c r="F71" s="2" t="s">
        <v>349</v>
      </c>
      <c r="G71" s="2" t="s">
        <v>2581</v>
      </c>
      <c r="H71" s="2" t="s">
        <v>301</v>
      </c>
    </row>
    <row r="72" spans="1:8" x14ac:dyDescent="0.25">
      <c r="A72" s="2" t="s">
        <v>1575</v>
      </c>
      <c r="B72" s="2" t="s">
        <v>2582</v>
      </c>
      <c r="C72" s="2" t="s">
        <v>293</v>
      </c>
      <c r="D72" s="2" t="s">
        <v>358</v>
      </c>
      <c r="E72" s="2" t="s">
        <v>349</v>
      </c>
      <c r="F72" s="2" t="s">
        <v>349</v>
      </c>
      <c r="G72" s="2" t="s">
        <v>2583</v>
      </c>
      <c r="H72" s="2" t="s">
        <v>301</v>
      </c>
    </row>
    <row r="73" spans="1:8" x14ac:dyDescent="0.25">
      <c r="A73" s="2" t="s">
        <v>1577</v>
      </c>
      <c r="B73" s="2" t="s">
        <v>1578</v>
      </c>
      <c r="C73" s="2" t="s">
        <v>292</v>
      </c>
      <c r="D73" s="2" t="s">
        <v>358</v>
      </c>
      <c r="E73" s="2" t="s">
        <v>349</v>
      </c>
      <c r="F73" s="2" t="s">
        <v>349</v>
      </c>
      <c r="G73" s="2" t="s">
        <v>2584</v>
      </c>
      <c r="H73" s="2" t="s">
        <v>301</v>
      </c>
    </row>
    <row r="74" spans="1:8" x14ac:dyDescent="0.25">
      <c r="A74" s="2" t="s">
        <v>1579</v>
      </c>
      <c r="B74" s="2" t="s">
        <v>2585</v>
      </c>
      <c r="C74" s="2" t="s">
        <v>294</v>
      </c>
      <c r="D74" s="2" t="s">
        <v>358</v>
      </c>
      <c r="E74" s="2" t="s">
        <v>349</v>
      </c>
      <c r="F74" s="2" t="s">
        <v>349</v>
      </c>
      <c r="G74" s="2" t="s">
        <v>2586</v>
      </c>
      <c r="H74" s="2" t="s">
        <v>301</v>
      </c>
    </row>
    <row r="75" spans="1:8" x14ac:dyDescent="0.25">
      <c r="A75" s="2" t="s">
        <v>1581</v>
      </c>
      <c r="B75" s="2" t="s">
        <v>2587</v>
      </c>
      <c r="C75" s="2" t="s">
        <v>294</v>
      </c>
      <c r="D75" s="2" t="s">
        <v>358</v>
      </c>
      <c r="E75" s="2" t="s">
        <v>349</v>
      </c>
      <c r="F75" s="2" t="s">
        <v>349</v>
      </c>
      <c r="G75" s="2" t="s">
        <v>2588</v>
      </c>
      <c r="H75" s="2" t="s">
        <v>301</v>
      </c>
    </row>
    <row r="76" spans="1:8" x14ac:dyDescent="0.25">
      <c r="A76" s="2" t="s">
        <v>1583</v>
      </c>
      <c r="B76" s="2" t="s">
        <v>2589</v>
      </c>
      <c r="C76" s="2" t="s">
        <v>294</v>
      </c>
      <c r="D76" s="2" t="s">
        <v>670</v>
      </c>
      <c r="E76" s="2" t="s">
        <v>349</v>
      </c>
      <c r="F76" s="2" t="s">
        <v>349</v>
      </c>
      <c r="G76" s="2" t="s">
        <v>2590</v>
      </c>
      <c r="H76" s="2" t="s">
        <v>301</v>
      </c>
    </row>
    <row r="77" spans="1:8" x14ac:dyDescent="0.25">
      <c r="B77" s="3"/>
      <c r="F77" s="2" t="b">
        <v>0</v>
      </c>
      <c r="G77" s="4"/>
    </row>
    <row r="78" spans="1:8" x14ac:dyDescent="0.25">
      <c r="B78" s="3"/>
      <c r="F78" s="2" t="b">
        <v>0</v>
      </c>
      <c r="G78" s="4"/>
    </row>
    <row r="79" spans="1:8" x14ac:dyDescent="0.25">
      <c r="B79" s="3"/>
      <c r="F79" s="2" t="b">
        <v>0</v>
      </c>
      <c r="G79" s="4"/>
    </row>
    <row r="80" spans="1:8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1C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H202"/>
  <sheetViews>
    <sheetView workbookViewId="0"/>
  </sheetViews>
  <sheetFormatPr defaultColWidth="12.6640625" defaultRowHeight="15.75" customHeight="1" x14ac:dyDescent="0.25"/>
  <sheetData>
    <row r="1" spans="1:8" x14ac:dyDescent="0.25">
      <c r="A1" s="2" t="s">
        <v>281</v>
      </c>
      <c r="B1" s="1" t="s">
        <v>2591</v>
      </c>
      <c r="C1" s="2"/>
      <c r="D1" s="2"/>
      <c r="E1" s="2"/>
      <c r="F1" s="2"/>
      <c r="G1" s="2"/>
    </row>
    <row r="2" spans="1:8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8" x14ac:dyDescent="0.25">
      <c r="A3" s="2" t="s">
        <v>2420</v>
      </c>
      <c r="B3" s="2" t="s">
        <v>2386</v>
      </c>
      <c r="C3" s="2" t="s">
        <v>291</v>
      </c>
      <c r="D3" s="2" t="s">
        <v>315</v>
      </c>
      <c r="E3" s="2" t="s">
        <v>349</v>
      </c>
      <c r="F3" s="2" t="s">
        <v>349</v>
      </c>
      <c r="G3" s="2" t="s">
        <v>2592</v>
      </c>
      <c r="H3" s="2" t="s">
        <v>591</v>
      </c>
    </row>
    <row r="4" spans="1:8" x14ac:dyDescent="0.25">
      <c r="A4" s="2" t="s">
        <v>2593</v>
      </c>
      <c r="B4" s="2" t="s">
        <v>2388</v>
      </c>
      <c r="C4" s="2" t="s">
        <v>294</v>
      </c>
      <c r="D4" s="2" t="s">
        <v>324</v>
      </c>
      <c r="E4" s="2" t="s">
        <v>349</v>
      </c>
      <c r="F4" s="2" t="s">
        <v>349</v>
      </c>
      <c r="G4" s="2" t="s">
        <v>349</v>
      </c>
      <c r="H4" s="2" t="s">
        <v>591</v>
      </c>
    </row>
    <row r="5" spans="1:8" x14ac:dyDescent="0.25">
      <c r="A5" s="2" t="s">
        <v>2594</v>
      </c>
      <c r="B5" s="2" t="s">
        <v>2390</v>
      </c>
      <c r="C5" s="2" t="s">
        <v>294</v>
      </c>
      <c r="D5" s="2" t="s">
        <v>324</v>
      </c>
      <c r="E5" s="2" t="s">
        <v>349</v>
      </c>
      <c r="F5" s="2" t="s">
        <v>349</v>
      </c>
      <c r="G5" s="2" t="s">
        <v>2595</v>
      </c>
      <c r="H5" s="2" t="s">
        <v>591</v>
      </c>
    </row>
    <row r="6" spans="1:8" x14ac:dyDescent="0.25">
      <c r="A6" s="2" t="s">
        <v>2596</v>
      </c>
      <c r="B6" s="2" t="s">
        <v>2393</v>
      </c>
      <c r="C6" s="2" t="s">
        <v>294</v>
      </c>
      <c r="D6" s="2" t="s">
        <v>324</v>
      </c>
      <c r="E6" s="2" t="s">
        <v>349</v>
      </c>
      <c r="F6" s="2" t="s">
        <v>349</v>
      </c>
      <c r="G6" s="2" t="s">
        <v>2597</v>
      </c>
      <c r="H6" s="2" t="s">
        <v>591</v>
      </c>
    </row>
    <row r="7" spans="1:8" x14ac:dyDescent="0.25">
      <c r="A7" s="2" t="s">
        <v>2598</v>
      </c>
      <c r="B7" s="2" t="s">
        <v>2599</v>
      </c>
      <c r="C7" s="2" t="s">
        <v>294</v>
      </c>
      <c r="D7" s="2" t="s">
        <v>324</v>
      </c>
      <c r="E7" s="2" t="s">
        <v>349</v>
      </c>
      <c r="F7" s="2" t="s">
        <v>349</v>
      </c>
      <c r="G7" s="2" t="s">
        <v>349</v>
      </c>
      <c r="H7" s="2" t="s">
        <v>591</v>
      </c>
    </row>
    <row r="8" spans="1:8" x14ac:dyDescent="0.25">
      <c r="A8" s="2" t="s">
        <v>2600</v>
      </c>
      <c r="B8" s="2" t="s">
        <v>2399</v>
      </c>
      <c r="C8" s="2" t="s">
        <v>294</v>
      </c>
      <c r="D8" s="2" t="s">
        <v>358</v>
      </c>
      <c r="E8" s="2" t="s">
        <v>349</v>
      </c>
      <c r="F8" s="2" t="s">
        <v>349</v>
      </c>
      <c r="G8" s="2" t="s">
        <v>2601</v>
      </c>
      <c r="H8" s="2" t="s">
        <v>591</v>
      </c>
    </row>
    <row r="9" spans="1:8" x14ac:dyDescent="0.25">
      <c r="A9" s="2" t="s">
        <v>2602</v>
      </c>
      <c r="B9" s="2" t="s">
        <v>2603</v>
      </c>
      <c r="C9" s="2" t="s">
        <v>294</v>
      </c>
      <c r="D9" s="2" t="s">
        <v>324</v>
      </c>
      <c r="E9" s="2" t="s">
        <v>349</v>
      </c>
      <c r="F9" s="2" t="s">
        <v>349</v>
      </c>
      <c r="G9" s="2" t="s">
        <v>2604</v>
      </c>
      <c r="H9" s="2" t="s">
        <v>591</v>
      </c>
    </row>
    <row r="10" spans="1:8" x14ac:dyDescent="0.25">
      <c r="A10" s="2" t="s">
        <v>2605</v>
      </c>
      <c r="B10" s="2" t="s">
        <v>2403</v>
      </c>
      <c r="C10" s="2" t="s">
        <v>294</v>
      </c>
      <c r="D10" s="2" t="s">
        <v>358</v>
      </c>
      <c r="E10" s="2" t="s">
        <v>349</v>
      </c>
      <c r="F10" s="2" t="s">
        <v>349</v>
      </c>
      <c r="G10" s="2" t="s">
        <v>349</v>
      </c>
      <c r="H10" s="2" t="s">
        <v>591</v>
      </c>
    </row>
    <row r="11" spans="1:8" x14ac:dyDescent="0.25">
      <c r="A11" s="2" t="s">
        <v>2606</v>
      </c>
      <c r="B11" s="2" t="s">
        <v>2607</v>
      </c>
      <c r="C11" s="2" t="s">
        <v>294</v>
      </c>
      <c r="D11" s="2" t="s">
        <v>358</v>
      </c>
      <c r="E11" s="2" t="s">
        <v>349</v>
      </c>
      <c r="F11" s="2" t="s">
        <v>349</v>
      </c>
      <c r="G11" s="2" t="s">
        <v>349</v>
      </c>
      <c r="H11" s="2" t="s">
        <v>591</v>
      </c>
    </row>
    <row r="12" spans="1:8" x14ac:dyDescent="0.25">
      <c r="A12" s="2" t="s">
        <v>2608</v>
      </c>
      <c r="B12" s="2" t="s">
        <v>2609</v>
      </c>
      <c r="C12" s="2" t="s">
        <v>294</v>
      </c>
      <c r="D12" s="2" t="s">
        <v>358</v>
      </c>
      <c r="E12" s="2" t="s">
        <v>349</v>
      </c>
      <c r="F12" s="2" t="s">
        <v>349</v>
      </c>
      <c r="G12" s="2" t="s">
        <v>349</v>
      </c>
      <c r="H12" s="2" t="s">
        <v>591</v>
      </c>
    </row>
    <row r="13" spans="1:8" x14ac:dyDescent="0.25">
      <c r="A13" s="2" t="s">
        <v>2610</v>
      </c>
      <c r="B13" s="2" t="s">
        <v>2611</v>
      </c>
      <c r="C13" s="2" t="s">
        <v>294</v>
      </c>
      <c r="D13" s="2" t="s">
        <v>324</v>
      </c>
      <c r="E13" s="2" t="s">
        <v>349</v>
      </c>
      <c r="F13" s="2" t="s">
        <v>349</v>
      </c>
      <c r="G13" s="2" t="s">
        <v>349</v>
      </c>
      <c r="H13" s="2" t="s">
        <v>591</v>
      </c>
    </row>
    <row r="14" spans="1:8" x14ac:dyDescent="0.25">
      <c r="A14" s="2" t="s">
        <v>2612</v>
      </c>
      <c r="B14" s="2" t="s">
        <v>2613</v>
      </c>
      <c r="C14" s="2" t="s">
        <v>294</v>
      </c>
      <c r="D14" s="2" t="s">
        <v>324</v>
      </c>
      <c r="E14" s="2" t="s">
        <v>349</v>
      </c>
      <c r="F14" s="2" t="s">
        <v>349</v>
      </c>
      <c r="G14" s="2" t="s">
        <v>349</v>
      </c>
      <c r="H14" s="2" t="s">
        <v>591</v>
      </c>
    </row>
    <row r="15" spans="1:8" x14ac:dyDescent="0.25">
      <c r="A15" s="2" t="s">
        <v>2614</v>
      </c>
      <c r="B15" s="2" t="s">
        <v>2615</v>
      </c>
      <c r="C15" s="2" t="s">
        <v>294</v>
      </c>
      <c r="D15" s="2" t="s">
        <v>358</v>
      </c>
      <c r="E15" s="2" t="s">
        <v>349</v>
      </c>
      <c r="F15" s="2" t="s">
        <v>349</v>
      </c>
      <c r="G15" s="2" t="s">
        <v>349</v>
      </c>
      <c r="H15" s="2" t="s">
        <v>591</v>
      </c>
    </row>
    <row r="16" spans="1:8" x14ac:dyDescent="0.25">
      <c r="A16" s="2" t="s">
        <v>2616</v>
      </c>
      <c r="B16" s="2" t="s">
        <v>2617</v>
      </c>
      <c r="C16" s="2" t="s">
        <v>294</v>
      </c>
      <c r="D16" s="2" t="s">
        <v>358</v>
      </c>
      <c r="E16" s="2" t="s">
        <v>349</v>
      </c>
      <c r="F16" s="2" t="s">
        <v>349</v>
      </c>
      <c r="G16" s="2" t="s">
        <v>349</v>
      </c>
      <c r="H16" s="2" t="s">
        <v>591</v>
      </c>
    </row>
    <row r="17" spans="1:8" x14ac:dyDescent="0.25">
      <c r="A17" s="2" t="s">
        <v>2618</v>
      </c>
      <c r="B17" s="2" t="s">
        <v>2619</v>
      </c>
      <c r="C17" s="2" t="s">
        <v>294</v>
      </c>
      <c r="D17" s="2" t="s">
        <v>324</v>
      </c>
      <c r="E17" s="2" t="s">
        <v>349</v>
      </c>
      <c r="F17" s="2" t="s">
        <v>349</v>
      </c>
      <c r="G17" s="2" t="s">
        <v>349</v>
      </c>
      <c r="H17" s="2" t="s">
        <v>591</v>
      </c>
    </row>
    <row r="18" spans="1:8" x14ac:dyDescent="0.25">
      <c r="A18" s="2" t="s">
        <v>2620</v>
      </c>
      <c r="B18" s="2" t="s">
        <v>2621</v>
      </c>
      <c r="C18" s="2" t="s">
        <v>294</v>
      </c>
      <c r="D18" s="2" t="s">
        <v>324</v>
      </c>
      <c r="E18" s="2" t="s">
        <v>349</v>
      </c>
      <c r="F18" s="2" t="s">
        <v>349</v>
      </c>
      <c r="G18" s="2" t="s">
        <v>349</v>
      </c>
      <c r="H18" s="2" t="s">
        <v>591</v>
      </c>
    </row>
    <row r="19" spans="1:8" x14ac:dyDescent="0.25">
      <c r="A19" s="2" t="s">
        <v>2622</v>
      </c>
      <c r="B19" s="2" t="s">
        <v>2623</v>
      </c>
      <c r="C19" s="2" t="s">
        <v>294</v>
      </c>
      <c r="D19" s="2" t="s">
        <v>358</v>
      </c>
      <c r="E19" s="2" t="s">
        <v>349</v>
      </c>
      <c r="F19" s="2" t="s">
        <v>349</v>
      </c>
      <c r="G19" s="2" t="s">
        <v>349</v>
      </c>
      <c r="H19" s="2" t="s">
        <v>591</v>
      </c>
    </row>
    <row r="20" spans="1:8" x14ac:dyDescent="0.25">
      <c r="A20" s="2" t="s">
        <v>2624</v>
      </c>
      <c r="B20" s="2" t="s">
        <v>2433</v>
      </c>
      <c r="C20" s="2" t="s">
        <v>294</v>
      </c>
      <c r="D20" s="2" t="s">
        <v>324</v>
      </c>
      <c r="E20" s="2" t="s">
        <v>349</v>
      </c>
      <c r="F20" s="2" t="s">
        <v>349</v>
      </c>
      <c r="G20" s="2" t="s">
        <v>349</v>
      </c>
      <c r="H20" s="2" t="s">
        <v>591</v>
      </c>
    </row>
    <row r="21" spans="1:8" x14ac:dyDescent="0.25">
      <c r="A21" s="2" t="s">
        <v>2625</v>
      </c>
      <c r="B21" s="2" t="s">
        <v>2435</v>
      </c>
      <c r="C21" s="2" t="s">
        <v>294</v>
      </c>
      <c r="D21" s="2" t="s">
        <v>324</v>
      </c>
      <c r="E21" s="2" t="s">
        <v>349</v>
      </c>
      <c r="F21" s="2" t="s">
        <v>349</v>
      </c>
      <c r="G21" s="2" t="s">
        <v>349</v>
      </c>
      <c r="H21" s="2" t="s">
        <v>591</v>
      </c>
    </row>
    <row r="22" spans="1:8" x14ac:dyDescent="0.25">
      <c r="A22" s="2" t="s">
        <v>2626</v>
      </c>
      <c r="B22" s="2" t="s">
        <v>2437</v>
      </c>
      <c r="C22" s="2" t="s">
        <v>294</v>
      </c>
      <c r="D22" s="2" t="s">
        <v>324</v>
      </c>
      <c r="E22" s="2" t="s">
        <v>349</v>
      </c>
      <c r="F22" s="2" t="s">
        <v>349</v>
      </c>
      <c r="G22" s="2" t="s">
        <v>349</v>
      </c>
      <c r="H22" s="2" t="s">
        <v>591</v>
      </c>
    </row>
    <row r="23" spans="1:8" x14ac:dyDescent="0.25">
      <c r="A23" s="2" t="s">
        <v>2627</v>
      </c>
      <c r="B23" s="2" t="s">
        <v>2439</v>
      </c>
      <c r="C23" s="2" t="s">
        <v>294</v>
      </c>
      <c r="D23" s="2" t="s">
        <v>358</v>
      </c>
      <c r="E23" s="2" t="s">
        <v>349</v>
      </c>
      <c r="F23" s="2" t="s">
        <v>349</v>
      </c>
      <c r="G23" s="2" t="s">
        <v>349</v>
      </c>
      <c r="H23" s="2" t="s">
        <v>591</v>
      </c>
    </row>
    <row r="24" spans="1:8" x14ac:dyDescent="0.25">
      <c r="A24" s="2" t="s">
        <v>2628</v>
      </c>
      <c r="B24" s="2" t="s">
        <v>2440</v>
      </c>
      <c r="C24" s="2" t="s">
        <v>294</v>
      </c>
      <c r="D24" s="2" t="s">
        <v>324</v>
      </c>
      <c r="E24" s="2" t="s">
        <v>349</v>
      </c>
      <c r="F24" s="2" t="s">
        <v>349</v>
      </c>
      <c r="G24" s="2" t="s">
        <v>349</v>
      </c>
      <c r="H24" s="2" t="s">
        <v>591</v>
      </c>
    </row>
    <row r="25" spans="1:8" x14ac:dyDescent="0.25">
      <c r="A25" s="2" t="s">
        <v>2629</v>
      </c>
      <c r="B25" s="2" t="s">
        <v>2442</v>
      </c>
      <c r="C25" s="2" t="s">
        <v>294</v>
      </c>
      <c r="D25" s="2" t="s">
        <v>324</v>
      </c>
      <c r="E25" s="2" t="s">
        <v>349</v>
      </c>
      <c r="F25" s="2" t="s">
        <v>349</v>
      </c>
      <c r="G25" s="2" t="s">
        <v>349</v>
      </c>
      <c r="H25" s="2" t="s">
        <v>591</v>
      </c>
    </row>
    <row r="26" spans="1:8" x14ac:dyDescent="0.25">
      <c r="A26" s="2" t="s">
        <v>2630</v>
      </c>
      <c r="B26" s="2" t="s">
        <v>2444</v>
      </c>
      <c r="C26" s="2" t="s">
        <v>294</v>
      </c>
      <c r="D26" s="2" t="s">
        <v>358</v>
      </c>
      <c r="E26" s="2" t="s">
        <v>349</v>
      </c>
      <c r="F26" s="2" t="s">
        <v>349</v>
      </c>
      <c r="G26" s="2" t="s">
        <v>349</v>
      </c>
      <c r="H26" s="2" t="s">
        <v>591</v>
      </c>
    </row>
    <row r="27" spans="1:8" x14ac:dyDescent="0.25">
      <c r="A27" s="2" t="s">
        <v>2631</v>
      </c>
      <c r="B27" s="2" t="s">
        <v>2446</v>
      </c>
      <c r="C27" s="2" t="s">
        <v>293</v>
      </c>
      <c r="D27" s="2" t="s">
        <v>315</v>
      </c>
      <c r="E27" s="2" t="s">
        <v>349</v>
      </c>
      <c r="F27" s="2" t="s">
        <v>349</v>
      </c>
      <c r="G27" s="2" t="s">
        <v>349</v>
      </c>
      <c r="H27" s="2" t="s">
        <v>591</v>
      </c>
    </row>
    <row r="28" spans="1:8" x14ac:dyDescent="0.25">
      <c r="A28" s="2" t="s">
        <v>2632</v>
      </c>
      <c r="B28" s="2" t="s">
        <v>2633</v>
      </c>
      <c r="C28" s="2" t="s">
        <v>294</v>
      </c>
      <c r="D28" s="2" t="s">
        <v>324</v>
      </c>
      <c r="E28" s="2" t="s">
        <v>349</v>
      </c>
      <c r="F28" s="2" t="s">
        <v>349</v>
      </c>
      <c r="G28" s="2" t="s">
        <v>349</v>
      </c>
      <c r="H28" s="2" t="s">
        <v>591</v>
      </c>
    </row>
    <row r="29" spans="1:8" x14ac:dyDescent="0.25">
      <c r="A29" s="2" t="s">
        <v>2634</v>
      </c>
      <c r="B29" s="2" t="s">
        <v>2635</v>
      </c>
      <c r="C29" s="2" t="s">
        <v>294</v>
      </c>
      <c r="D29" s="2" t="s">
        <v>358</v>
      </c>
      <c r="E29" s="2" t="s">
        <v>349</v>
      </c>
      <c r="F29" s="2" t="s">
        <v>349</v>
      </c>
      <c r="G29" s="2" t="s">
        <v>349</v>
      </c>
      <c r="H29" s="2" t="s">
        <v>591</v>
      </c>
    </row>
    <row r="30" spans="1:8" x14ac:dyDescent="0.25">
      <c r="A30" s="2" t="s">
        <v>2636</v>
      </c>
      <c r="B30" s="2" t="s">
        <v>2637</v>
      </c>
      <c r="C30" s="2" t="s">
        <v>294</v>
      </c>
      <c r="D30" s="2" t="s">
        <v>358</v>
      </c>
      <c r="E30" s="2" t="s">
        <v>349</v>
      </c>
      <c r="F30" s="2" t="s">
        <v>349</v>
      </c>
      <c r="G30" s="2" t="s">
        <v>349</v>
      </c>
      <c r="H30" s="2" t="s">
        <v>591</v>
      </c>
    </row>
    <row r="31" spans="1:8" x14ac:dyDescent="0.25">
      <c r="A31" s="2" t="s">
        <v>2638</v>
      </c>
      <c r="B31" s="2" t="s">
        <v>2450</v>
      </c>
      <c r="C31" s="2" t="s">
        <v>293</v>
      </c>
      <c r="D31" s="2" t="s">
        <v>315</v>
      </c>
      <c r="E31" s="2" t="s">
        <v>349</v>
      </c>
      <c r="F31" s="2" t="s">
        <v>349</v>
      </c>
      <c r="G31" s="2" t="s">
        <v>349</v>
      </c>
      <c r="H31" s="2" t="s">
        <v>591</v>
      </c>
    </row>
    <row r="32" spans="1:8" x14ac:dyDescent="0.25">
      <c r="A32" s="2" t="s">
        <v>2639</v>
      </c>
      <c r="B32" s="2" t="s">
        <v>2640</v>
      </c>
      <c r="C32" s="2" t="s">
        <v>294</v>
      </c>
      <c r="D32" s="2" t="s">
        <v>324</v>
      </c>
      <c r="E32" s="2" t="s">
        <v>349</v>
      </c>
      <c r="F32" s="2" t="s">
        <v>349</v>
      </c>
      <c r="G32" s="2" t="s">
        <v>349</v>
      </c>
      <c r="H32" s="2" t="s">
        <v>591</v>
      </c>
    </row>
    <row r="33" spans="1:8" x14ac:dyDescent="0.25">
      <c r="A33" s="2" t="s">
        <v>2641</v>
      </c>
      <c r="B33" s="2" t="s">
        <v>2452</v>
      </c>
      <c r="C33" s="2" t="s">
        <v>294</v>
      </c>
      <c r="D33" s="2" t="s">
        <v>358</v>
      </c>
      <c r="E33" s="2" t="s">
        <v>349</v>
      </c>
      <c r="F33" s="2" t="s">
        <v>349</v>
      </c>
      <c r="G33" s="2" t="s">
        <v>349</v>
      </c>
      <c r="H33" s="2" t="s">
        <v>591</v>
      </c>
    </row>
    <row r="34" spans="1:8" x14ac:dyDescent="0.25">
      <c r="A34" s="2" t="s">
        <v>2642</v>
      </c>
      <c r="B34" s="2" t="s">
        <v>2643</v>
      </c>
      <c r="C34" s="2" t="s">
        <v>294</v>
      </c>
      <c r="D34" s="2" t="s">
        <v>358</v>
      </c>
      <c r="E34" s="2" t="s">
        <v>349</v>
      </c>
      <c r="F34" s="2" t="s">
        <v>349</v>
      </c>
      <c r="G34" s="2" t="s">
        <v>349</v>
      </c>
      <c r="H34" s="2" t="s">
        <v>591</v>
      </c>
    </row>
    <row r="35" spans="1:8" x14ac:dyDescent="0.25">
      <c r="A35" s="2" t="s">
        <v>2644</v>
      </c>
      <c r="B35" s="2" t="s">
        <v>2454</v>
      </c>
      <c r="C35" s="2" t="s">
        <v>293</v>
      </c>
      <c r="D35" s="2" t="s">
        <v>315</v>
      </c>
      <c r="E35" s="2" t="s">
        <v>349</v>
      </c>
      <c r="F35" s="2" t="s">
        <v>349</v>
      </c>
      <c r="G35" s="2" t="s">
        <v>349</v>
      </c>
      <c r="H35" s="2" t="s">
        <v>591</v>
      </c>
    </row>
    <row r="36" spans="1:8" x14ac:dyDescent="0.25">
      <c r="A36" s="2" t="s">
        <v>2645</v>
      </c>
      <c r="B36" s="2" t="s">
        <v>2646</v>
      </c>
      <c r="C36" s="2" t="s">
        <v>294</v>
      </c>
      <c r="D36" s="2" t="s">
        <v>324</v>
      </c>
      <c r="E36" s="2" t="s">
        <v>349</v>
      </c>
      <c r="F36" s="2" t="s">
        <v>349</v>
      </c>
      <c r="G36" s="2" t="s">
        <v>2647</v>
      </c>
      <c r="H36" s="2" t="s">
        <v>591</v>
      </c>
    </row>
    <row r="37" spans="1:8" x14ac:dyDescent="0.25">
      <c r="A37" s="2" t="s">
        <v>2648</v>
      </c>
      <c r="B37" s="2" t="s">
        <v>2649</v>
      </c>
      <c r="C37" s="2" t="s">
        <v>294</v>
      </c>
      <c r="D37" s="2" t="s">
        <v>324</v>
      </c>
      <c r="E37" s="2" t="s">
        <v>349</v>
      </c>
      <c r="F37" s="2" t="s">
        <v>349</v>
      </c>
      <c r="G37" s="2" t="s">
        <v>2650</v>
      </c>
      <c r="H37" s="2" t="s">
        <v>591</v>
      </c>
    </row>
    <row r="38" spans="1:8" x14ac:dyDescent="0.25">
      <c r="A38" s="2" t="s">
        <v>2651</v>
      </c>
      <c r="B38" s="2" t="s">
        <v>2652</v>
      </c>
      <c r="C38" s="2" t="s">
        <v>294</v>
      </c>
      <c r="D38" s="2" t="s">
        <v>324</v>
      </c>
      <c r="E38" s="2" t="s">
        <v>349</v>
      </c>
      <c r="F38" s="2" t="s">
        <v>349</v>
      </c>
      <c r="G38" s="2" t="s">
        <v>349</v>
      </c>
      <c r="H38" s="2" t="s">
        <v>591</v>
      </c>
    </row>
    <row r="39" spans="1:8" x14ac:dyDescent="0.25">
      <c r="A39" s="2" t="s">
        <v>2653</v>
      </c>
      <c r="B39" s="2" t="s">
        <v>2654</v>
      </c>
      <c r="C39" s="2" t="s">
        <v>294</v>
      </c>
      <c r="D39" s="2" t="s">
        <v>324</v>
      </c>
      <c r="E39" s="2" t="s">
        <v>349</v>
      </c>
      <c r="F39" s="2" t="s">
        <v>349</v>
      </c>
      <c r="G39" s="2" t="s">
        <v>349</v>
      </c>
      <c r="H39" s="2" t="s">
        <v>591</v>
      </c>
    </row>
    <row r="40" spans="1:8" x14ac:dyDescent="0.25">
      <c r="A40" s="2" t="s">
        <v>2655</v>
      </c>
      <c r="B40" s="2" t="s">
        <v>2656</v>
      </c>
      <c r="C40" s="2" t="s">
        <v>294</v>
      </c>
      <c r="D40" s="2" t="s">
        <v>324</v>
      </c>
      <c r="E40" s="2" t="s">
        <v>349</v>
      </c>
      <c r="F40" s="2" t="s">
        <v>349</v>
      </c>
      <c r="G40" s="2" t="s">
        <v>349</v>
      </c>
      <c r="H40" s="2" t="s">
        <v>591</v>
      </c>
    </row>
    <row r="41" spans="1:8" x14ac:dyDescent="0.25">
      <c r="A41" s="2" t="s">
        <v>2657</v>
      </c>
      <c r="B41" s="2" t="s">
        <v>2658</v>
      </c>
      <c r="C41" s="2" t="s">
        <v>294</v>
      </c>
      <c r="D41" s="2" t="s">
        <v>324</v>
      </c>
      <c r="E41" s="2" t="s">
        <v>349</v>
      </c>
      <c r="F41" s="2" t="s">
        <v>349</v>
      </c>
      <c r="G41" s="2" t="s">
        <v>349</v>
      </c>
      <c r="H41" s="2" t="s">
        <v>591</v>
      </c>
    </row>
    <row r="42" spans="1:8" x14ac:dyDescent="0.25">
      <c r="A42" s="2" t="s">
        <v>2659</v>
      </c>
      <c r="B42" s="2" t="s">
        <v>2660</v>
      </c>
      <c r="C42" s="2" t="s">
        <v>294</v>
      </c>
      <c r="D42" s="2" t="s">
        <v>324</v>
      </c>
      <c r="E42" s="2" t="s">
        <v>349</v>
      </c>
      <c r="F42" s="2" t="s">
        <v>349</v>
      </c>
      <c r="G42" s="2" t="s">
        <v>349</v>
      </c>
      <c r="H42" s="2" t="s">
        <v>591</v>
      </c>
    </row>
    <row r="43" spans="1:8" x14ac:dyDescent="0.25">
      <c r="A43" s="2" t="s">
        <v>2661</v>
      </c>
      <c r="B43" s="2" t="s">
        <v>2662</v>
      </c>
      <c r="C43" s="2" t="s">
        <v>294</v>
      </c>
      <c r="D43" s="2" t="s">
        <v>324</v>
      </c>
      <c r="E43" s="2" t="s">
        <v>349</v>
      </c>
      <c r="F43" s="2" t="s">
        <v>349</v>
      </c>
      <c r="G43" s="2" t="s">
        <v>349</v>
      </c>
      <c r="H43" s="2" t="s">
        <v>591</v>
      </c>
    </row>
    <row r="44" spans="1:8" x14ac:dyDescent="0.25">
      <c r="A44" s="2" t="s">
        <v>2663</v>
      </c>
      <c r="B44" s="2" t="s">
        <v>2664</v>
      </c>
      <c r="C44" s="2" t="s">
        <v>294</v>
      </c>
      <c r="D44" s="2" t="s">
        <v>324</v>
      </c>
      <c r="E44" s="2" t="s">
        <v>349</v>
      </c>
      <c r="F44" s="2" t="s">
        <v>349</v>
      </c>
      <c r="G44" s="2" t="s">
        <v>349</v>
      </c>
      <c r="H44" s="2" t="s">
        <v>591</v>
      </c>
    </row>
    <row r="45" spans="1:8" x14ac:dyDescent="0.25">
      <c r="A45" s="2" t="s">
        <v>2665</v>
      </c>
      <c r="B45" s="2" t="s">
        <v>2666</v>
      </c>
      <c r="C45" s="2" t="s">
        <v>293</v>
      </c>
      <c r="D45" s="2" t="s">
        <v>358</v>
      </c>
      <c r="E45" s="2" t="s">
        <v>349</v>
      </c>
      <c r="F45" s="2" t="s">
        <v>349</v>
      </c>
      <c r="G45" s="2" t="s">
        <v>349</v>
      </c>
      <c r="H45" s="2" t="s">
        <v>591</v>
      </c>
    </row>
    <row r="46" spans="1:8" x14ac:dyDescent="0.25">
      <c r="A46" s="2" t="s">
        <v>2667</v>
      </c>
      <c r="B46" s="2" t="s">
        <v>2474</v>
      </c>
      <c r="C46" s="2" t="s">
        <v>292</v>
      </c>
      <c r="D46" s="2" t="s">
        <v>315</v>
      </c>
      <c r="E46" s="2" t="s">
        <v>349</v>
      </c>
      <c r="F46" s="2" t="s">
        <v>349</v>
      </c>
      <c r="G46" s="2" t="s">
        <v>349</v>
      </c>
      <c r="H46" s="2" t="s">
        <v>591</v>
      </c>
    </row>
    <row r="47" spans="1:8" x14ac:dyDescent="0.25">
      <c r="A47" s="2" t="s">
        <v>2668</v>
      </c>
      <c r="B47" s="2" t="s">
        <v>2669</v>
      </c>
      <c r="C47" s="2" t="s">
        <v>294</v>
      </c>
      <c r="D47" s="2" t="s">
        <v>324</v>
      </c>
      <c r="E47" s="2" t="s">
        <v>349</v>
      </c>
      <c r="F47" s="2" t="s">
        <v>349</v>
      </c>
      <c r="G47" s="2" t="s">
        <v>349</v>
      </c>
      <c r="H47" s="2" t="s">
        <v>591</v>
      </c>
    </row>
    <row r="48" spans="1:8" x14ac:dyDescent="0.25">
      <c r="A48" s="2" t="s">
        <v>2670</v>
      </c>
      <c r="B48" s="2" t="s">
        <v>2671</v>
      </c>
      <c r="C48" s="2" t="s">
        <v>293</v>
      </c>
      <c r="D48" s="2" t="s">
        <v>358</v>
      </c>
      <c r="E48" s="2" t="s">
        <v>349</v>
      </c>
      <c r="F48" s="2" t="s">
        <v>349</v>
      </c>
      <c r="G48" s="2" t="s">
        <v>349</v>
      </c>
      <c r="H48" s="2" t="s">
        <v>591</v>
      </c>
    </row>
    <row r="49" spans="1:8" x14ac:dyDescent="0.25">
      <c r="A49" s="2" t="s">
        <v>2672</v>
      </c>
      <c r="B49" s="2" t="s">
        <v>2673</v>
      </c>
      <c r="C49" s="2" t="s">
        <v>292</v>
      </c>
      <c r="D49" s="2" t="s">
        <v>670</v>
      </c>
      <c r="E49" s="2" t="s">
        <v>349</v>
      </c>
      <c r="F49" s="2" t="s">
        <v>349</v>
      </c>
      <c r="G49" s="2" t="s">
        <v>349</v>
      </c>
      <c r="H49" s="2" t="s">
        <v>591</v>
      </c>
    </row>
    <row r="50" spans="1:8" x14ac:dyDescent="0.25">
      <c r="A50" s="2" t="s">
        <v>2674</v>
      </c>
      <c r="B50" s="2" t="s">
        <v>2675</v>
      </c>
      <c r="C50" s="2" t="s">
        <v>294</v>
      </c>
      <c r="D50" s="2" t="s">
        <v>324</v>
      </c>
      <c r="E50" s="2" t="s">
        <v>349</v>
      </c>
      <c r="F50" s="2" t="s">
        <v>349</v>
      </c>
      <c r="G50" s="2" t="s">
        <v>2676</v>
      </c>
      <c r="H50" s="2" t="s">
        <v>591</v>
      </c>
    </row>
    <row r="51" spans="1:8" x14ac:dyDescent="0.25">
      <c r="A51" s="2" t="s">
        <v>2677</v>
      </c>
      <c r="B51" s="2" t="s">
        <v>2678</v>
      </c>
      <c r="C51" s="2" t="s">
        <v>294</v>
      </c>
      <c r="D51" s="2" t="s">
        <v>358</v>
      </c>
      <c r="E51" s="2" t="s">
        <v>349</v>
      </c>
      <c r="F51" s="2" t="s">
        <v>349</v>
      </c>
      <c r="G51" s="2" t="s">
        <v>349</v>
      </c>
      <c r="H51" s="2" t="s">
        <v>591</v>
      </c>
    </row>
    <row r="52" spans="1:8" x14ac:dyDescent="0.25">
      <c r="A52" s="2" t="s">
        <v>2679</v>
      </c>
      <c r="B52" s="2" t="s">
        <v>2680</v>
      </c>
      <c r="C52" s="2" t="s">
        <v>294</v>
      </c>
      <c r="D52" s="2" t="s">
        <v>324</v>
      </c>
      <c r="E52" s="2" t="s">
        <v>349</v>
      </c>
      <c r="F52" s="2" t="s">
        <v>349</v>
      </c>
      <c r="G52" s="2" t="s">
        <v>349</v>
      </c>
      <c r="H52" s="2" t="s">
        <v>591</v>
      </c>
    </row>
    <row r="53" spans="1:8" x14ac:dyDescent="0.25">
      <c r="A53" s="2" t="s">
        <v>2404</v>
      </c>
      <c r="B53" s="2" t="s">
        <v>2681</v>
      </c>
      <c r="C53" s="2" t="s">
        <v>294</v>
      </c>
      <c r="D53" s="2" t="s">
        <v>358</v>
      </c>
      <c r="E53" s="2" t="s">
        <v>349</v>
      </c>
      <c r="F53" s="2" t="s">
        <v>349</v>
      </c>
      <c r="G53" s="2" t="s">
        <v>349</v>
      </c>
      <c r="H53" s="2" t="s">
        <v>591</v>
      </c>
    </row>
    <row r="54" spans="1:8" x14ac:dyDescent="0.25">
      <c r="A54" s="2" t="s">
        <v>2682</v>
      </c>
      <c r="B54" s="2" t="s">
        <v>2683</v>
      </c>
      <c r="C54" s="2" t="s">
        <v>294</v>
      </c>
      <c r="D54" s="2" t="s">
        <v>324</v>
      </c>
      <c r="E54" s="2" t="s">
        <v>349</v>
      </c>
      <c r="F54" s="2" t="s">
        <v>349</v>
      </c>
      <c r="G54" s="2" t="s">
        <v>349</v>
      </c>
      <c r="H54" s="2" t="s">
        <v>591</v>
      </c>
    </row>
    <row r="55" spans="1:8" x14ac:dyDescent="0.25">
      <c r="A55" s="2" t="s">
        <v>2684</v>
      </c>
      <c r="B55" s="2" t="s">
        <v>2685</v>
      </c>
      <c r="C55" s="2" t="s">
        <v>294</v>
      </c>
      <c r="D55" s="2" t="s">
        <v>324</v>
      </c>
      <c r="E55" s="2" t="s">
        <v>349</v>
      </c>
      <c r="F55" s="2" t="s">
        <v>349</v>
      </c>
      <c r="G55" s="2" t="s">
        <v>349</v>
      </c>
      <c r="H55" s="2" t="s">
        <v>591</v>
      </c>
    </row>
    <row r="56" spans="1:8" x14ac:dyDescent="0.25">
      <c r="A56" s="2" t="s">
        <v>2686</v>
      </c>
      <c r="B56" s="2" t="s">
        <v>2687</v>
      </c>
      <c r="C56" s="2" t="s">
        <v>294</v>
      </c>
      <c r="D56" s="2" t="s">
        <v>324</v>
      </c>
      <c r="E56" s="2" t="s">
        <v>349</v>
      </c>
      <c r="F56" s="2" t="s">
        <v>349</v>
      </c>
      <c r="G56" s="2" t="s">
        <v>349</v>
      </c>
      <c r="H56" s="2" t="s">
        <v>591</v>
      </c>
    </row>
    <row r="57" spans="1:8" x14ac:dyDescent="0.25">
      <c r="A57" s="2" t="s">
        <v>2688</v>
      </c>
      <c r="B57" s="2" t="s">
        <v>2689</v>
      </c>
      <c r="C57" s="2" t="s">
        <v>294</v>
      </c>
      <c r="D57" s="2" t="s">
        <v>324</v>
      </c>
      <c r="E57" s="2" t="s">
        <v>349</v>
      </c>
      <c r="F57" s="2" t="s">
        <v>349</v>
      </c>
      <c r="G57" s="2" t="s">
        <v>349</v>
      </c>
      <c r="H57" s="2" t="s">
        <v>591</v>
      </c>
    </row>
    <row r="58" spans="1:8" x14ac:dyDescent="0.25">
      <c r="A58" s="2" t="s">
        <v>2690</v>
      </c>
      <c r="B58" s="2" t="s">
        <v>2691</v>
      </c>
      <c r="C58" s="2" t="s">
        <v>294</v>
      </c>
      <c r="D58" s="2" t="s">
        <v>324</v>
      </c>
      <c r="E58" s="2" t="s">
        <v>349</v>
      </c>
      <c r="F58" s="2" t="s">
        <v>349</v>
      </c>
      <c r="G58" s="2" t="s">
        <v>349</v>
      </c>
      <c r="H58" s="2" t="s">
        <v>591</v>
      </c>
    </row>
    <row r="59" spans="1:8" x14ac:dyDescent="0.25">
      <c r="A59" s="2" t="s">
        <v>2692</v>
      </c>
      <c r="B59" s="2" t="s">
        <v>2693</v>
      </c>
      <c r="C59" s="2" t="s">
        <v>294</v>
      </c>
      <c r="D59" s="2" t="s">
        <v>358</v>
      </c>
      <c r="E59" s="2" t="s">
        <v>349</v>
      </c>
      <c r="F59" s="2" t="s">
        <v>349</v>
      </c>
      <c r="G59" s="2" t="s">
        <v>349</v>
      </c>
      <c r="H59" s="2" t="s">
        <v>591</v>
      </c>
    </row>
    <row r="60" spans="1:8" x14ac:dyDescent="0.25">
      <c r="A60" s="2" t="s">
        <v>2694</v>
      </c>
      <c r="B60" s="2" t="s">
        <v>2695</v>
      </c>
      <c r="C60" s="2" t="s">
        <v>293</v>
      </c>
      <c r="D60" s="2" t="s">
        <v>315</v>
      </c>
      <c r="E60" s="2" t="s">
        <v>349</v>
      </c>
      <c r="F60" s="2" t="s">
        <v>349</v>
      </c>
      <c r="G60" s="2" t="s">
        <v>349</v>
      </c>
      <c r="H60" s="2" t="s">
        <v>591</v>
      </c>
    </row>
    <row r="61" spans="1:8" x14ac:dyDescent="0.25">
      <c r="B61" s="3"/>
      <c r="F61" s="2" t="b">
        <v>0</v>
      </c>
      <c r="G61" s="4"/>
    </row>
    <row r="62" spans="1:8" x14ac:dyDescent="0.25">
      <c r="B62" s="3"/>
      <c r="F62" s="2" t="b">
        <v>0</v>
      </c>
      <c r="G62" s="4"/>
    </row>
    <row r="63" spans="1:8" x14ac:dyDescent="0.25">
      <c r="B63" s="3"/>
      <c r="F63" s="2" t="b">
        <v>0</v>
      </c>
      <c r="G63" s="4"/>
    </row>
    <row r="64" spans="1:8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1D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H202"/>
  <sheetViews>
    <sheetView workbookViewId="0"/>
  </sheetViews>
  <sheetFormatPr defaultColWidth="12.6640625" defaultRowHeight="15.75" customHeight="1" x14ac:dyDescent="0.25"/>
  <sheetData>
    <row r="1" spans="1:8" x14ac:dyDescent="0.25">
      <c r="A1" s="2" t="s">
        <v>281</v>
      </c>
      <c r="B1" s="1" t="s">
        <v>2696</v>
      </c>
      <c r="C1" s="2"/>
      <c r="D1" s="2"/>
      <c r="E1" s="2"/>
      <c r="F1" s="2"/>
      <c r="G1" s="2"/>
    </row>
    <row r="2" spans="1:8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8" x14ac:dyDescent="0.25">
      <c r="A3" s="2" t="s">
        <v>2697</v>
      </c>
      <c r="B3" s="2" t="s">
        <v>1176</v>
      </c>
      <c r="C3" s="2" t="s">
        <v>291</v>
      </c>
      <c r="D3" s="2" t="s">
        <v>358</v>
      </c>
      <c r="E3" s="2" t="s">
        <v>349</v>
      </c>
      <c r="F3" s="2" t="s">
        <v>349</v>
      </c>
      <c r="G3" s="2" t="s">
        <v>2698</v>
      </c>
      <c r="H3" s="2" t="s">
        <v>591</v>
      </c>
    </row>
    <row r="4" spans="1:8" x14ac:dyDescent="0.25">
      <c r="A4" s="2" t="s">
        <v>2699</v>
      </c>
      <c r="B4" s="2" t="s">
        <v>2700</v>
      </c>
      <c r="C4" s="2" t="s">
        <v>294</v>
      </c>
      <c r="D4" s="2" t="s">
        <v>324</v>
      </c>
      <c r="E4" s="2" t="s">
        <v>349</v>
      </c>
      <c r="F4" s="2" t="s">
        <v>349</v>
      </c>
      <c r="G4" s="2" t="s">
        <v>2698</v>
      </c>
      <c r="H4" s="2" t="s">
        <v>591</v>
      </c>
    </row>
    <row r="5" spans="1:8" x14ac:dyDescent="0.25">
      <c r="A5" s="2" t="s">
        <v>2701</v>
      </c>
      <c r="B5" s="2" t="s">
        <v>2702</v>
      </c>
      <c r="C5" s="2" t="s">
        <v>294</v>
      </c>
      <c r="D5" s="2" t="s">
        <v>324</v>
      </c>
      <c r="E5" s="2" t="s">
        <v>349</v>
      </c>
      <c r="F5" s="2" t="s">
        <v>349</v>
      </c>
      <c r="G5" s="2" t="s">
        <v>2703</v>
      </c>
      <c r="H5" s="2" t="s">
        <v>591</v>
      </c>
    </row>
    <row r="6" spans="1:8" x14ac:dyDescent="0.25">
      <c r="A6" s="2" t="s">
        <v>2704</v>
      </c>
      <c r="B6" s="2" t="s">
        <v>2705</v>
      </c>
      <c r="C6" s="2" t="s">
        <v>294</v>
      </c>
      <c r="D6" s="2" t="s">
        <v>324</v>
      </c>
      <c r="E6" s="2" t="s">
        <v>349</v>
      </c>
      <c r="F6" s="2" t="s">
        <v>349</v>
      </c>
      <c r="G6" s="2" t="s">
        <v>2706</v>
      </c>
      <c r="H6" s="2" t="s">
        <v>591</v>
      </c>
    </row>
    <row r="7" spans="1:8" x14ac:dyDescent="0.25">
      <c r="A7" s="2" t="s">
        <v>2707</v>
      </c>
      <c r="B7" s="2" t="s">
        <v>2708</v>
      </c>
      <c r="C7" s="2" t="s">
        <v>294</v>
      </c>
      <c r="D7" s="2" t="s">
        <v>324</v>
      </c>
      <c r="E7" s="2" t="s">
        <v>349</v>
      </c>
      <c r="F7" s="2" t="s">
        <v>349</v>
      </c>
      <c r="G7" s="2" t="s">
        <v>349</v>
      </c>
      <c r="H7" s="2" t="s">
        <v>591</v>
      </c>
    </row>
    <row r="8" spans="1:8" x14ac:dyDescent="0.25">
      <c r="A8" s="2" t="s">
        <v>2709</v>
      </c>
      <c r="B8" s="2" t="s">
        <v>2710</v>
      </c>
      <c r="C8" s="2" t="s">
        <v>294</v>
      </c>
      <c r="D8" s="2" t="s">
        <v>324</v>
      </c>
      <c r="E8" s="2" t="s">
        <v>349</v>
      </c>
      <c r="F8" s="2" t="s">
        <v>349</v>
      </c>
      <c r="G8" s="2" t="s">
        <v>2711</v>
      </c>
      <c r="H8" s="2" t="s">
        <v>591</v>
      </c>
    </row>
    <row r="9" spans="1:8" x14ac:dyDescent="0.25">
      <c r="A9" s="2" t="s">
        <v>2712</v>
      </c>
      <c r="B9" s="2" t="s">
        <v>2713</v>
      </c>
      <c r="C9" s="2" t="s">
        <v>294</v>
      </c>
      <c r="D9" s="2" t="s">
        <v>324</v>
      </c>
      <c r="E9" s="2" t="s">
        <v>349</v>
      </c>
      <c r="F9" s="2" t="s">
        <v>349</v>
      </c>
      <c r="G9" s="2" t="s">
        <v>2714</v>
      </c>
      <c r="H9" s="2" t="s">
        <v>591</v>
      </c>
    </row>
    <row r="10" spans="1:8" x14ac:dyDescent="0.25">
      <c r="A10" s="2" t="s">
        <v>2715</v>
      </c>
      <c r="B10" s="2" t="s">
        <v>2716</v>
      </c>
      <c r="C10" s="2" t="s">
        <v>293</v>
      </c>
      <c r="D10" s="2" t="s">
        <v>324</v>
      </c>
      <c r="E10" s="2" t="s">
        <v>349</v>
      </c>
      <c r="F10" s="2" t="s">
        <v>349</v>
      </c>
      <c r="G10" s="2" t="s">
        <v>349</v>
      </c>
      <c r="H10" s="2" t="s">
        <v>591</v>
      </c>
    </row>
    <row r="11" spans="1:8" x14ac:dyDescent="0.25">
      <c r="A11" s="2" t="s">
        <v>2717</v>
      </c>
      <c r="B11" s="2" t="s">
        <v>2718</v>
      </c>
      <c r="C11" s="2" t="s">
        <v>293</v>
      </c>
      <c r="D11" s="2" t="s">
        <v>324</v>
      </c>
      <c r="E11" s="2" t="s">
        <v>349</v>
      </c>
      <c r="F11" s="2" t="s">
        <v>349</v>
      </c>
      <c r="G11" s="2" t="s">
        <v>2719</v>
      </c>
      <c r="H11" s="2" t="s">
        <v>591</v>
      </c>
    </row>
    <row r="12" spans="1:8" x14ac:dyDescent="0.25">
      <c r="A12" s="2" t="s">
        <v>2720</v>
      </c>
      <c r="B12" s="2" t="s">
        <v>2721</v>
      </c>
      <c r="C12" s="2" t="s">
        <v>292</v>
      </c>
      <c r="D12" s="2" t="s">
        <v>315</v>
      </c>
      <c r="E12" s="2" t="s">
        <v>349</v>
      </c>
      <c r="F12" s="2" t="s">
        <v>349</v>
      </c>
      <c r="G12" s="2" t="s">
        <v>349</v>
      </c>
      <c r="H12" s="2" t="s">
        <v>591</v>
      </c>
    </row>
    <row r="13" spans="1:8" x14ac:dyDescent="0.25">
      <c r="A13" s="2" t="s">
        <v>2722</v>
      </c>
      <c r="B13" s="2" t="s">
        <v>2723</v>
      </c>
      <c r="C13" s="2" t="s">
        <v>294</v>
      </c>
      <c r="D13" s="2" t="s">
        <v>324</v>
      </c>
      <c r="E13" s="2" t="s">
        <v>349</v>
      </c>
      <c r="F13" s="2" t="s">
        <v>349</v>
      </c>
      <c r="G13" s="2" t="s">
        <v>2724</v>
      </c>
      <c r="H13" s="2" t="s">
        <v>591</v>
      </c>
    </row>
    <row r="14" spans="1:8" x14ac:dyDescent="0.25">
      <c r="A14" s="2" t="s">
        <v>2725</v>
      </c>
      <c r="B14" s="2" t="s">
        <v>2726</v>
      </c>
      <c r="C14" s="2" t="s">
        <v>294</v>
      </c>
      <c r="D14" s="2" t="s">
        <v>324</v>
      </c>
      <c r="E14" s="2" t="s">
        <v>349</v>
      </c>
      <c r="F14" s="2" t="s">
        <v>349</v>
      </c>
      <c r="G14" s="2" t="s">
        <v>2727</v>
      </c>
      <c r="H14" s="2" t="s">
        <v>591</v>
      </c>
    </row>
    <row r="15" spans="1:8" x14ac:dyDescent="0.25">
      <c r="A15" s="2" t="s">
        <v>2728</v>
      </c>
      <c r="B15" s="2" t="s">
        <v>2729</v>
      </c>
      <c r="C15" s="2" t="s">
        <v>294</v>
      </c>
      <c r="D15" s="2" t="s">
        <v>324</v>
      </c>
      <c r="E15" s="2" t="s">
        <v>349</v>
      </c>
      <c r="F15" s="2" t="s">
        <v>349</v>
      </c>
      <c r="G15" s="2" t="s">
        <v>2724</v>
      </c>
      <c r="H15" s="2" t="s">
        <v>591</v>
      </c>
    </row>
    <row r="16" spans="1:8" x14ac:dyDescent="0.25">
      <c r="A16" s="2" t="s">
        <v>2730</v>
      </c>
      <c r="B16" s="2" t="s">
        <v>2731</v>
      </c>
      <c r="C16" s="2" t="s">
        <v>294</v>
      </c>
      <c r="D16" s="2" t="s">
        <v>324</v>
      </c>
      <c r="E16" s="2" t="s">
        <v>349</v>
      </c>
      <c r="F16" s="2" t="s">
        <v>349</v>
      </c>
      <c r="G16" s="2" t="s">
        <v>2732</v>
      </c>
      <c r="H16" s="2" t="s">
        <v>591</v>
      </c>
    </row>
    <row r="17" spans="1:8" x14ac:dyDescent="0.25">
      <c r="A17" s="2" t="s">
        <v>2733</v>
      </c>
      <c r="B17" s="2" t="s">
        <v>2734</v>
      </c>
      <c r="C17" s="2" t="s">
        <v>294</v>
      </c>
      <c r="D17" s="2" t="s">
        <v>324</v>
      </c>
      <c r="E17" s="2" t="s">
        <v>349</v>
      </c>
      <c r="F17" s="2" t="s">
        <v>349</v>
      </c>
      <c r="G17" s="2" t="s">
        <v>2735</v>
      </c>
      <c r="H17" s="2" t="s">
        <v>591</v>
      </c>
    </row>
    <row r="18" spans="1:8" x14ac:dyDescent="0.25">
      <c r="A18" s="2" t="s">
        <v>2736</v>
      </c>
      <c r="B18" s="2" t="s">
        <v>2737</v>
      </c>
      <c r="C18" s="2" t="s">
        <v>294</v>
      </c>
      <c r="D18" s="2" t="s">
        <v>324</v>
      </c>
      <c r="E18" s="2" t="s">
        <v>349</v>
      </c>
      <c r="F18" s="2" t="s">
        <v>349</v>
      </c>
      <c r="G18" s="2" t="s">
        <v>2738</v>
      </c>
      <c r="H18" s="2" t="s">
        <v>591</v>
      </c>
    </row>
    <row r="19" spans="1:8" x14ac:dyDescent="0.25">
      <c r="A19" s="2" t="s">
        <v>2739</v>
      </c>
      <c r="B19" s="2" t="s">
        <v>2740</v>
      </c>
      <c r="C19" s="2" t="s">
        <v>294</v>
      </c>
      <c r="D19" s="2" t="s">
        <v>324</v>
      </c>
      <c r="E19" s="2" t="s">
        <v>349</v>
      </c>
      <c r="F19" s="2" t="s">
        <v>349</v>
      </c>
      <c r="G19" s="2" t="s">
        <v>2741</v>
      </c>
      <c r="H19" s="2" t="s">
        <v>591</v>
      </c>
    </row>
    <row r="20" spans="1:8" x14ac:dyDescent="0.25">
      <c r="A20" s="2" t="s">
        <v>2742</v>
      </c>
      <c r="B20" s="2" t="s">
        <v>2743</v>
      </c>
      <c r="C20" s="2" t="s">
        <v>294</v>
      </c>
      <c r="D20" s="2" t="s">
        <v>324</v>
      </c>
      <c r="E20" s="2" t="s">
        <v>349</v>
      </c>
      <c r="F20" s="2" t="s">
        <v>349</v>
      </c>
      <c r="G20" s="2" t="s">
        <v>2744</v>
      </c>
      <c r="H20" s="2" t="s">
        <v>591</v>
      </c>
    </row>
    <row r="21" spans="1:8" x14ac:dyDescent="0.25">
      <c r="A21" s="2" t="s">
        <v>2745</v>
      </c>
      <c r="B21" s="2" t="s">
        <v>2746</v>
      </c>
      <c r="C21" s="2" t="s">
        <v>294</v>
      </c>
      <c r="D21" s="2" t="s">
        <v>324</v>
      </c>
      <c r="E21" s="2" t="s">
        <v>349</v>
      </c>
      <c r="F21" s="2" t="s">
        <v>349</v>
      </c>
      <c r="G21" s="2" t="s">
        <v>2747</v>
      </c>
      <c r="H21" s="2" t="s">
        <v>591</v>
      </c>
    </row>
    <row r="22" spans="1:8" x14ac:dyDescent="0.25">
      <c r="A22" s="2" t="s">
        <v>2748</v>
      </c>
      <c r="B22" s="2" t="s">
        <v>2749</v>
      </c>
      <c r="C22" s="2" t="s">
        <v>294</v>
      </c>
      <c r="D22" s="2" t="s">
        <v>324</v>
      </c>
      <c r="E22" s="2" t="s">
        <v>349</v>
      </c>
      <c r="F22" s="2" t="s">
        <v>349</v>
      </c>
      <c r="G22" s="2" t="s">
        <v>2750</v>
      </c>
      <c r="H22" s="2" t="s">
        <v>591</v>
      </c>
    </row>
    <row r="23" spans="1:8" x14ac:dyDescent="0.25">
      <c r="A23" s="2" t="s">
        <v>2751</v>
      </c>
      <c r="B23" s="2" t="s">
        <v>2752</v>
      </c>
      <c r="C23" s="2" t="s">
        <v>293</v>
      </c>
      <c r="D23" s="2" t="s">
        <v>358</v>
      </c>
      <c r="E23" s="2" t="s">
        <v>349</v>
      </c>
      <c r="F23" s="2" t="s">
        <v>349</v>
      </c>
      <c r="G23" s="2" t="s">
        <v>2753</v>
      </c>
      <c r="H23" s="2" t="s">
        <v>591</v>
      </c>
    </row>
    <row r="24" spans="1:8" x14ac:dyDescent="0.25">
      <c r="A24" s="2" t="s">
        <v>2754</v>
      </c>
      <c r="B24" s="2" t="s">
        <v>2755</v>
      </c>
      <c r="C24" s="2" t="s">
        <v>294</v>
      </c>
      <c r="D24" s="2" t="s">
        <v>324</v>
      </c>
      <c r="E24" s="2" t="s">
        <v>349</v>
      </c>
      <c r="F24" s="2" t="s">
        <v>349</v>
      </c>
      <c r="G24" s="2" t="s">
        <v>349</v>
      </c>
      <c r="H24" s="2" t="s">
        <v>591</v>
      </c>
    </row>
    <row r="25" spans="1:8" x14ac:dyDescent="0.25">
      <c r="A25" s="2" t="s">
        <v>2756</v>
      </c>
      <c r="B25" s="2" t="s">
        <v>2757</v>
      </c>
      <c r="C25" s="2" t="s">
        <v>294</v>
      </c>
      <c r="D25" s="2" t="s">
        <v>324</v>
      </c>
      <c r="E25" s="2" t="s">
        <v>349</v>
      </c>
      <c r="F25" s="2" t="s">
        <v>349</v>
      </c>
      <c r="G25" s="2" t="s">
        <v>2758</v>
      </c>
      <c r="H25" s="2" t="s">
        <v>591</v>
      </c>
    </row>
    <row r="26" spans="1:8" x14ac:dyDescent="0.25">
      <c r="A26" s="2" t="s">
        <v>2759</v>
      </c>
      <c r="B26" s="2" t="s">
        <v>2760</v>
      </c>
      <c r="C26" s="2" t="s">
        <v>294</v>
      </c>
      <c r="D26" s="2" t="s">
        <v>324</v>
      </c>
      <c r="E26" s="2" t="s">
        <v>349</v>
      </c>
      <c r="F26" s="2" t="s">
        <v>349</v>
      </c>
      <c r="G26" s="2" t="s">
        <v>2761</v>
      </c>
      <c r="H26" s="2" t="s">
        <v>591</v>
      </c>
    </row>
    <row r="27" spans="1:8" x14ac:dyDescent="0.25">
      <c r="A27" s="2" t="s">
        <v>2762</v>
      </c>
      <c r="B27" s="2" t="s">
        <v>2763</v>
      </c>
      <c r="C27" s="2" t="s">
        <v>293</v>
      </c>
      <c r="D27" s="2" t="s">
        <v>358</v>
      </c>
      <c r="E27" s="2" t="s">
        <v>349</v>
      </c>
      <c r="F27" s="2" t="s">
        <v>349</v>
      </c>
      <c r="G27" s="2" t="s">
        <v>349</v>
      </c>
      <c r="H27" s="2" t="s">
        <v>591</v>
      </c>
    </row>
    <row r="28" spans="1:8" x14ac:dyDescent="0.25">
      <c r="A28" s="2" t="s">
        <v>1156</v>
      </c>
      <c r="B28" s="2" t="s">
        <v>2764</v>
      </c>
      <c r="C28" s="2" t="s">
        <v>294</v>
      </c>
      <c r="D28" s="2" t="s">
        <v>324</v>
      </c>
      <c r="E28" s="2" t="s">
        <v>349</v>
      </c>
      <c r="F28" s="2" t="s">
        <v>349</v>
      </c>
      <c r="G28" s="2" t="s">
        <v>349</v>
      </c>
      <c r="H28" s="2" t="s">
        <v>591</v>
      </c>
    </row>
    <row r="29" spans="1:8" x14ac:dyDescent="0.25">
      <c r="A29" s="2" t="s">
        <v>2765</v>
      </c>
      <c r="B29" s="2" t="s">
        <v>2766</v>
      </c>
      <c r="C29" s="2" t="s">
        <v>294</v>
      </c>
      <c r="D29" s="2" t="s">
        <v>324</v>
      </c>
      <c r="E29" s="2" t="s">
        <v>349</v>
      </c>
      <c r="F29" s="2" t="s">
        <v>349</v>
      </c>
      <c r="G29" s="2" t="s">
        <v>2767</v>
      </c>
      <c r="H29" s="2" t="s">
        <v>591</v>
      </c>
    </row>
    <row r="30" spans="1:8" x14ac:dyDescent="0.25">
      <c r="A30" s="2" t="s">
        <v>2768</v>
      </c>
      <c r="B30" s="2" t="s">
        <v>2769</v>
      </c>
      <c r="C30" s="2" t="s">
        <v>293</v>
      </c>
      <c r="D30" s="2" t="s">
        <v>358</v>
      </c>
      <c r="E30" s="2" t="s">
        <v>349</v>
      </c>
      <c r="F30" s="2" t="s">
        <v>349</v>
      </c>
      <c r="G30" s="2" t="s">
        <v>349</v>
      </c>
      <c r="H30" s="2" t="s">
        <v>591</v>
      </c>
    </row>
    <row r="31" spans="1:8" x14ac:dyDescent="0.25">
      <c r="A31" s="2" t="s">
        <v>2770</v>
      </c>
      <c r="B31" s="2" t="s">
        <v>2771</v>
      </c>
      <c r="C31" s="2" t="s">
        <v>293</v>
      </c>
      <c r="D31" s="2" t="s">
        <v>358</v>
      </c>
      <c r="E31" s="2" t="s">
        <v>349</v>
      </c>
      <c r="F31" s="2" t="s">
        <v>349</v>
      </c>
      <c r="G31" s="2" t="s">
        <v>349</v>
      </c>
      <c r="H31" s="2" t="s">
        <v>591</v>
      </c>
    </row>
    <row r="32" spans="1:8" x14ac:dyDescent="0.25">
      <c r="A32" s="2" t="s">
        <v>2772</v>
      </c>
      <c r="B32" s="2" t="s">
        <v>2773</v>
      </c>
      <c r="C32" s="2" t="s">
        <v>293</v>
      </c>
      <c r="D32" s="2" t="s">
        <v>358</v>
      </c>
      <c r="E32" s="2" t="s">
        <v>349</v>
      </c>
      <c r="F32" s="2" t="s">
        <v>349</v>
      </c>
      <c r="G32" s="2" t="s">
        <v>349</v>
      </c>
      <c r="H32" s="2" t="s">
        <v>591</v>
      </c>
    </row>
    <row r="33" spans="1:8" x14ac:dyDescent="0.25">
      <c r="A33" s="2" t="s">
        <v>2774</v>
      </c>
      <c r="B33" s="2" t="s">
        <v>2775</v>
      </c>
      <c r="C33" s="2" t="s">
        <v>293</v>
      </c>
      <c r="D33" s="2" t="s">
        <v>358</v>
      </c>
      <c r="E33" s="2" t="s">
        <v>349</v>
      </c>
      <c r="F33" s="2" t="s">
        <v>349</v>
      </c>
      <c r="G33" s="2" t="s">
        <v>349</v>
      </c>
      <c r="H33" s="2" t="s">
        <v>591</v>
      </c>
    </row>
    <row r="34" spans="1:8" x14ac:dyDescent="0.25">
      <c r="A34" s="2" t="s">
        <v>2776</v>
      </c>
      <c r="B34" s="2" t="s">
        <v>2777</v>
      </c>
      <c r="C34" s="2" t="s">
        <v>293</v>
      </c>
      <c r="D34" s="2" t="s">
        <v>358</v>
      </c>
      <c r="E34" s="2" t="s">
        <v>349</v>
      </c>
      <c r="F34" s="2" t="s">
        <v>349</v>
      </c>
      <c r="G34" s="2" t="s">
        <v>349</v>
      </c>
      <c r="H34" s="2" t="s">
        <v>591</v>
      </c>
    </row>
    <row r="35" spans="1:8" x14ac:dyDescent="0.25">
      <c r="A35" s="2" t="s">
        <v>2778</v>
      </c>
      <c r="B35" s="2" t="s">
        <v>2779</v>
      </c>
      <c r="C35" s="2" t="s">
        <v>293</v>
      </c>
      <c r="D35" s="2" t="s">
        <v>358</v>
      </c>
      <c r="E35" s="2" t="s">
        <v>349</v>
      </c>
      <c r="F35" s="2" t="s">
        <v>349</v>
      </c>
      <c r="G35" s="2" t="s">
        <v>349</v>
      </c>
      <c r="H35" s="2" t="s">
        <v>591</v>
      </c>
    </row>
    <row r="36" spans="1:8" x14ac:dyDescent="0.25">
      <c r="A36" s="2" t="s">
        <v>2780</v>
      </c>
      <c r="B36" s="2" t="s">
        <v>2781</v>
      </c>
      <c r="C36" s="2" t="s">
        <v>293</v>
      </c>
      <c r="D36" s="2" t="s">
        <v>358</v>
      </c>
      <c r="E36" s="2" t="s">
        <v>349</v>
      </c>
      <c r="F36" s="2" t="s">
        <v>349</v>
      </c>
      <c r="G36" s="2" t="s">
        <v>349</v>
      </c>
      <c r="H36" s="2" t="s">
        <v>591</v>
      </c>
    </row>
    <row r="37" spans="1:8" x14ac:dyDescent="0.25">
      <c r="A37" s="2" t="s">
        <v>2782</v>
      </c>
      <c r="B37" s="2" t="s">
        <v>2783</v>
      </c>
      <c r="C37" s="2" t="s">
        <v>292</v>
      </c>
      <c r="D37" s="2" t="s">
        <v>315</v>
      </c>
      <c r="E37" s="2" t="s">
        <v>349</v>
      </c>
      <c r="F37" s="2" t="s">
        <v>349</v>
      </c>
      <c r="G37" s="2" t="s">
        <v>349</v>
      </c>
      <c r="H37" s="2" t="s">
        <v>591</v>
      </c>
    </row>
    <row r="38" spans="1:8" x14ac:dyDescent="0.25">
      <c r="A38" s="2" t="s">
        <v>2784</v>
      </c>
      <c r="B38" s="2" t="s">
        <v>2785</v>
      </c>
      <c r="C38" s="2" t="s">
        <v>292</v>
      </c>
      <c r="D38" s="2" t="s">
        <v>315</v>
      </c>
      <c r="E38" s="2" t="s">
        <v>349</v>
      </c>
      <c r="F38" s="2" t="s">
        <v>349</v>
      </c>
      <c r="G38" s="2" t="s">
        <v>349</v>
      </c>
      <c r="H38" s="2" t="s">
        <v>591</v>
      </c>
    </row>
    <row r="39" spans="1:8" x14ac:dyDescent="0.25">
      <c r="A39" s="2" t="s">
        <v>2786</v>
      </c>
      <c r="B39" s="2" t="s">
        <v>2787</v>
      </c>
      <c r="C39" s="2" t="s">
        <v>293</v>
      </c>
      <c r="D39" s="2" t="s">
        <v>315</v>
      </c>
      <c r="E39" s="2" t="s">
        <v>349</v>
      </c>
      <c r="F39" s="2" t="s">
        <v>349</v>
      </c>
      <c r="G39" s="2" t="s">
        <v>349</v>
      </c>
      <c r="H39" s="2" t="s">
        <v>591</v>
      </c>
    </row>
    <row r="40" spans="1:8" x14ac:dyDescent="0.25">
      <c r="A40" s="2" t="s">
        <v>2788</v>
      </c>
      <c r="B40" s="2" t="s">
        <v>2789</v>
      </c>
      <c r="C40" s="2" t="s">
        <v>293</v>
      </c>
      <c r="D40" s="2" t="s">
        <v>315</v>
      </c>
      <c r="E40" s="2" t="s">
        <v>349</v>
      </c>
      <c r="F40" s="2" t="s">
        <v>349</v>
      </c>
      <c r="G40" s="2" t="s">
        <v>349</v>
      </c>
      <c r="H40" s="2" t="s">
        <v>591</v>
      </c>
    </row>
    <row r="41" spans="1:8" x14ac:dyDescent="0.25">
      <c r="A41" s="2" t="s">
        <v>2790</v>
      </c>
      <c r="B41" s="2" t="s">
        <v>2791</v>
      </c>
      <c r="C41" s="2" t="s">
        <v>292</v>
      </c>
      <c r="D41" s="2" t="s">
        <v>315</v>
      </c>
      <c r="E41" s="2" t="s">
        <v>349</v>
      </c>
      <c r="F41" s="2" t="s">
        <v>349</v>
      </c>
      <c r="G41" s="2" t="s">
        <v>349</v>
      </c>
      <c r="H41" s="2" t="s">
        <v>591</v>
      </c>
    </row>
    <row r="42" spans="1:8" x14ac:dyDescent="0.25">
      <c r="A42" s="2" t="s">
        <v>2792</v>
      </c>
      <c r="B42" s="2" t="s">
        <v>2793</v>
      </c>
      <c r="C42" s="2" t="s">
        <v>292</v>
      </c>
      <c r="D42" s="2" t="s">
        <v>315</v>
      </c>
      <c r="E42" s="2" t="s">
        <v>349</v>
      </c>
      <c r="F42" s="2" t="s">
        <v>349</v>
      </c>
      <c r="G42" s="2" t="s">
        <v>349</v>
      </c>
      <c r="H42" s="2" t="s">
        <v>591</v>
      </c>
    </row>
    <row r="43" spans="1:8" x14ac:dyDescent="0.25">
      <c r="B43" s="3"/>
      <c r="F43" s="2" t="b">
        <v>0</v>
      </c>
      <c r="G43" s="4"/>
    </row>
    <row r="44" spans="1:8" x14ac:dyDescent="0.25">
      <c r="B44" s="3"/>
      <c r="F44" s="2" t="b">
        <v>0</v>
      </c>
      <c r="G44" s="4"/>
    </row>
    <row r="45" spans="1:8" x14ac:dyDescent="0.25">
      <c r="B45" s="3"/>
      <c r="F45" s="2" t="b">
        <v>0</v>
      </c>
      <c r="G45" s="4"/>
    </row>
    <row r="46" spans="1:8" x14ac:dyDescent="0.25">
      <c r="B46" s="3"/>
      <c r="F46" s="2" t="b">
        <v>0</v>
      </c>
      <c r="G46" s="4"/>
    </row>
    <row r="47" spans="1:8" x14ac:dyDescent="0.25">
      <c r="B47" s="3"/>
      <c r="F47" s="2" t="b">
        <v>0</v>
      </c>
      <c r="G47" s="4"/>
    </row>
    <row r="48" spans="1:8" x14ac:dyDescent="0.25">
      <c r="B48" s="3"/>
      <c r="F48" s="2" t="b">
        <v>0</v>
      </c>
      <c r="G48" s="4"/>
    </row>
    <row r="49" spans="2:7" x14ac:dyDescent="0.25">
      <c r="B49" s="3"/>
      <c r="F49" s="2" t="b">
        <v>0</v>
      </c>
      <c r="G49" s="4"/>
    </row>
    <row r="50" spans="2:7" x14ac:dyDescent="0.25">
      <c r="B50" s="3"/>
      <c r="F50" s="2" t="b">
        <v>0</v>
      </c>
      <c r="G50" s="4"/>
    </row>
    <row r="51" spans="2:7" x14ac:dyDescent="0.25">
      <c r="B51" s="3"/>
      <c r="F51" s="2" t="b">
        <v>0</v>
      </c>
      <c r="G51" s="4"/>
    </row>
    <row r="52" spans="2:7" x14ac:dyDescent="0.25">
      <c r="B52" s="3"/>
      <c r="F52" s="2" t="b">
        <v>0</v>
      </c>
      <c r="G52" s="4"/>
    </row>
    <row r="53" spans="2:7" x14ac:dyDescent="0.25">
      <c r="B53" s="3"/>
      <c r="F53" s="2" t="b">
        <v>0</v>
      </c>
      <c r="G53" s="4"/>
    </row>
    <row r="54" spans="2:7" x14ac:dyDescent="0.25">
      <c r="B54" s="3"/>
      <c r="F54" s="2" t="b">
        <v>0</v>
      </c>
      <c r="G54" s="4"/>
    </row>
    <row r="55" spans="2:7" x14ac:dyDescent="0.25">
      <c r="B55" s="3"/>
      <c r="F55" s="2" t="b">
        <v>0</v>
      </c>
      <c r="G55" s="4"/>
    </row>
    <row r="56" spans="2:7" x14ac:dyDescent="0.25">
      <c r="B56" s="3"/>
      <c r="F56" s="2" t="b">
        <v>0</v>
      </c>
      <c r="G56" s="4"/>
    </row>
    <row r="57" spans="2:7" x14ac:dyDescent="0.25">
      <c r="B57" s="3"/>
      <c r="F57" s="2" t="b">
        <v>0</v>
      </c>
      <c r="G57" s="4"/>
    </row>
    <row r="58" spans="2:7" x14ac:dyDescent="0.25">
      <c r="B58" s="3"/>
      <c r="F58" s="2" t="b">
        <v>0</v>
      </c>
      <c r="G58" s="4"/>
    </row>
    <row r="59" spans="2:7" x14ac:dyDescent="0.25">
      <c r="B59" s="3"/>
      <c r="F59" s="2" t="b">
        <v>0</v>
      </c>
      <c r="G59" s="4"/>
    </row>
    <row r="60" spans="2:7" x14ac:dyDescent="0.25">
      <c r="B60" s="3"/>
      <c r="F60" s="2" t="b">
        <v>0</v>
      </c>
      <c r="G60" s="4"/>
    </row>
    <row r="61" spans="2:7" x14ac:dyDescent="0.25">
      <c r="B61" s="3"/>
      <c r="F61" s="2" t="b">
        <v>0</v>
      </c>
      <c r="G61" s="4"/>
    </row>
    <row r="62" spans="2:7" x14ac:dyDescent="0.25">
      <c r="B62" s="3"/>
      <c r="F62" s="2" t="b">
        <v>0</v>
      </c>
      <c r="G62" s="4"/>
    </row>
    <row r="63" spans="2:7" x14ac:dyDescent="0.25">
      <c r="B63" s="3"/>
      <c r="F63" s="2" t="b">
        <v>0</v>
      </c>
      <c r="G63" s="4"/>
    </row>
    <row r="64" spans="2:7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1E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H202"/>
  <sheetViews>
    <sheetView workbookViewId="0"/>
  </sheetViews>
  <sheetFormatPr defaultColWidth="12.6640625" defaultRowHeight="15.75" customHeight="1" x14ac:dyDescent="0.25"/>
  <sheetData>
    <row r="1" spans="1:8" x14ac:dyDescent="0.25">
      <c r="A1" s="2" t="s">
        <v>281</v>
      </c>
      <c r="B1" s="1" t="s">
        <v>2794</v>
      </c>
      <c r="C1" s="2"/>
      <c r="D1" s="2"/>
      <c r="E1" s="2"/>
      <c r="F1" s="2"/>
      <c r="G1" s="2"/>
    </row>
    <row r="2" spans="1:8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8" x14ac:dyDescent="0.25">
      <c r="A3" s="2" t="s">
        <v>2795</v>
      </c>
      <c r="B3" s="2" t="s">
        <v>2796</v>
      </c>
      <c r="C3" s="2" t="s">
        <v>291</v>
      </c>
      <c r="D3" s="2" t="s">
        <v>358</v>
      </c>
      <c r="E3" s="2" t="s">
        <v>349</v>
      </c>
      <c r="F3" s="2" t="s">
        <v>349</v>
      </c>
      <c r="G3" s="2" t="s">
        <v>2797</v>
      </c>
      <c r="H3" s="2" t="s">
        <v>591</v>
      </c>
    </row>
    <row r="4" spans="1:8" x14ac:dyDescent="0.25">
      <c r="A4" s="2" t="s">
        <v>2798</v>
      </c>
      <c r="B4" s="2" t="s">
        <v>2799</v>
      </c>
      <c r="C4" s="2" t="s">
        <v>294</v>
      </c>
      <c r="D4" s="2" t="s">
        <v>324</v>
      </c>
      <c r="E4" s="2" t="s">
        <v>349</v>
      </c>
      <c r="F4" s="2" t="s">
        <v>349</v>
      </c>
      <c r="G4" s="2" t="s">
        <v>2797</v>
      </c>
      <c r="H4" s="2" t="s">
        <v>591</v>
      </c>
    </row>
    <row r="5" spans="1:8" x14ac:dyDescent="0.25">
      <c r="A5" s="2" t="s">
        <v>2800</v>
      </c>
      <c r="B5" s="2" t="s">
        <v>2801</v>
      </c>
      <c r="C5" s="2" t="s">
        <v>294</v>
      </c>
      <c r="D5" s="2" t="s">
        <v>324</v>
      </c>
      <c r="E5" s="2" t="s">
        <v>349</v>
      </c>
      <c r="F5" s="2" t="s">
        <v>349</v>
      </c>
      <c r="G5" s="2" t="s">
        <v>349</v>
      </c>
      <c r="H5" s="2" t="s">
        <v>591</v>
      </c>
    </row>
    <row r="6" spans="1:8" x14ac:dyDescent="0.25">
      <c r="A6" s="2" t="s">
        <v>2802</v>
      </c>
      <c r="B6" s="2" t="s">
        <v>2803</v>
      </c>
      <c r="C6" s="2" t="s">
        <v>294</v>
      </c>
      <c r="D6" s="2" t="s">
        <v>324</v>
      </c>
      <c r="E6" s="2" t="s">
        <v>349</v>
      </c>
      <c r="F6" s="2" t="s">
        <v>349</v>
      </c>
      <c r="G6" s="2" t="s">
        <v>2804</v>
      </c>
      <c r="H6" s="2" t="s">
        <v>591</v>
      </c>
    </row>
    <row r="7" spans="1:8" x14ac:dyDescent="0.25">
      <c r="A7" s="2" t="s">
        <v>2805</v>
      </c>
      <c r="B7" s="2" t="s">
        <v>2806</v>
      </c>
      <c r="C7" s="2" t="s">
        <v>294</v>
      </c>
      <c r="D7" s="2" t="s">
        <v>324</v>
      </c>
      <c r="E7" s="2" t="s">
        <v>349</v>
      </c>
      <c r="F7" s="2" t="s">
        <v>349</v>
      </c>
      <c r="G7" s="2" t="s">
        <v>349</v>
      </c>
      <c r="H7" s="2" t="s">
        <v>591</v>
      </c>
    </row>
    <row r="8" spans="1:8" x14ac:dyDescent="0.25">
      <c r="A8" s="2" t="s">
        <v>2807</v>
      </c>
      <c r="B8" s="2" t="s">
        <v>2808</v>
      </c>
      <c r="C8" s="2" t="s">
        <v>294</v>
      </c>
      <c r="D8" s="2" t="s">
        <v>324</v>
      </c>
      <c r="E8" s="2" t="s">
        <v>349</v>
      </c>
      <c r="F8" s="2" t="s">
        <v>349</v>
      </c>
      <c r="G8" s="2" t="s">
        <v>349</v>
      </c>
      <c r="H8" s="2" t="s">
        <v>591</v>
      </c>
    </row>
    <row r="9" spans="1:8" x14ac:dyDescent="0.25">
      <c r="A9" s="2" t="s">
        <v>2809</v>
      </c>
      <c r="B9" s="2" t="s">
        <v>2810</v>
      </c>
      <c r="C9" s="2" t="s">
        <v>293</v>
      </c>
      <c r="D9" s="2" t="s">
        <v>358</v>
      </c>
      <c r="E9" s="2" t="s">
        <v>349</v>
      </c>
      <c r="F9" s="2" t="s">
        <v>349</v>
      </c>
      <c r="G9" s="2" t="s">
        <v>349</v>
      </c>
      <c r="H9" s="2" t="s">
        <v>591</v>
      </c>
    </row>
    <row r="10" spans="1:8" x14ac:dyDescent="0.25">
      <c r="A10" s="2" t="s">
        <v>2811</v>
      </c>
      <c r="B10" s="2" t="s">
        <v>2812</v>
      </c>
      <c r="C10" s="2" t="s">
        <v>294</v>
      </c>
      <c r="D10" s="2" t="s">
        <v>324</v>
      </c>
      <c r="E10" s="2" t="s">
        <v>349</v>
      </c>
      <c r="F10" s="2" t="s">
        <v>349</v>
      </c>
      <c r="G10" s="2" t="s">
        <v>349</v>
      </c>
      <c r="H10" s="2" t="s">
        <v>591</v>
      </c>
    </row>
    <row r="11" spans="1:8" x14ac:dyDescent="0.25">
      <c r="A11" s="2" t="s">
        <v>2813</v>
      </c>
      <c r="B11" s="2" t="s">
        <v>2814</v>
      </c>
      <c r="C11" s="2" t="s">
        <v>294</v>
      </c>
      <c r="D11" s="2" t="s">
        <v>358</v>
      </c>
      <c r="E11" s="2" t="s">
        <v>349</v>
      </c>
      <c r="F11" s="2" t="s">
        <v>349</v>
      </c>
      <c r="G11" s="2" t="s">
        <v>349</v>
      </c>
      <c r="H11" s="2" t="s">
        <v>591</v>
      </c>
    </row>
    <row r="12" spans="1:8" x14ac:dyDescent="0.25">
      <c r="A12" s="2" t="s">
        <v>2815</v>
      </c>
      <c r="B12" s="2" t="s">
        <v>2816</v>
      </c>
      <c r="C12" s="2" t="s">
        <v>294</v>
      </c>
      <c r="D12" s="2" t="s">
        <v>324</v>
      </c>
      <c r="E12" s="2" t="s">
        <v>349</v>
      </c>
      <c r="F12" s="2" t="s">
        <v>349</v>
      </c>
      <c r="G12" s="2" t="s">
        <v>2817</v>
      </c>
      <c r="H12" s="2" t="s">
        <v>591</v>
      </c>
    </row>
    <row r="13" spans="1:8" x14ac:dyDescent="0.25">
      <c r="A13" s="2" t="s">
        <v>2818</v>
      </c>
      <c r="B13" s="2" t="s">
        <v>2819</v>
      </c>
      <c r="C13" s="2" t="s">
        <v>293</v>
      </c>
      <c r="D13" s="2" t="s">
        <v>358</v>
      </c>
      <c r="E13" s="2" t="s">
        <v>349</v>
      </c>
      <c r="F13" s="2" t="s">
        <v>349</v>
      </c>
      <c r="G13" s="2" t="s">
        <v>349</v>
      </c>
      <c r="H13" s="2" t="s">
        <v>591</v>
      </c>
    </row>
    <row r="14" spans="1:8" x14ac:dyDescent="0.25">
      <c r="A14" s="2" t="s">
        <v>2820</v>
      </c>
      <c r="B14" s="2" t="s">
        <v>2821</v>
      </c>
      <c r="C14" s="2" t="s">
        <v>293</v>
      </c>
      <c r="D14" s="2" t="s">
        <v>358</v>
      </c>
      <c r="E14" s="2" t="s">
        <v>349</v>
      </c>
      <c r="F14" s="2" t="s">
        <v>349</v>
      </c>
      <c r="G14" s="2" t="s">
        <v>349</v>
      </c>
      <c r="H14" s="2" t="s">
        <v>591</v>
      </c>
    </row>
    <row r="15" spans="1:8" x14ac:dyDescent="0.25">
      <c r="A15" s="2" t="s">
        <v>2822</v>
      </c>
      <c r="B15" s="2" t="s">
        <v>2823</v>
      </c>
      <c r="C15" s="2" t="s">
        <v>293</v>
      </c>
      <c r="D15" s="2" t="s">
        <v>358</v>
      </c>
      <c r="E15" s="2" t="s">
        <v>349</v>
      </c>
      <c r="F15" s="2" t="s">
        <v>349</v>
      </c>
      <c r="G15" s="2" t="s">
        <v>349</v>
      </c>
      <c r="H15" s="2" t="s">
        <v>591</v>
      </c>
    </row>
    <row r="16" spans="1:8" x14ac:dyDescent="0.25">
      <c r="A16" s="2" t="s">
        <v>2824</v>
      </c>
      <c r="B16" s="2" t="s">
        <v>2825</v>
      </c>
      <c r="C16" s="2" t="s">
        <v>293</v>
      </c>
      <c r="D16" s="2" t="s">
        <v>358</v>
      </c>
      <c r="E16" s="2" t="s">
        <v>349</v>
      </c>
      <c r="F16" s="2" t="s">
        <v>349</v>
      </c>
      <c r="G16" s="2" t="s">
        <v>349</v>
      </c>
      <c r="H16" s="2" t="s">
        <v>591</v>
      </c>
    </row>
    <row r="17" spans="1:8" x14ac:dyDescent="0.25">
      <c r="A17" s="2" t="s">
        <v>2826</v>
      </c>
      <c r="B17" s="2" t="s">
        <v>2827</v>
      </c>
      <c r="C17" s="2" t="s">
        <v>294</v>
      </c>
      <c r="D17" s="2" t="s">
        <v>324</v>
      </c>
      <c r="E17" s="2" t="s">
        <v>349</v>
      </c>
      <c r="F17" s="2" t="s">
        <v>349</v>
      </c>
      <c r="G17" s="2" t="s">
        <v>349</v>
      </c>
      <c r="H17" s="2" t="s">
        <v>591</v>
      </c>
    </row>
    <row r="18" spans="1:8" x14ac:dyDescent="0.25">
      <c r="A18" s="2" t="s">
        <v>2828</v>
      </c>
      <c r="B18" s="2" t="s">
        <v>2829</v>
      </c>
      <c r="C18" s="2" t="s">
        <v>294</v>
      </c>
      <c r="D18" s="2" t="s">
        <v>324</v>
      </c>
      <c r="E18" s="2" t="s">
        <v>349</v>
      </c>
      <c r="F18" s="2" t="s">
        <v>349</v>
      </c>
      <c r="G18" s="2" t="s">
        <v>349</v>
      </c>
      <c r="H18" s="2" t="s">
        <v>591</v>
      </c>
    </row>
    <row r="19" spans="1:8" x14ac:dyDescent="0.25">
      <c r="A19" s="2" t="s">
        <v>2830</v>
      </c>
      <c r="B19" s="2" t="s">
        <v>2831</v>
      </c>
      <c r="C19" s="2" t="s">
        <v>294</v>
      </c>
      <c r="D19" s="2" t="s">
        <v>324</v>
      </c>
      <c r="E19" s="2" t="s">
        <v>349</v>
      </c>
      <c r="F19" s="2" t="s">
        <v>349</v>
      </c>
      <c r="G19" s="2" t="s">
        <v>349</v>
      </c>
      <c r="H19" s="2" t="s">
        <v>591</v>
      </c>
    </row>
    <row r="20" spans="1:8" x14ac:dyDescent="0.25">
      <c r="A20" s="2" t="s">
        <v>2832</v>
      </c>
      <c r="B20" s="2" t="s">
        <v>2833</v>
      </c>
      <c r="C20" s="2" t="s">
        <v>293</v>
      </c>
      <c r="D20" s="2" t="s">
        <v>358</v>
      </c>
      <c r="E20" s="2" t="s">
        <v>349</v>
      </c>
      <c r="F20" s="2" t="s">
        <v>349</v>
      </c>
      <c r="G20" s="2" t="s">
        <v>349</v>
      </c>
      <c r="H20" s="2" t="s">
        <v>591</v>
      </c>
    </row>
    <row r="21" spans="1:8" x14ac:dyDescent="0.25">
      <c r="A21" s="2" t="s">
        <v>2834</v>
      </c>
      <c r="B21" s="2" t="s">
        <v>2835</v>
      </c>
      <c r="C21" s="2" t="s">
        <v>293</v>
      </c>
      <c r="D21" s="2" t="s">
        <v>358</v>
      </c>
      <c r="E21" s="2" t="s">
        <v>349</v>
      </c>
      <c r="F21" s="2" t="s">
        <v>349</v>
      </c>
      <c r="G21" s="2" t="s">
        <v>349</v>
      </c>
      <c r="H21" s="2" t="s">
        <v>591</v>
      </c>
    </row>
    <row r="22" spans="1:8" x14ac:dyDescent="0.25">
      <c r="A22" s="2" t="s">
        <v>2836</v>
      </c>
      <c r="B22" s="2" t="s">
        <v>2837</v>
      </c>
      <c r="C22" s="2" t="s">
        <v>294</v>
      </c>
      <c r="D22" s="2" t="s">
        <v>324</v>
      </c>
      <c r="E22" s="2" t="s">
        <v>349</v>
      </c>
      <c r="F22" s="2" t="s">
        <v>349</v>
      </c>
      <c r="G22" s="2" t="s">
        <v>349</v>
      </c>
      <c r="H22" s="2" t="s">
        <v>591</v>
      </c>
    </row>
    <row r="23" spans="1:8" x14ac:dyDescent="0.25">
      <c r="A23" s="2" t="s">
        <v>2838</v>
      </c>
      <c r="B23" s="2" t="s">
        <v>2839</v>
      </c>
      <c r="C23" s="2" t="s">
        <v>294</v>
      </c>
      <c r="D23" s="2" t="s">
        <v>324</v>
      </c>
      <c r="E23" s="2" t="s">
        <v>349</v>
      </c>
      <c r="F23" s="2" t="s">
        <v>349</v>
      </c>
      <c r="G23" s="2" t="s">
        <v>349</v>
      </c>
      <c r="H23" s="2" t="s">
        <v>591</v>
      </c>
    </row>
    <row r="24" spans="1:8" x14ac:dyDescent="0.25">
      <c r="A24" s="2" t="s">
        <v>2840</v>
      </c>
      <c r="B24" s="2" t="s">
        <v>2841</v>
      </c>
      <c r="C24" s="2" t="s">
        <v>294</v>
      </c>
      <c r="D24" s="2" t="s">
        <v>324</v>
      </c>
      <c r="E24" s="2" t="s">
        <v>349</v>
      </c>
      <c r="F24" s="2" t="s">
        <v>349</v>
      </c>
      <c r="G24" s="2" t="s">
        <v>349</v>
      </c>
      <c r="H24" s="2" t="s">
        <v>591</v>
      </c>
    </row>
    <row r="25" spans="1:8" x14ac:dyDescent="0.25">
      <c r="A25" s="2" t="s">
        <v>2842</v>
      </c>
      <c r="B25" s="2" t="s">
        <v>2843</v>
      </c>
      <c r="C25" s="2" t="s">
        <v>294</v>
      </c>
      <c r="D25" s="2" t="s">
        <v>324</v>
      </c>
      <c r="E25" s="2" t="s">
        <v>349</v>
      </c>
      <c r="F25" s="2" t="s">
        <v>349</v>
      </c>
      <c r="G25" s="2" t="s">
        <v>349</v>
      </c>
      <c r="H25" s="2" t="s">
        <v>591</v>
      </c>
    </row>
    <row r="26" spans="1:8" x14ac:dyDescent="0.25">
      <c r="A26" s="2" t="s">
        <v>2844</v>
      </c>
      <c r="B26" s="2" t="s">
        <v>2845</v>
      </c>
      <c r="C26" s="2" t="s">
        <v>293</v>
      </c>
      <c r="D26" s="2" t="s">
        <v>358</v>
      </c>
      <c r="E26" s="2" t="s">
        <v>349</v>
      </c>
      <c r="F26" s="2" t="s">
        <v>349</v>
      </c>
      <c r="G26" s="2" t="s">
        <v>349</v>
      </c>
      <c r="H26" s="2" t="s">
        <v>591</v>
      </c>
    </row>
    <row r="27" spans="1:8" x14ac:dyDescent="0.25">
      <c r="A27" s="2" t="s">
        <v>2846</v>
      </c>
      <c r="B27" s="2" t="s">
        <v>2847</v>
      </c>
      <c r="C27" s="2" t="s">
        <v>294</v>
      </c>
      <c r="D27" s="2" t="s">
        <v>324</v>
      </c>
      <c r="E27" s="2" t="s">
        <v>349</v>
      </c>
      <c r="F27" s="2" t="s">
        <v>349</v>
      </c>
      <c r="G27" s="2" t="s">
        <v>349</v>
      </c>
      <c r="H27" s="2" t="s">
        <v>591</v>
      </c>
    </row>
    <row r="28" spans="1:8" x14ac:dyDescent="0.25">
      <c r="A28" s="2" t="s">
        <v>2848</v>
      </c>
      <c r="B28" s="2" t="s">
        <v>2849</v>
      </c>
      <c r="C28" s="2" t="s">
        <v>293</v>
      </c>
      <c r="D28" s="2" t="s">
        <v>358</v>
      </c>
      <c r="E28" s="2" t="s">
        <v>349</v>
      </c>
      <c r="F28" s="2" t="s">
        <v>349</v>
      </c>
      <c r="G28" s="2" t="s">
        <v>349</v>
      </c>
      <c r="H28" s="2" t="s">
        <v>591</v>
      </c>
    </row>
    <row r="29" spans="1:8" x14ac:dyDescent="0.25">
      <c r="A29" s="2" t="s">
        <v>2850</v>
      </c>
      <c r="B29" s="2" t="s">
        <v>2851</v>
      </c>
      <c r="C29" s="2" t="s">
        <v>293</v>
      </c>
      <c r="D29" s="2" t="s">
        <v>358</v>
      </c>
      <c r="E29" s="2" t="s">
        <v>349</v>
      </c>
      <c r="F29" s="2" t="s">
        <v>349</v>
      </c>
      <c r="G29" s="2" t="s">
        <v>349</v>
      </c>
      <c r="H29" s="2" t="s">
        <v>591</v>
      </c>
    </row>
    <row r="30" spans="1:8" x14ac:dyDescent="0.25">
      <c r="A30" s="2" t="s">
        <v>2852</v>
      </c>
      <c r="B30" s="2" t="s">
        <v>2853</v>
      </c>
      <c r="C30" s="2" t="s">
        <v>293</v>
      </c>
      <c r="D30" s="2" t="s">
        <v>358</v>
      </c>
      <c r="E30" s="2" t="s">
        <v>349</v>
      </c>
      <c r="F30" s="2" t="s">
        <v>349</v>
      </c>
      <c r="G30" s="2" t="s">
        <v>349</v>
      </c>
      <c r="H30" s="2" t="s">
        <v>591</v>
      </c>
    </row>
    <row r="31" spans="1:8" x14ac:dyDescent="0.25">
      <c r="A31" s="2" t="s">
        <v>2854</v>
      </c>
      <c r="B31" s="2" t="s">
        <v>2855</v>
      </c>
      <c r="C31" s="2" t="s">
        <v>293</v>
      </c>
      <c r="D31" s="2" t="s">
        <v>358</v>
      </c>
      <c r="E31" s="2" t="s">
        <v>349</v>
      </c>
      <c r="F31" s="2" t="s">
        <v>349</v>
      </c>
      <c r="G31" s="2" t="s">
        <v>349</v>
      </c>
      <c r="H31" s="2" t="s">
        <v>591</v>
      </c>
    </row>
    <row r="32" spans="1:8" x14ac:dyDescent="0.25">
      <c r="A32" s="2" t="s">
        <v>2856</v>
      </c>
      <c r="B32" s="2" t="s">
        <v>2857</v>
      </c>
      <c r="C32" s="2" t="s">
        <v>292</v>
      </c>
      <c r="D32" s="2" t="s">
        <v>315</v>
      </c>
      <c r="E32" s="2" t="s">
        <v>349</v>
      </c>
      <c r="F32" s="2" t="s">
        <v>349</v>
      </c>
      <c r="G32" s="2" t="s">
        <v>349</v>
      </c>
      <c r="H32" s="2" t="s">
        <v>591</v>
      </c>
    </row>
    <row r="33" spans="1:8" x14ac:dyDescent="0.25">
      <c r="A33" s="2" t="s">
        <v>2858</v>
      </c>
      <c r="B33" s="2" t="s">
        <v>2859</v>
      </c>
      <c r="C33" s="2" t="s">
        <v>293</v>
      </c>
      <c r="D33" s="2" t="s">
        <v>358</v>
      </c>
      <c r="E33" s="2" t="s">
        <v>349</v>
      </c>
      <c r="F33" s="2" t="s">
        <v>349</v>
      </c>
      <c r="G33" s="2" t="s">
        <v>349</v>
      </c>
      <c r="H33" s="2" t="s">
        <v>591</v>
      </c>
    </row>
    <row r="34" spans="1:8" x14ac:dyDescent="0.25">
      <c r="A34" s="2" t="s">
        <v>2860</v>
      </c>
      <c r="B34" s="2" t="s">
        <v>2861</v>
      </c>
      <c r="C34" s="2" t="s">
        <v>293</v>
      </c>
      <c r="D34" s="2" t="s">
        <v>358</v>
      </c>
      <c r="E34" s="2" t="s">
        <v>349</v>
      </c>
      <c r="F34" s="2" t="s">
        <v>349</v>
      </c>
      <c r="G34" s="2" t="s">
        <v>349</v>
      </c>
      <c r="H34" s="2" t="s">
        <v>591</v>
      </c>
    </row>
    <row r="35" spans="1:8" x14ac:dyDescent="0.25">
      <c r="A35" s="2" t="s">
        <v>2862</v>
      </c>
      <c r="B35" s="2" t="s">
        <v>2863</v>
      </c>
      <c r="C35" s="2" t="s">
        <v>294</v>
      </c>
      <c r="D35" s="2" t="s">
        <v>324</v>
      </c>
      <c r="E35" s="2" t="s">
        <v>349</v>
      </c>
      <c r="F35" s="2" t="s">
        <v>349</v>
      </c>
      <c r="G35" s="2" t="s">
        <v>349</v>
      </c>
      <c r="H35" s="2" t="s">
        <v>591</v>
      </c>
    </row>
    <row r="36" spans="1:8" x14ac:dyDescent="0.25">
      <c r="A36" s="2" t="s">
        <v>2864</v>
      </c>
      <c r="B36" s="2" t="s">
        <v>2865</v>
      </c>
      <c r="C36" s="2" t="s">
        <v>294</v>
      </c>
      <c r="D36" s="2" t="s">
        <v>324</v>
      </c>
      <c r="E36" s="2" t="s">
        <v>349</v>
      </c>
      <c r="F36" s="2" t="s">
        <v>349</v>
      </c>
      <c r="G36" s="2" t="s">
        <v>349</v>
      </c>
      <c r="H36" s="2" t="s">
        <v>591</v>
      </c>
    </row>
    <row r="37" spans="1:8" x14ac:dyDescent="0.25">
      <c r="A37" s="2" t="s">
        <v>2866</v>
      </c>
      <c r="B37" s="2" t="s">
        <v>2867</v>
      </c>
      <c r="C37" s="2" t="s">
        <v>294</v>
      </c>
      <c r="D37" s="2" t="s">
        <v>324</v>
      </c>
      <c r="E37" s="2" t="s">
        <v>349</v>
      </c>
      <c r="F37" s="2" t="s">
        <v>349</v>
      </c>
      <c r="G37" s="2" t="s">
        <v>349</v>
      </c>
      <c r="H37" s="2" t="s">
        <v>591</v>
      </c>
    </row>
    <row r="38" spans="1:8" x14ac:dyDescent="0.25">
      <c r="A38" s="2" t="s">
        <v>2868</v>
      </c>
      <c r="B38" s="2" t="s">
        <v>2869</v>
      </c>
      <c r="C38" s="2" t="s">
        <v>294</v>
      </c>
      <c r="D38" s="2" t="s">
        <v>324</v>
      </c>
      <c r="E38" s="2" t="s">
        <v>349</v>
      </c>
      <c r="F38" s="2" t="s">
        <v>349</v>
      </c>
      <c r="G38" s="2" t="s">
        <v>349</v>
      </c>
      <c r="H38" s="2" t="s">
        <v>591</v>
      </c>
    </row>
    <row r="39" spans="1:8" x14ac:dyDescent="0.25">
      <c r="A39" s="2" t="s">
        <v>2870</v>
      </c>
      <c r="B39" s="2" t="s">
        <v>2871</v>
      </c>
      <c r="C39" s="2" t="s">
        <v>293</v>
      </c>
      <c r="D39" s="2" t="s">
        <v>358</v>
      </c>
      <c r="E39" s="2" t="s">
        <v>349</v>
      </c>
      <c r="F39" s="2" t="s">
        <v>349</v>
      </c>
      <c r="G39" s="2" t="s">
        <v>349</v>
      </c>
      <c r="H39" s="2" t="s">
        <v>591</v>
      </c>
    </row>
    <row r="40" spans="1:8" x14ac:dyDescent="0.25">
      <c r="A40" s="2" t="s">
        <v>2872</v>
      </c>
      <c r="B40" s="2" t="s">
        <v>2873</v>
      </c>
      <c r="C40" s="2" t="s">
        <v>293</v>
      </c>
      <c r="D40" s="2" t="s">
        <v>358</v>
      </c>
      <c r="E40" s="2" t="s">
        <v>349</v>
      </c>
      <c r="F40" s="2" t="s">
        <v>349</v>
      </c>
      <c r="G40" s="2" t="s">
        <v>349</v>
      </c>
      <c r="H40" s="2" t="s">
        <v>591</v>
      </c>
    </row>
    <row r="41" spans="1:8" x14ac:dyDescent="0.25">
      <c r="A41" s="2" t="s">
        <v>2874</v>
      </c>
      <c r="B41" s="2" t="s">
        <v>2875</v>
      </c>
      <c r="C41" s="2" t="s">
        <v>293</v>
      </c>
      <c r="D41" s="2" t="s">
        <v>358</v>
      </c>
      <c r="E41" s="2" t="s">
        <v>349</v>
      </c>
      <c r="F41" s="2" t="s">
        <v>349</v>
      </c>
      <c r="G41" s="2" t="s">
        <v>349</v>
      </c>
      <c r="H41" s="2" t="s">
        <v>591</v>
      </c>
    </row>
    <row r="42" spans="1:8" x14ac:dyDescent="0.25">
      <c r="A42" s="2" t="s">
        <v>2876</v>
      </c>
      <c r="B42" s="2" t="s">
        <v>2877</v>
      </c>
      <c r="C42" s="2" t="s">
        <v>293</v>
      </c>
      <c r="D42" s="2" t="s">
        <v>358</v>
      </c>
      <c r="E42" s="2" t="s">
        <v>349</v>
      </c>
      <c r="F42" s="2" t="s">
        <v>349</v>
      </c>
      <c r="G42" s="2" t="s">
        <v>349</v>
      </c>
      <c r="H42" s="2" t="s">
        <v>591</v>
      </c>
    </row>
    <row r="43" spans="1:8" x14ac:dyDescent="0.25">
      <c r="A43" s="2" t="s">
        <v>2878</v>
      </c>
      <c r="B43" s="2" t="s">
        <v>2879</v>
      </c>
      <c r="C43" s="2" t="s">
        <v>293</v>
      </c>
      <c r="D43" s="2" t="s">
        <v>315</v>
      </c>
      <c r="E43" s="2" t="s">
        <v>349</v>
      </c>
      <c r="F43" s="2" t="s">
        <v>349</v>
      </c>
      <c r="G43" s="2" t="s">
        <v>349</v>
      </c>
      <c r="H43" s="2" t="s">
        <v>591</v>
      </c>
    </row>
    <row r="44" spans="1:8" x14ac:dyDescent="0.25">
      <c r="A44" s="2" t="s">
        <v>2880</v>
      </c>
      <c r="B44" s="2" t="s">
        <v>2881</v>
      </c>
      <c r="C44" s="2" t="s">
        <v>294</v>
      </c>
      <c r="D44" s="2" t="s">
        <v>324</v>
      </c>
      <c r="E44" s="2" t="s">
        <v>349</v>
      </c>
      <c r="F44" s="2" t="s">
        <v>349</v>
      </c>
      <c r="G44" s="2" t="s">
        <v>2882</v>
      </c>
      <c r="H44" s="2" t="s">
        <v>591</v>
      </c>
    </row>
    <row r="45" spans="1:8" x14ac:dyDescent="0.25">
      <c r="A45" s="2" t="s">
        <v>2883</v>
      </c>
      <c r="B45" s="2" t="s">
        <v>2884</v>
      </c>
      <c r="C45" s="2" t="s">
        <v>294</v>
      </c>
      <c r="D45" s="2" t="s">
        <v>324</v>
      </c>
      <c r="E45" s="2" t="s">
        <v>349</v>
      </c>
      <c r="F45" s="2" t="s">
        <v>349</v>
      </c>
      <c r="G45" s="2" t="s">
        <v>2885</v>
      </c>
      <c r="H45" s="2" t="s">
        <v>591</v>
      </c>
    </row>
    <row r="46" spans="1:8" x14ac:dyDescent="0.25">
      <c r="A46" s="2" t="s">
        <v>2886</v>
      </c>
      <c r="B46" s="2" t="s">
        <v>2887</v>
      </c>
      <c r="C46" s="2" t="s">
        <v>294</v>
      </c>
      <c r="D46" s="2" t="s">
        <v>324</v>
      </c>
      <c r="E46" s="2" t="s">
        <v>349</v>
      </c>
      <c r="F46" s="2" t="s">
        <v>349</v>
      </c>
      <c r="G46" s="2" t="s">
        <v>2888</v>
      </c>
      <c r="H46" s="2" t="s">
        <v>591</v>
      </c>
    </row>
    <row r="47" spans="1:8" x14ac:dyDescent="0.25">
      <c r="A47" s="2" t="s">
        <v>2889</v>
      </c>
      <c r="B47" s="2" t="s">
        <v>2890</v>
      </c>
      <c r="C47" s="2" t="s">
        <v>294</v>
      </c>
      <c r="D47" s="2" t="s">
        <v>324</v>
      </c>
      <c r="E47" s="2" t="s">
        <v>349</v>
      </c>
      <c r="F47" s="2" t="s">
        <v>349</v>
      </c>
      <c r="G47" s="2" t="s">
        <v>349</v>
      </c>
      <c r="H47" s="2" t="s">
        <v>591</v>
      </c>
    </row>
    <row r="48" spans="1:8" x14ac:dyDescent="0.25">
      <c r="A48" s="2" t="s">
        <v>2891</v>
      </c>
      <c r="B48" s="2" t="s">
        <v>2892</v>
      </c>
      <c r="C48" s="2" t="s">
        <v>294</v>
      </c>
      <c r="D48" s="2" t="s">
        <v>324</v>
      </c>
      <c r="E48" s="2" t="s">
        <v>349</v>
      </c>
      <c r="F48" s="2" t="s">
        <v>349</v>
      </c>
      <c r="G48" s="2" t="s">
        <v>349</v>
      </c>
      <c r="H48" s="2" t="s">
        <v>591</v>
      </c>
    </row>
    <row r="49" spans="1:8" x14ac:dyDescent="0.25">
      <c r="A49" s="2" t="s">
        <v>2893</v>
      </c>
      <c r="B49" s="2" t="s">
        <v>2894</v>
      </c>
      <c r="C49" s="2" t="s">
        <v>294</v>
      </c>
      <c r="D49" s="2" t="s">
        <v>324</v>
      </c>
      <c r="E49" s="2" t="s">
        <v>349</v>
      </c>
      <c r="F49" s="2" t="s">
        <v>349</v>
      </c>
      <c r="G49" s="2" t="s">
        <v>349</v>
      </c>
      <c r="H49" s="2" t="s">
        <v>591</v>
      </c>
    </row>
    <row r="50" spans="1:8" x14ac:dyDescent="0.25">
      <c r="A50" s="2" t="s">
        <v>2895</v>
      </c>
      <c r="B50" s="2" t="s">
        <v>2896</v>
      </c>
      <c r="C50" s="2" t="s">
        <v>294</v>
      </c>
      <c r="D50" s="2" t="s">
        <v>324</v>
      </c>
      <c r="E50" s="2" t="s">
        <v>349</v>
      </c>
      <c r="F50" s="2" t="s">
        <v>349</v>
      </c>
      <c r="G50" s="2" t="s">
        <v>349</v>
      </c>
      <c r="H50" s="2" t="s">
        <v>591</v>
      </c>
    </row>
    <row r="51" spans="1:8" x14ac:dyDescent="0.25">
      <c r="A51" s="2" t="s">
        <v>2897</v>
      </c>
      <c r="B51" s="2" t="s">
        <v>2898</v>
      </c>
      <c r="C51" s="2" t="s">
        <v>294</v>
      </c>
      <c r="D51" s="2" t="s">
        <v>324</v>
      </c>
      <c r="E51" s="2" t="s">
        <v>349</v>
      </c>
      <c r="F51" s="2" t="s">
        <v>349</v>
      </c>
      <c r="G51" s="2" t="s">
        <v>349</v>
      </c>
      <c r="H51" s="2" t="s">
        <v>591</v>
      </c>
    </row>
    <row r="52" spans="1:8" x14ac:dyDescent="0.25">
      <c r="A52" s="2" t="s">
        <v>2899</v>
      </c>
      <c r="B52" s="2" t="s">
        <v>2900</v>
      </c>
      <c r="C52" s="2" t="s">
        <v>294</v>
      </c>
      <c r="D52" s="2" t="s">
        <v>324</v>
      </c>
      <c r="E52" s="2" t="s">
        <v>349</v>
      </c>
      <c r="F52" s="2" t="s">
        <v>349</v>
      </c>
      <c r="G52" s="2" t="s">
        <v>349</v>
      </c>
      <c r="H52" s="2" t="s">
        <v>591</v>
      </c>
    </row>
    <row r="53" spans="1:8" x14ac:dyDescent="0.25">
      <c r="A53" s="2" t="s">
        <v>2901</v>
      </c>
      <c r="B53" s="2" t="s">
        <v>2902</v>
      </c>
      <c r="C53" s="2" t="s">
        <v>293</v>
      </c>
      <c r="D53" s="2" t="s">
        <v>358</v>
      </c>
      <c r="E53" s="2" t="s">
        <v>349</v>
      </c>
      <c r="F53" s="2" t="s">
        <v>349</v>
      </c>
      <c r="G53" s="2" t="s">
        <v>349</v>
      </c>
      <c r="H53" s="2" t="s">
        <v>591</v>
      </c>
    </row>
    <row r="54" spans="1:8" x14ac:dyDescent="0.25">
      <c r="A54" s="2" t="s">
        <v>2903</v>
      </c>
      <c r="B54" s="2" t="s">
        <v>2904</v>
      </c>
      <c r="C54" s="2" t="s">
        <v>292</v>
      </c>
      <c r="D54" s="2" t="s">
        <v>315</v>
      </c>
      <c r="E54" s="2" t="s">
        <v>349</v>
      </c>
      <c r="F54" s="2" t="s">
        <v>349</v>
      </c>
      <c r="G54" s="2" t="s">
        <v>349</v>
      </c>
      <c r="H54" s="2" t="s">
        <v>591</v>
      </c>
    </row>
    <row r="55" spans="1:8" x14ac:dyDescent="0.25">
      <c r="A55" s="2" t="s">
        <v>2905</v>
      </c>
      <c r="B55" s="2" t="s">
        <v>2906</v>
      </c>
      <c r="C55" s="2" t="s">
        <v>294</v>
      </c>
      <c r="D55" s="2" t="s">
        <v>324</v>
      </c>
      <c r="E55" s="2" t="s">
        <v>349</v>
      </c>
      <c r="F55" s="2" t="s">
        <v>349</v>
      </c>
      <c r="G55" s="2" t="s">
        <v>349</v>
      </c>
      <c r="H55" s="2" t="s">
        <v>591</v>
      </c>
    </row>
    <row r="56" spans="1:8" x14ac:dyDescent="0.25">
      <c r="A56" s="2" t="s">
        <v>2907</v>
      </c>
      <c r="B56" s="2" t="s">
        <v>2908</v>
      </c>
      <c r="C56" s="2" t="s">
        <v>294</v>
      </c>
      <c r="D56" s="2" t="s">
        <v>324</v>
      </c>
      <c r="E56" s="2" t="s">
        <v>349</v>
      </c>
      <c r="F56" s="2" t="s">
        <v>349</v>
      </c>
      <c r="G56" s="2" t="s">
        <v>349</v>
      </c>
      <c r="H56" s="2" t="s">
        <v>591</v>
      </c>
    </row>
    <row r="57" spans="1:8" x14ac:dyDescent="0.25">
      <c r="A57" s="2" t="s">
        <v>2909</v>
      </c>
      <c r="B57" s="2" t="s">
        <v>2910</v>
      </c>
      <c r="C57" s="2" t="s">
        <v>294</v>
      </c>
      <c r="D57" s="2" t="s">
        <v>324</v>
      </c>
      <c r="E57" s="2" t="s">
        <v>349</v>
      </c>
      <c r="F57" s="2" t="s">
        <v>349</v>
      </c>
      <c r="G57" s="2" t="s">
        <v>349</v>
      </c>
      <c r="H57" s="2" t="s">
        <v>591</v>
      </c>
    </row>
    <row r="58" spans="1:8" x14ac:dyDescent="0.25">
      <c r="A58" s="2" t="s">
        <v>2911</v>
      </c>
      <c r="B58" s="2" t="s">
        <v>2912</v>
      </c>
      <c r="C58" s="2" t="s">
        <v>294</v>
      </c>
      <c r="D58" s="2" t="s">
        <v>324</v>
      </c>
      <c r="E58" s="2" t="s">
        <v>349</v>
      </c>
      <c r="F58" s="2" t="s">
        <v>349</v>
      </c>
      <c r="G58" s="2" t="s">
        <v>349</v>
      </c>
      <c r="H58" s="2" t="s">
        <v>591</v>
      </c>
    </row>
    <row r="59" spans="1:8" x14ac:dyDescent="0.25">
      <c r="A59" s="2" t="s">
        <v>2913</v>
      </c>
      <c r="B59" s="2" t="s">
        <v>2914</v>
      </c>
      <c r="C59" s="2" t="s">
        <v>293</v>
      </c>
      <c r="D59" s="2" t="s">
        <v>358</v>
      </c>
      <c r="E59" s="2" t="s">
        <v>349</v>
      </c>
      <c r="F59" s="2" t="s">
        <v>349</v>
      </c>
      <c r="G59" s="2" t="s">
        <v>349</v>
      </c>
      <c r="H59" s="2" t="s">
        <v>591</v>
      </c>
    </row>
    <row r="60" spans="1:8" x14ac:dyDescent="0.25">
      <c r="A60" s="2" t="s">
        <v>2915</v>
      </c>
      <c r="B60" s="2" t="s">
        <v>2916</v>
      </c>
      <c r="C60" s="2" t="s">
        <v>292</v>
      </c>
      <c r="D60" s="2" t="s">
        <v>315</v>
      </c>
      <c r="E60" s="2" t="s">
        <v>349</v>
      </c>
      <c r="F60" s="2" t="s">
        <v>349</v>
      </c>
      <c r="G60" s="2" t="s">
        <v>349</v>
      </c>
      <c r="H60" s="2" t="s">
        <v>591</v>
      </c>
    </row>
    <row r="61" spans="1:8" x14ac:dyDescent="0.25">
      <c r="A61" s="2" t="s">
        <v>2917</v>
      </c>
      <c r="B61" s="2" t="s">
        <v>2918</v>
      </c>
      <c r="C61" s="2" t="s">
        <v>294</v>
      </c>
      <c r="D61" s="2" t="s">
        <v>324</v>
      </c>
      <c r="E61" s="2" t="s">
        <v>349</v>
      </c>
      <c r="F61" s="2" t="s">
        <v>349</v>
      </c>
      <c r="G61" s="2" t="s">
        <v>349</v>
      </c>
      <c r="H61" s="2" t="s">
        <v>2919</v>
      </c>
    </row>
    <row r="62" spans="1:8" x14ac:dyDescent="0.25">
      <c r="A62" s="2" t="s">
        <v>2920</v>
      </c>
      <c r="B62" s="2" t="s">
        <v>2921</v>
      </c>
      <c r="C62" s="2" t="s">
        <v>294</v>
      </c>
      <c r="D62" s="2" t="s">
        <v>324</v>
      </c>
      <c r="E62" s="2" t="s">
        <v>349</v>
      </c>
      <c r="F62" s="2" t="s">
        <v>349</v>
      </c>
      <c r="G62" s="2" t="s">
        <v>349</v>
      </c>
      <c r="H62" s="2" t="s">
        <v>2919</v>
      </c>
    </row>
    <row r="63" spans="1:8" x14ac:dyDescent="0.25">
      <c r="A63" s="2" t="s">
        <v>2922</v>
      </c>
      <c r="B63" s="2" t="s">
        <v>2923</v>
      </c>
      <c r="C63" s="2" t="s">
        <v>294</v>
      </c>
      <c r="D63" s="2" t="s">
        <v>324</v>
      </c>
      <c r="E63" s="2" t="s">
        <v>349</v>
      </c>
      <c r="F63" s="2" t="s">
        <v>349</v>
      </c>
      <c r="G63" s="2" t="s">
        <v>349</v>
      </c>
      <c r="H63" s="2" t="s">
        <v>2919</v>
      </c>
    </row>
    <row r="64" spans="1:8" x14ac:dyDescent="0.25">
      <c r="A64" s="2" t="s">
        <v>2924</v>
      </c>
      <c r="B64" s="2" t="s">
        <v>2925</v>
      </c>
      <c r="C64" s="2" t="s">
        <v>293</v>
      </c>
      <c r="D64" s="2" t="s">
        <v>358</v>
      </c>
      <c r="E64" s="2" t="s">
        <v>349</v>
      </c>
      <c r="F64" s="2" t="s">
        <v>349</v>
      </c>
      <c r="G64" s="2" t="s">
        <v>349</v>
      </c>
      <c r="H64" s="2" t="s">
        <v>2919</v>
      </c>
    </row>
    <row r="65" spans="1:8" x14ac:dyDescent="0.25">
      <c r="A65" s="2" t="s">
        <v>2926</v>
      </c>
      <c r="B65" s="2" t="s">
        <v>2927</v>
      </c>
      <c r="C65" s="2" t="s">
        <v>294</v>
      </c>
      <c r="D65" s="2" t="s">
        <v>324</v>
      </c>
      <c r="E65" s="2" t="s">
        <v>349</v>
      </c>
      <c r="F65" s="2" t="s">
        <v>349</v>
      </c>
      <c r="G65" s="2" t="s">
        <v>349</v>
      </c>
      <c r="H65" s="2" t="s">
        <v>2919</v>
      </c>
    </row>
    <row r="66" spans="1:8" x14ac:dyDescent="0.25">
      <c r="A66" s="2" t="s">
        <v>2928</v>
      </c>
      <c r="B66" s="2" t="s">
        <v>2929</v>
      </c>
      <c r="C66" s="2" t="s">
        <v>294</v>
      </c>
      <c r="D66" s="2" t="s">
        <v>324</v>
      </c>
      <c r="E66" s="2" t="s">
        <v>349</v>
      </c>
      <c r="F66" s="2" t="s">
        <v>349</v>
      </c>
      <c r="G66" s="2" t="s">
        <v>349</v>
      </c>
      <c r="H66" s="2" t="s">
        <v>2919</v>
      </c>
    </row>
    <row r="67" spans="1:8" x14ac:dyDescent="0.25">
      <c r="A67" s="2" t="s">
        <v>2930</v>
      </c>
      <c r="B67" s="2" t="s">
        <v>2931</v>
      </c>
      <c r="C67" s="2" t="s">
        <v>294</v>
      </c>
      <c r="D67" s="2" t="s">
        <v>324</v>
      </c>
      <c r="E67" s="2" t="s">
        <v>349</v>
      </c>
      <c r="F67" s="2" t="s">
        <v>349</v>
      </c>
      <c r="G67" s="2" t="s">
        <v>349</v>
      </c>
      <c r="H67" s="2" t="s">
        <v>2919</v>
      </c>
    </row>
    <row r="68" spans="1:8" x14ac:dyDescent="0.25">
      <c r="A68" s="2" t="s">
        <v>2932</v>
      </c>
      <c r="B68" s="2" t="s">
        <v>2933</v>
      </c>
      <c r="C68" s="2" t="s">
        <v>293</v>
      </c>
      <c r="D68" s="2" t="s">
        <v>358</v>
      </c>
      <c r="E68" s="2" t="s">
        <v>349</v>
      </c>
      <c r="F68" s="2" t="s">
        <v>349</v>
      </c>
      <c r="G68" s="2" t="s">
        <v>349</v>
      </c>
      <c r="H68" s="2" t="s">
        <v>2919</v>
      </c>
    </row>
    <row r="69" spans="1:8" x14ac:dyDescent="0.25">
      <c r="A69" s="2" t="s">
        <v>2934</v>
      </c>
      <c r="B69" s="2" t="s">
        <v>2935</v>
      </c>
      <c r="C69" s="2" t="s">
        <v>293</v>
      </c>
      <c r="D69" s="2" t="s">
        <v>358</v>
      </c>
      <c r="E69" s="2" t="s">
        <v>349</v>
      </c>
      <c r="F69" s="2" t="s">
        <v>349</v>
      </c>
      <c r="G69" s="2" t="s">
        <v>349</v>
      </c>
      <c r="H69" s="2" t="s">
        <v>2919</v>
      </c>
    </row>
    <row r="70" spans="1:8" x14ac:dyDescent="0.25">
      <c r="A70" s="2" t="s">
        <v>2936</v>
      </c>
      <c r="B70" s="2" t="s">
        <v>2937</v>
      </c>
      <c r="C70" s="2" t="s">
        <v>294</v>
      </c>
      <c r="D70" s="2" t="s">
        <v>324</v>
      </c>
      <c r="E70" s="2" t="s">
        <v>349</v>
      </c>
      <c r="F70" s="2" t="s">
        <v>349</v>
      </c>
      <c r="G70" s="2" t="s">
        <v>349</v>
      </c>
      <c r="H70" s="2" t="s">
        <v>2919</v>
      </c>
    </row>
    <row r="71" spans="1:8" x14ac:dyDescent="0.25">
      <c r="A71" s="2" t="s">
        <v>2938</v>
      </c>
      <c r="B71" s="2" t="s">
        <v>2939</v>
      </c>
      <c r="C71" s="2" t="s">
        <v>294</v>
      </c>
      <c r="D71" s="2" t="s">
        <v>324</v>
      </c>
      <c r="E71" s="2" t="s">
        <v>349</v>
      </c>
      <c r="F71" s="2" t="s">
        <v>349</v>
      </c>
      <c r="G71" s="2" t="s">
        <v>349</v>
      </c>
      <c r="H71" s="2" t="s">
        <v>2919</v>
      </c>
    </row>
    <row r="72" spans="1:8" x14ac:dyDescent="0.25">
      <c r="A72" s="2" t="s">
        <v>2940</v>
      </c>
      <c r="B72" s="2" t="s">
        <v>2941</v>
      </c>
      <c r="C72" s="2"/>
      <c r="D72" s="2"/>
      <c r="E72" s="2"/>
      <c r="F72" s="2"/>
      <c r="G72" s="2"/>
      <c r="H72" s="2"/>
    </row>
    <row r="73" spans="1:8" x14ac:dyDescent="0.25">
      <c r="B73" s="3"/>
      <c r="F73" s="2" t="b">
        <v>0</v>
      </c>
      <c r="G73" s="4"/>
    </row>
    <row r="74" spans="1:8" x14ac:dyDescent="0.25">
      <c r="B74" s="3"/>
      <c r="F74" s="2" t="b">
        <v>0</v>
      </c>
      <c r="G74" s="4"/>
    </row>
    <row r="75" spans="1:8" x14ac:dyDescent="0.25">
      <c r="B75" s="3"/>
      <c r="F75" s="2" t="b">
        <v>0</v>
      </c>
      <c r="G75" s="4"/>
    </row>
    <row r="76" spans="1:8" x14ac:dyDescent="0.25">
      <c r="B76" s="3"/>
      <c r="F76" s="2" t="b">
        <v>0</v>
      </c>
      <c r="G76" s="4"/>
    </row>
    <row r="77" spans="1:8" x14ac:dyDescent="0.25">
      <c r="B77" s="3"/>
      <c r="F77" s="2" t="b">
        <v>0</v>
      </c>
      <c r="G77" s="4"/>
    </row>
    <row r="78" spans="1:8" x14ac:dyDescent="0.25">
      <c r="B78" s="3"/>
      <c r="F78" s="2" t="b">
        <v>0</v>
      </c>
      <c r="G78" s="4"/>
    </row>
    <row r="79" spans="1:8" x14ac:dyDescent="0.25">
      <c r="B79" s="3"/>
      <c r="F79" s="2" t="b">
        <v>0</v>
      </c>
      <c r="G79" s="4"/>
    </row>
    <row r="80" spans="1:8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1F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H202"/>
  <sheetViews>
    <sheetView workbookViewId="0"/>
  </sheetViews>
  <sheetFormatPr defaultColWidth="12.6640625" defaultRowHeight="15.75" customHeight="1" x14ac:dyDescent="0.25"/>
  <sheetData>
    <row r="1" spans="1:8" x14ac:dyDescent="0.25">
      <c r="A1" s="2" t="s">
        <v>281</v>
      </c>
      <c r="B1" s="1" t="s">
        <v>2942</v>
      </c>
      <c r="C1" s="2"/>
      <c r="D1" s="2"/>
      <c r="E1" s="2"/>
      <c r="F1" s="2"/>
      <c r="G1" s="2"/>
    </row>
    <row r="2" spans="1:8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8" x14ac:dyDescent="0.25">
      <c r="A3" s="2" t="s">
        <v>2943</v>
      </c>
      <c r="B3" s="2" t="s">
        <v>2944</v>
      </c>
      <c r="C3" s="2" t="s">
        <v>291</v>
      </c>
      <c r="D3" s="2" t="s">
        <v>1873</v>
      </c>
      <c r="E3" s="2" t="s">
        <v>349</v>
      </c>
      <c r="F3" s="2" t="s">
        <v>349</v>
      </c>
      <c r="G3" s="2" t="s">
        <v>349</v>
      </c>
      <c r="H3" s="2" t="s">
        <v>591</v>
      </c>
    </row>
    <row r="4" spans="1:8" x14ac:dyDescent="0.25">
      <c r="A4" s="2" t="s">
        <v>2945</v>
      </c>
      <c r="B4" s="2" t="s">
        <v>2946</v>
      </c>
      <c r="C4" s="2" t="s">
        <v>294</v>
      </c>
      <c r="D4" s="2" t="s">
        <v>324</v>
      </c>
      <c r="E4" s="2" t="s">
        <v>349</v>
      </c>
      <c r="F4" s="2" t="s">
        <v>349</v>
      </c>
      <c r="G4" s="2" t="s">
        <v>349</v>
      </c>
      <c r="H4" s="2" t="s">
        <v>591</v>
      </c>
    </row>
    <row r="5" spans="1:8" x14ac:dyDescent="0.25">
      <c r="A5" s="2" t="s">
        <v>2947</v>
      </c>
      <c r="B5" s="2" t="s">
        <v>2948</v>
      </c>
      <c r="C5" s="2" t="s">
        <v>294</v>
      </c>
      <c r="D5" s="2" t="s">
        <v>324</v>
      </c>
      <c r="E5" s="2" t="s">
        <v>349</v>
      </c>
      <c r="F5" s="2" t="s">
        <v>349</v>
      </c>
      <c r="G5" s="2" t="s">
        <v>349</v>
      </c>
      <c r="H5" s="2" t="s">
        <v>591</v>
      </c>
    </row>
    <row r="6" spans="1:8" x14ac:dyDescent="0.25">
      <c r="A6" s="2" t="s">
        <v>2949</v>
      </c>
      <c r="B6" s="2" t="s">
        <v>2950</v>
      </c>
      <c r="C6" s="2" t="s">
        <v>294</v>
      </c>
      <c r="D6" s="2" t="s">
        <v>324</v>
      </c>
      <c r="E6" s="2" t="s">
        <v>349</v>
      </c>
      <c r="F6" s="2" t="s">
        <v>349</v>
      </c>
      <c r="G6" s="2" t="s">
        <v>349</v>
      </c>
      <c r="H6" s="2" t="s">
        <v>591</v>
      </c>
    </row>
    <row r="7" spans="1:8" x14ac:dyDescent="0.25">
      <c r="A7" s="2" t="s">
        <v>2951</v>
      </c>
      <c r="B7" s="2" t="s">
        <v>2952</v>
      </c>
      <c r="C7" s="2" t="s">
        <v>294</v>
      </c>
      <c r="D7" s="2" t="s">
        <v>358</v>
      </c>
      <c r="E7" s="2" t="s">
        <v>349</v>
      </c>
      <c r="F7" s="2" t="s">
        <v>349</v>
      </c>
      <c r="G7" s="2" t="s">
        <v>349</v>
      </c>
      <c r="H7" s="2" t="s">
        <v>591</v>
      </c>
    </row>
    <row r="8" spans="1:8" x14ac:dyDescent="0.25">
      <c r="A8" s="2" t="s">
        <v>2953</v>
      </c>
      <c r="B8" s="2" t="s">
        <v>2954</v>
      </c>
      <c r="C8" s="2" t="s">
        <v>293</v>
      </c>
      <c r="D8" s="2" t="s">
        <v>315</v>
      </c>
      <c r="E8" s="2" t="s">
        <v>349</v>
      </c>
      <c r="F8" s="2" t="s">
        <v>349</v>
      </c>
      <c r="G8" s="2" t="s">
        <v>349</v>
      </c>
      <c r="H8" s="2" t="s">
        <v>591</v>
      </c>
    </row>
    <row r="9" spans="1:8" x14ac:dyDescent="0.25">
      <c r="A9" s="2" t="s">
        <v>2955</v>
      </c>
      <c r="B9" s="2" t="s">
        <v>2956</v>
      </c>
      <c r="C9" s="2" t="s">
        <v>294</v>
      </c>
      <c r="D9" s="2" t="s">
        <v>358</v>
      </c>
      <c r="E9" s="2" t="s">
        <v>349</v>
      </c>
      <c r="F9" s="2" t="s">
        <v>349</v>
      </c>
      <c r="G9" s="2" t="s">
        <v>349</v>
      </c>
      <c r="H9" s="2" t="s">
        <v>591</v>
      </c>
    </row>
    <row r="10" spans="1:8" x14ac:dyDescent="0.25">
      <c r="A10" s="2" t="s">
        <v>2957</v>
      </c>
      <c r="B10" s="2" t="s">
        <v>2958</v>
      </c>
      <c r="C10" s="2" t="s">
        <v>294</v>
      </c>
      <c r="D10" s="2" t="s">
        <v>358</v>
      </c>
      <c r="E10" s="2" t="s">
        <v>349</v>
      </c>
      <c r="F10" s="2" t="s">
        <v>349</v>
      </c>
      <c r="G10" s="2" t="s">
        <v>349</v>
      </c>
      <c r="H10" s="2" t="s">
        <v>591</v>
      </c>
    </row>
    <row r="11" spans="1:8" x14ac:dyDescent="0.25">
      <c r="A11" s="2" t="s">
        <v>2959</v>
      </c>
      <c r="B11" s="2" t="s">
        <v>2960</v>
      </c>
      <c r="C11" s="2" t="s">
        <v>292</v>
      </c>
      <c r="D11" s="2" t="s">
        <v>315</v>
      </c>
      <c r="E11" s="2" t="s">
        <v>349</v>
      </c>
      <c r="F11" s="2" t="s">
        <v>349</v>
      </c>
      <c r="G11" s="2" t="s">
        <v>349</v>
      </c>
      <c r="H11" s="2" t="s">
        <v>591</v>
      </c>
    </row>
    <row r="12" spans="1:8" x14ac:dyDescent="0.25">
      <c r="A12" s="2" t="s">
        <v>2961</v>
      </c>
      <c r="B12" s="2" t="s">
        <v>2962</v>
      </c>
      <c r="C12" s="2" t="s">
        <v>294</v>
      </c>
      <c r="D12" s="2" t="s">
        <v>358</v>
      </c>
      <c r="E12" s="2" t="s">
        <v>349</v>
      </c>
      <c r="F12" s="2" t="s">
        <v>349</v>
      </c>
      <c r="G12" s="2" t="s">
        <v>349</v>
      </c>
      <c r="H12" s="2" t="s">
        <v>591</v>
      </c>
    </row>
    <row r="13" spans="1:8" x14ac:dyDescent="0.25">
      <c r="A13" s="2" t="s">
        <v>2963</v>
      </c>
      <c r="B13" s="2" t="s">
        <v>2964</v>
      </c>
      <c r="C13" s="2" t="s">
        <v>293</v>
      </c>
      <c r="D13" s="2" t="s">
        <v>670</v>
      </c>
      <c r="E13" s="2" t="s">
        <v>349</v>
      </c>
      <c r="F13" s="2" t="s">
        <v>349</v>
      </c>
      <c r="G13" s="2" t="s">
        <v>349</v>
      </c>
      <c r="H13" s="2" t="s">
        <v>591</v>
      </c>
    </row>
    <row r="14" spans="1:8" x14ac:dyDescent="0.25">
      <c r="A14" s="2" t="s">
        <v>2965</v>
      </c>
      <c r="B14" s="2" t="s">
        <v>2966</v>
      </c>
      <c r="C14" s="2" t="s">
        <v>294</v>
      </c>
      <c r="D14" s="2" t="s">
        <v>324</v>
      </c>
      <c r="E14" s="2" t="s">
        <v>349</v>
      </c>
      <c r="F14" s="2" t="s">
        <v>349</v>
      </c>
      <c r="G14" s="9">
        <v>43295</v>
      </c>
      <c r="H14" s="2" t="s">
        <v>591</v>
      </c>
    </row>
    <row r="15" spans="1:8" x14ac:dyDescent="0.25">
      <c r="A15" s="2" t="s">
        <v>2967</v>
      </c>
      <c r="B15" s="2" t="s">
        <v>2968</v>
      </c>
      <c r="C15" s="2" t="s">
        <v>294</v>
      </c>
      <c r="D15" s="2" t="s">
        <v>324</v>
      </c>
      <c r="E15" s="2" t="s">
        <v>349</v>
      </c>
      <c r="F15" s="2" t="s">
        <v>349</v>
      </c>
      <c r="G15" s="9">
        <v>43295</v>
      </c>
      <c r="H15" s="2" t="s">
        <v>591</v>
      </c>
    </row>
    <row r="16" spans="1:8" x14ac:dyDescent="0.25">
      <c r="A16" s="2" t="s">
        <v>2969</v>
      </c>
      <c r="B16" s="2" t="s">
        <v>2970</v>
      </c>
      <c r="C16" s="2" t="s">
        <v>293</v>
      </c>
      <c r="D16" s="2" t="s">
        <v>358</v>
      </c>
      <c r="E16" s="2" t="s">
        <v>349</v>
      </c>
      <c r="F16" s="2" t="s">
        <v>349</v>
      </c>
      <c r="G16" s="2" t="s">
        <v>349</v>
      </c>
      <c r="H16" s="2" t="s">
        <v>591</v>
      </c>
    </row>
    <row r="17" spans="1:8" x14ac:dyDescent="0.25">
      <c r="A17" s="2" t="s">
        <v>2971</v>
      </c>
      <c r="B17" s="2" t="s">
        <v>2972</v>
      </c>
      <c r="C17" s="2" t="s">
        <v>293</v>
      </c>
      <c r="D17" s="2" t="s">
        <v>670</v>
      </c>
      <c r="E17" s="2" t="s">
        <v>349</v>
      </c>
      <c r="F17" s="2" t="s">
        <v>349</v>
      </c>
      <c r="G17" s="2" t="s">
        <v>349</v>
      </c>
      <c r="H17" s="2" t="s">
        <v>591</v>
      </c>
    </row>
    <row r="18" spans="1:8" x14ac:dyDescent="0.25">
      <c r="A18" s="2" t="s">
        <v>2973</v>
      </c>
      <c r="B18" s="2" t="s">
        <v>2974</v>
      </c>
      <c r="C18" s="2" t="s">
        <v>294</v>
      </c>
      <c r="D18" s="2" t="s">
        <v>358</v>
      </c>
      <c r="E18" s="2" t="s">
        <v>349</v>
      </c>
      <c r="F18" s="2" t="s">
        <v>349</v>
      </c>
      <c r="G18" s="9">
        <v>43295</v>
      </c>
      <c r="H18" s="2" t="s">
        <v>591</v>
      </c>
    </row>
    <row r="19" spans="1:8" x14ac:dyDescent="0.25">
      <c r="A19" s="2" t="s">
        <v>2975</v>
      </c>
      <c r="B19" s="2" t="s">
        <v>2976</v>
      </c>
      <c r="C19" s="2" t="s">
        <v>292</v>
      </c>
      <c r="D19" s="2" t="s">
        <v>670</v>
      </c>
      <c r="E19" s="2" t="s">
        <v>349</v>
      </c>
      <c r="F19" s="2" t="s">
        <v>349</v>
      </c>
      <c r="G19" s="2" t="s">
        <v>349</v>
      </c>
      <c r="H19" s="2" t="s">
        <v>591</v>
      </c>
    </row>
    <row r="20" spans="1:8" x14ac:dyDescent="0.25">
      <c r="A20" s="2" t="s">
        <v>2977</v>
      </c>
      <c r="B20" s="2" t="s">
        <v>2978</v>
      </c>
      <c r="C20" s="2" t="s">
        <v>294</v>
      </c>
      <c r="D20" s="2" t="s">
        <v>324</v>
      </c>
      <c r="E20" s="2" t="s">
        <v>349</v>
      </c>
      <c r="F20" s="2" t="s">
        <v>349</v>
      </c>
      <c r="G20" s="9">
        <v>43295</v>
      </c>
      <c r="H20" s="2" t="s">
        <v>591</v>
      </c>
    </row>
    <row r="21" spans="1:8" x14ac:dyDescent="0.25">
      <c r="A21" s="2" t="s">
        <v>2979</v>
      </c>
      <c r="B21" s="2" t="s">
        <v>2980</v>
      </c>
      <c r="C21" s="2" t="s">
        <v>294</v>
      </c>
      <c r="D21" s="2" t="s">
        <v>324</v>
      </c>
      <c r="E21" s="2" t="s">
        <v>349</v>
      </c>
      <c r="F21" s="2" t="s">
        <v>349</v>
      </c>
      <c r="G21" s="9">
        <v>43295</v>
      </c>
      <c r="H21" s="2" t="s">
        <v>591</v>
      </c>
    </row>
    <row r="22" spans="1:8" x14ac:dyDescent="0.25">
      <c r="A22" s="2" t="s">
        <v>2981</v>
      </c>
      <c r="B22" s="2" t="s">
        <v>2982</v>
      </c>
      <c r="C22" s="2" t="s">
        <v>293</v>
      </c>
      <c r="D22" s="2" t="s">
        <v>358</v>
      </c>
      <c r="E22" s="2" t="s">
        <v>349</v>
      </c>
      <c r="F22" s="2" t="s">
        <v>349</v>
      </c>
      <c r="G22" s="2" t="s">
        <v>349</v>
      </c>
      <c r="H22" s="2" t="s">
        <v>591</v>
      </c>
    </row>
    <row r="23" spans="1:8" x14ac:dyDescent="0.25">
      <c r="A23" s="2" t="s">
        <v>2983</v>
      </c>
      <c r="B23" s="2" t="s">
        <v>2984</v>
      </c>
      <c r="C23" s="2" t="s">
        <v>292</v>
      </c>
      <c r="D23" s="2" t="s">
        <v>1873</v>
      </c>
      <c r="E23" s="2" t="s">
        <v>349</v>
      </c>
      <c r="F23" s="2" t="s">
        <v>349</v>
      </c>
      <c r="G23" s="2" t="s">
        <v>349</v>
      </c>
      <c r="H23" s="2" t="s">
        <v>591</v>
      </c>
    </row>
    <row r="24" spans="1:8" x14ac:dyDescent="0.25">
      <c r="A24" s="2" t="s">
        <v>2985</v>
      </c>
      <c r="B24" s="2" t="s">
        <v>2986</v>
      </c>
      <c r="C24" s="2" t="s">
        <v>294</v>
      </c>
      <c r="D24" s="2" t="s">
        <v>358</v>
      </c>
      <c r="E24" s="2" t="s">
        <v>349</v>
      </c>
      <c r="F24" s="2" t="s">
        <v>349</v>
      </c>
      <c r="G24" s="2" t="s">
        <v>349</v>
      </c>
      <c r="H24" s="2" t="s">
        <v>591</v>
      </c>
    </row>
    <row r="25" spans="1:8" x14ac:dyDescent="0.25">
      <c r="A25" s="2" t="s">
        <v>2987</v>
      </c>
      <c r="B25" s="2" t="s">
        <v>2988</v>
      </c>
      <c r="C25" s="2" t="s">
        <v>294</v>
      </c>
      <c r="D25" s="2" t="s">
        <v>670</v>
      </c>
      <c r="E25" s="2" t="s">
        <v>349</v>
      </c>
      <c r="F25" s="2" t="s">
        <v>349</v>
      </c>
      <c r="G25" s="2" t="s">
        <v>349</v>
      </c>
      <c r="H25" s="2" t="s">
        <v>591</v>
      </c>
    </row>
    <row r="26" spans="1:8" x14ac:dyDescent="0.25">
      <c r="A26" s="2" t="s">
        <v>2989</v>
      </c>
      <c r="B26" s="2" t="s">
        <v>2990</v>
      </c>
      <c r="C26" s="2" t="s">
        <v>294</v>
      </c>
      <c r="D26" s="2" t="s">
        <v>324</v>
      </c>
      <c r="E26" s="2" t="s">
        <v>349</v>
      </c>
      <c r="F26" s="2" t="s">
        <v>349</v>
      </c>
      <c r="G26" s="9">
        <v>43295</v>
      </c>
      <c r="H26" s="2" t="s">
        <v>591</v>
      </c>
    </row>
    <row r="27" spans="1:8" x14ac:dyDescent="0.25">
      <c r="A27" s="2" t="s">
        <v>2991</v>
      </c>
      <c r="B27" s="2" t="s">
        <v>2992</v>
      </c>
      <c r="C27" s="2" t="s">
        <v>293</v>
      </c>
      <c r="D27" s="2" t="s">
        <v>358</v>
      </c>
      <c r="E27" s="2" t="s">
        <v>349</v>
      </c>
      <c r="F27" s="2" t="s">
        <v>349</v>
      </c>
      <c r="G27" s="2" t="s">
        <v>349</v>
      </c>
      <c r="H27" s="2" t="s">
        <v>591</v>
      </c>
    </row>
    <row r="28" spans="1:8" x14ac:dyDescent="0.25">
      <c r="A28" s="2" t="s">
        <v>2993</v>
      </c>
      <c r="B28" s="2" t="s">
        <v>2994</v>
      </c>
      <c r="C28" s="2" t="s">
        <v>293</v>
      </c>
      <c r="D28" s="2" t="s">
        <v>358</v>
      </c>
      <c r="E28" s="2" t="s">
        <v>349</v>
      </c>
      <c r="F28" s="2" t="s">
        <v>349</v>
      </c>
      <c r="G28" s="2" t="s">
        <v>349</v>
      </c>
      <c r="H28" s="2" t="s">
        <v>591</v>
      </c>
    </row>
    <row r="29" spans="1:8" x14ac:dyDescent="0.25">
      <c r="A29" s="2" t="s">
        <v>2995</v>
      </c>
      <c r="B29" s="2" t="s">
        <v>2996</v>
      </c>
      <c r="C29" s="2" t="s">
        <v>294</v>
      </c>
      <c r="D29" s="2" t="s">
        <v>324</v>
      </c>
      <c r="E29" s="2" t="s">
        <v>349</v>
      </c>
      <c r="F29" s="2" t="s">
        <v>349</v>
      </c>
      <c r="G29" s="9">
        <v>43295</v>
      </c>
      <c r="H29" s="2" t="s">
        <v>591</v>
      </c>
    </row>
    <row r="30" spans="1:8" x14ac:dyDescent="0.25">
      <c r="A30" s="2" t="s">
        <v>2997</v>
      </c>
      <c r="B30" s="2" t="s">
        <v>2998</v>
      </c>
      <c r="C30" s="2" t="s">
        <v>294</v>
      </c>
      <c r="D30" s="2" t="s">
        <v>324</v>
      </c>
      <c r="E30" s="2" t="s">
        <v>349</v>
      </c>
      <c r="F30" s="2" t="s">
        <v>349</v>
      </c>
      <c r="G30" s="9">
        <v>43295</v>
      </c>
      <c r="H30" s="2" t="s">
        <v>591</v>
      </c>
    </row>
    <row r="31" spans="1:8" x14ac:dyDescent="0.25">
      <c r="A31" s="2" t="s">
        <v>2999</v>
      </c>
      <c r="B31" s="2" t="s">
        <v>3000</v>
      </c>
      <c r="C31" s="2" t="s">
        <v>294</v>
      </c>
      <c r="D31" s="2" t="s">
        <v>324</v>
      </c>
      <c r="E31" s="2" t="s">
        <v>349</v>
      </c>
      <c r="F31" s="2" t="s">
        <v>349</v>
      </c>
      <c r="G31" s="2" t="s">
        <v>349</v>
      </c>
      <c r="H31" s="2" t="s">
        <v>591</v>
      </c>
    </row>
    <row r="32" spans="1:8" x14ac:dyDescent="0.25">
      <c r="A32" s="2" t="s">
        <v>3001</v>
      </c>
      <c r="B32" s="2" t="s">
        <v>3002</v>
      </c>
      <c r="C32" s="2" t="s">
        <v>294</v>
      </c>
      <c r="D32" s="2" t="s">
        <v>358</v>
      </c>
      <c r="E32" s="2" t="s">
        <v>349</v>
      </c>
      <c r="F32" s="2" t="s">
        <v>349</v>
      </c>
      <c r="G32" s="2" t="s">
        <v>349</v>
      </c>
      <c r="H32" s="2" t="s">
        <v>591</v>
      </c>
    </row>
    <row r="33" spans="1:8" x14ac:dyDescent="0.25">
      <c r="A33" s="2" t="s">
        <v>3003</v>
      </c>
      <c r="B33" s="2" t="s">
        <v>3004</v>
      </c>
      <c r="C33" s="2" t="s">
        <v>293</v>
      </c>
      <c r="D33" s="2" t="s">
        <v>324</v>
      </c>
      <c r="E33" s="2" t="s">
        <v>349</v>
      </c>
      <c r="F33" s="2" t="s">
        <v>349</v>
      </c>
      <c r="G33" s="9">
        <v>43295</v>
      </c>
      <c r="H33" s="2" t="s">
        <v>591</v>
      </c>
    </row>
    <row r="34" spans="1:8" x14ac:dyDescent="0.25">
      <c r="A34" s="2" t="s">
        <v>3005</v>
      </c>
      <c r="B34" s="2" t="s">
        <v>3006</v>
      </c>
      <c r="C34" s="2" t="s">
        <v>294</v>
      </c>
      <c r="D34" s="2" t="s">
        <v>324</v>
      </c>
      <c r="E34" s="2" t="s">
        <v>349</v>
      </c>
      <c r="F34" s="2" t="s">
        <v>349</v>
      </c>
      <c r="G34" s="9">
        <v>43295</v>
      </c>
      <c r="H34" s="2" t="s">
        <v>591</v>
      </c>
    </row>
    <row r="35" spans="1:8" x14ac:dyDescent="0.25">
      <c r="A35" s="2" t="s">
        <v>3007</v>
      </c>
      <c r="B35" s="2" t="s">
        <v>3008</v>
      </c>
      <c r="C35" s="2" t="s">
        <v>294</v>
      </c>
      <c r="D35" s="2" t="s">
        <v>324</v>
      </c>
      <c r="E35" s="2" t="s">
        <v>349</v>
      </c>
      <c r="F35" s="2" t="s">
        <v>349</v>
      </c>
      <c r="G35" s="9">
        <v>43295</v>
      </c>
      <c r="H35" s="2" t="s">
        <v>591</v>
      </c>
    </row>
    <row r="36" spans="1:8" x14ac:dyDescent="0.25">
      <c r="A36" s="2" t="s">
        <v>3009</v>
      </c>
      <c r="B36" s="2" t="s">
        <v>3010</v>
      </c>
      <c r="C36" s="2" t="s">
        <v>294</v>
      </c>
      <c r="D36" s="2" t="s">
        <v>324</v>
      </c>
      <c r="E36" s="2" t="s">
        <v>349</v>
      </c>
      <c r="F36" s="2" t="s">
        <v>349</v>
      </c>
      <c r="G36" s="9">
        <v>43295</v>
      </c>
      <c r="H36" s="2" t="s">
        <v>591</v>
      </c>
    </row>
    <row r="37" spans="1:8" x14ac:dyDescent="0.25">
      <c r="A37" s="2" t="s">
        <v>3011</v>
      </c>
      <c r="B37" s="2" t="s">
        <v>3012</v>
      </c>
      <c r="C37" s="2" t="s">
        <v>294</v>
      </c>
      <c r="D37" s="2" t="s">
        <v>358</v>
      </c>
      <c r="E37" s="2" t="s">
        <v>349</v>
      </c>
      <c r="F37" s="2" t="s">
        <v>349</v>
      </c>
      <c r="G37" s="2" t="s">
        <v>349</v>
      </c>
      <c r="H37" s="2" t="s">
        <v>591</v>
      </c>
    </row>
    <row r="38" spans="1:8" x14ac:dyDescent="0.25">
      <c r="A38" s="2" t="s">
        <v>3013</v>
      </c>
      <c r="B38" s="2" t="s">
        <v>3014</v>
      </c>
      <c r="C38" s="2" t="s">
        <v>294</v>
      </c>
      <c r="D38" s="2" t="s">
        <v>358</v>
      </c>
      <c r="E38" s="2" t="s">
        <v>349</v>
      </c>
      <c r="F38" s="2" t="s">
        <v>349</v>
      </c>
      <c r="G38" s="2" t="s">
        <v>349</v>
      </c>
      <c r="H38" s="2" t="s">
        <v>591</v>
      </c>
    </row>
    <row r="39" spans="1:8" x14ac:dyDescent="0.25">
      <c r="A39" s="2" t="s">
        <v>3015</v>
      </c>
      <c r="B39" s="2"/>
      <c r="C39" s="2"/>
      <c r="D39" s="2"/>
      <c r="E39" s="2"/>
      <c r="F39" s="2"/>
      <c r="G39" s="2"/>
      <c r="H39" s="2"/>
    </row>
    <row r="40" spans="1:8" x14ac:dyDescent="0.25">
      <c r="B40" s="3"/>
      <c r="F40" s="2" t="b">
        <v>0</v>
      </c>
      <c r="G40" s="4"/>
    </row>
    <row r="41" spans="1:8" x14ac:dyDescent="0.25">
      <c r="B41" s="3"/>
      <c r="F41" s="2" t="b">
        <v>0</v>
      </c>
      <c r="G41" s="4"/>
    </row>
    <row r="42" spans="1:8" x14ac:dyDescent="0.25">
      <c r="B42" s="3"/>
      <c r="F42" s="2" t="b">
        <v>0</v>
      </c>
      <c r="G42" s="4"/>
    </row>
    <row r="43" spans="1:8" x14ac:dyDescent="0.25">
      <c r="B43" s="3"/>
      <c r="F43" s="2" t="b">
        <v>0</v>
      </c>
      <c r="G43" s="4"/>
    </row>
    <row r="44" spans="1:8" x14ac:dyDescent="0.25">
      <c r="B44" s="3"/>
      <c r="F44" s="2" t="b">
        <v>0</v>
      </c>
      <c r="G44" s="4"/>
    </row>
    <row r="45" spans="1:8" x14ac:dyDescent="0.25">
      <c r="B45" s="3"/>
      <c r="F45" s="2" t="b">
        <v>0</v>
      </c>
      <c r="G45" s="4"/>
    </row>
    <row r="46" spans="1:8" x14ac:dyDescent="0.25">
      <c r="B46" s="3"/>
      <c r="F46" s="2" t="b">
        <v>0</v>
      </c>
      <c r="G46" s="4"/>
    </row>
    <row r="47" spans="1:8" x14ac:dyDescent="0.25">
      <c r="B47" s="3"/>
      <c r="F47" s="2" t="b">
        <v>0</v>
      </c>
      <c r="G47" s="4"/>
    </row>
    <row r="48" spans="1:8" x14ac:dyDescent="0.25">
      <c r="B48" s="3"/>
      <c r="F48" s="2" t="b">
        <v>0</v>
      </c>
      <c r="G48" s="4"/>
    </row>
    <row r="49" spans="2:7" x14ac:dyDescent="0.25">
      <c r="B49" s="3"/>
      <c r="F49" s="2" t="b">
        <v>0</v>
      </c>
      <c r="G49" s="4"/>
    </row>
    <row r="50" spans="2:7" x14ac:dyDescent="0.25">
      <c r="B50" s="3"/>
      <c r="F50" s="2" t="b">
        <v>0</v>
      </c>
      <c r="G50" s="4"/>
    </row>
    <row r="51" spans="2:7" x14ac:dyDescent="0.25">
      <c r="B51" s="3"/>
      <c r="F51" s="2" t="b">
        <v>0</v>
      </c>
      <c r="G51" s="4"/>
    </row>
    <row r="52" spans="2:7" x14ac:dyDescent="0.25">
      <c r="B52" s="3"/>
      <c r="F52" s="2" t="b">
        <v>0</v>
      </c>
      <c r="G52" s="4"/>
    </row>
    <row r="53" spans="2:7" x14ac:dyDescent="0.25">
      <c r="B53" s="3"/>
      <c r="F53" s="2" t="b">
        <v>0</v>
      </c>
      <c r="G53" s="4"/>
    </row>
    <row r="54" spans="2:7" x14ac:dyDescent="0.25">
      <c r="B54" s="3"/>
      <c r="F54" s="2" t="b">
        <v>0</v>
      </c>
      <c r="G54" s="4"/>
    </row>
    <row r="55" spans="2:7" x14ac:dyDescent="0.25">
      <c r="B55" s="3"/>
      <c r="F55" s="2" t="b">
        <v>0</v>
      </c>
      <c r="G55" s="4"/>
    </row>
    <row r="56" spans="2:7" x14ac:dyDescent="0.25">
      <c r="B56" s="3"/>
      <c r="F56" s="2" t="b">
        <v>0</v>
      </c>
      <c r="G56" s="4"/>
    </row>
    <row r="57" spans="2:7" x14ac:dyDescent="0.25">
      <c r="B57" s="3"/>
      <c r="F57" s="2" t="b">
        <v>0</v>
      </c>
      <c r="G57" s="4"/>
    </row>
    <row r="58" spans="2:7" x14ac:dyDescent="0.25">
      <c r="B58" s="3"/>
      <c r="F58" s="2" t="b">
        <v>0</v>
      </c>
      <c r="G58" s="4"/>
    </row>
    <row r="59" spans="2:7" x14ac:dyDescent="0.25">
      <c r="B59" s="3"/>
      <c r="F59" s="2" t="b">
        <v>0</v>
      </c>
      <c r="G59" s="4"/>
    </row>
    <row r="60" spans="2:7" x14ac:dyDescent="0.25">
      <c r="B60" s="3"/>
      <c r="F60" s="2" t="b">
        <v>0</v>
      </c>
      <c r="G60" s="4"/>
    </row>
    <row r="61" spans="2:7" x14ac:dyDescent="0.25">
      <c r="B61" s="3"/>
      <c r="F61" s="2" t="b">
        <v>0</v>
      </c>
      <c r="G61" s="4"/>
    </row>
    <row r="62" spans="2:7" x14ac:dyDescent="0.25">
      <c r="B62" s="3"/>
      <c r="F62" s="2" t="b">
        <v>0</v>
      </c>
      <c r="G62" s="4"/>
    </row>
    <row r="63" spans="2:7" x14ac:dyDescent="0.25">
      <c r="B63" s="3"/>
      <c r="F63" s="2" t="b">
        <v>0</v>
      </c>
      <c r="G63" s="4"/>
    </row>
    <row r="64" spans="2:7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20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H202"/>
  <sheetViews>
    <sheetView workbookViewId="0"/>
  </sheetViews>
  <sheetFormatPr defaultColWidth="12.6640625" defaultRowHeight="15.75" customHeight="1" x14ac:dyDescent="0.25"/>
  <sheetData>
    <row r="1" spans="1:8" x14ac:dyDescent="0.25">
      <c r="A1" s="2" t="s">
        <v>281</v>
      </c>
      <c r="B1" s="1" t="s">
        <v>3016</v>
      </c>
      <c r="C1" s="2"/>
      <c r="D1" s="2"/>
      <c r="E1" s="2"/>
      <c r="F1" s="2"/>
      <c r="G1" s="2"/>
    </row>
    <row r="2" spans="1:8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8" x14ac:dyDescent="0.25">
      <c r="A3" s="2" t="s">
        <v>3017</v>
      </c>
      <c r="B3" s="2" t="s">
        <v>3018</v>
      </c>
      <c r="C3" s="2" t="s">
        <v>294</v>
      </c>
      <c r="D3" s="2" t="s">
        <v>358</v>
      </c>
      <c r="E3" s="2" t="s">
        <v>349</v>
      </c>
      <c r="F3" s="2" t="s">
        <v>349</v>
      </c>
      <c r="G3" s="2" t="s">
        <v>3019</v>
      </c>
      <c r="H3" s="2" t="s">
        <v>591</v>
      </c>
    </row>
    <row r="4" spans="1:8" x14ac:dyDescent="0.25">
      <c r="A4" s="2" t="s">
        <v>3020</v>
      </c>
      <c r="B4" s="2" t="s">
        <v>3021</v>
      </c>
      <c r="C4" s="2" t="s">
        <v>294</v>
      </c>
      <c r="D4" s="2" t="s">
        <v>324</v>
      </c>
      <c r="E4" s="2" t="s">
        <v>349</v>
      </c>
      <c r="F4" s="2" t="s">
        <v>349</v>
      </c>
      <c r="G4" s="2" t="s">
        <v>3022</v>
      </c>
      <c r="H4" s="2" t="s">
        <v>591</v>
      </c>
    </row>
    <row r="5" spans="1:8" x14ac:dyDescent="0.25">
      <c r="A5" s="2" t="s">
        <v>3023</v>
      </c>
      <c r="B5" s="2" t="s">
        <v>3024</v>
      </c>
      <c r="C5" s="2" t="s">
        <v>294</v>
      </c>
      <c r="D5" s="2" t="s">
        <v>324</v>
      </c>
      <c r="E5" s="2" t="s">
        <v>349</v>
      </c>
      <c r="F5" s="2" t="s">
        <v>349</v>
      </c>
      <c r="G5" s="2" t="s">
        <v>3025</v>
      </c>
      <c r="H5" s="2" t="s">
        <v>591</v>
      </c>
    </row>
    <row r="6" spans="1:8" x14ac:dyDescent="0.25">
      <c r="A6" s="2" t="s">
        <v>3026</v>
      </c>
      <c r="B6" s="2" t="s">
        <v>3027</v>
      </c>
      <c r="C6" s="2" t="s">
        <v>294</v>
      </c>
      <c r="D6" s="2" t="s">
        <v>324</v>
      </c>
      <c r="E6" s="2" t="s">
        <v>349</v>
      </c>
      <c r="F6" s="2" t="s">
        <v>349</v>
      </c>
      <c r="G6" s="2" t="s">
        <v>3028</v>
      </c>
      <c r="H6" s="2" t="s">
        <v>591</v>
      </c>
    </row>
    <row r="7" spans="1:8" x14ac:dyDescent="0.25">
      <c r="A7" s="2" t="s">
        <v>3029</v>
      </c>
      <c r="B7" s="2" t="s">
        <v>3030</v>
      </c>
      <c r="C7" s="2" t="s">
        <v>294</v>
      </c>
      <c r="D7" s="2" t="s">
        <v>324</v>
      </c>
      <c r="E7" s="2" t="s">
        <v>349</v>
      </c>
      <c r="F7" s="2" t="s">
        <v>349</v>
      </c>
      <c r="G7" s="2" t="s">
        <v>3031</v>
      </c>
      <c r="H7" s="2" t="s">
        <v>591</v>
      </c>
    </row>
    <row r="8" spans="1:8" x14ac:dyDescent="0.25">
      <c r="A8" s="2" t="s">
        <v>3032</v>
      </c>
      <c r="B8" s="2" t="s">
        <v>3033</v>
      </c>
      <c r="C8" s="2" t="s">
        <v>294</v>
      </c>
      <c r="D8" s="2" t="s">
        <v>324</v>
      </c>
      <c r="E8" s="2" t="s">
        <v>349</v>
      </c>
      <c r="F8" s="2" t="s">
        <v>349</v>
      </c>
      <c r="G8" s="2" t="s">
        <v>3034</v>
      </c>
      <c r="H8" s="2" t="s">
        <v>591</v>
      </c>
    </row>
    <row r="9" spans="1:8" x14ac:dyDescent="0.25">
      <c r="A9" s="2" t="s">
        <v>3035</v>
      </c>
      <c r="B9" s="2" t="s">
        <v>3036</v>
      </c>
      <c r="C9" s="2" t="s">
        <v>294</v>
      </c>
      <c r="D9" s="2" t="s">
        <v>358</v>
      </c>
      <c r="E9" s="2" t="s">
        <v>349</v>
      </c>
      <c r="F9" s="2" t="s">
        <v>349</v>
      </c>
      <c r="G9" s="2" t="s">
        <v>3037</v>
      </c>
      <c r="H9" s="2" t="s">
        <v>591</v>
      </c>
    </row>
    <row r="10" spans="1:8" x14ac:dyDescent="0.25">
      <c r="A10" s="2" t="s">
        <v>3038</v>
      </c>
      <c r="B10" s="2" t="s">
        <v>3039</v>
      </c>
      <c r="C10" s="2" t="s">
        <v>294</v>
      </c>
      <c r="D10" s="2" t="s">
        <v>324</v>
      </c>
      <c r="E10" s="2" t="s">
        <v>349</v>
      </c>
      <c r="F10" s="2" t="s">
        <v>349</v>
      </c>
      <c r="G10" s="2" t="s">
        <v>3040</v>
      </c>
      <c r="H10" s="2" t="s">
        <v>591</v>
      </c>
    </row>
    <row r="11" spans="1:8" x14ac:dyDescent="0.25">
      <c r="A11" s="2" t="s">
        <v>3041</v>
      </c>
      <c r="B11" s="2" t="s">
        <v>3042</v>
      </c>
      <c r="C11" s="2" t="s">
        <v>293</v>
      </c>
      <c r="D11" s="2" t="s">
        <v>358</v>
      </c>
      <c r="E11" s="2" t="s">
        <v>349</v>
      </c>
      <c r="F11" s="2" t="s">
        <v>349</v>
      </c>
      <c r="G11" s="2" t="s">
        <v>3043</v>
      </c>
      <c r="H11" s="2" t="s">
        <v>591</v>
      </c>
    </row>
    <row r="12" spans="1:8" x14ac:dyDescent="0.25">
      <c r="A12" s="2" t="s">
        <v>3044</v>
      </c>
      <c r="B12" s="2" t="s">
        <v>3045</v>
      </c>
      <c r="C12" s="2" t="s">
        <v>294</v>
      </c>
      <c r="D12" s="2" t="s">
        <v>358</v>
      </c>
      <c r="E12" s="2" t="s">
        <v>349</v>
      </c>
      <c r="F12" s="2" t="s">
        <v>349</v>
      </c>
      <c r="G12" s="2" t="s">
        <v>3046</v>
      </c>
      <c r="H12" s="2" t="s">
        <v>591</v>
      </c>
    </row>
    <row r="13" spans="1:8" x14ac:dyDescent="0.25">
      <c r="A13" s="2" t="s">
        <v>3047</v>
      </c>
      <c r="B13" s="2" t="s">
        <v>3048</v>
      </c>
      <c r="C13" s="2" t="s">
        <v>293</v>
      </c>
      <c r="D13" s="2" t="s">
        <v>358</v>
      </c>
      <c r="E13" s="2" t="s">
        <v>349</v>
      </c>
      <c r="F13" s="2" t="s">
        <v>349</v>
      </c>
      <c r="G13" s="2" t="s">
        <v>3019</v>
      </c>
      <c r="H13" s="2" t="s">
        <v>591</v>
      </c>
    </row>
    <row r="14" spans="1:8" x14ac:dyDescent="0.25">
      <c r="A14" s="2" t="s">
        <v>3049</v>
      </c>
      <c r="B14" s="2" t="s">
        <v>3050</v>
      </c>
      <c r="C14" s="2" t="s">
        <v>294</v>
      </c>
      <c r="D14" s="2" t="s">
        <v>324</v>
      </c>
      <c r="E14" s="2" t="s">
        <v>349</v>
      </c>
      <c r="F14" s="2" t="s">
        <v>349</v>
      </c>
      <c r="G14" s="2" t="s">
        <v>3051</v>
      </c>
      <c r="H14" s="2" t="s">
        <v>591</v>
      </c>
    </row>
    <row r="15" spans="1:8" x14ac:dyDescent="0.25">
      <c r="A15" s="2" t="s">
        <v>3052</v>
      </c>
      <c r="B15" s="2" t="s">
        <v>3053</v>
      </c>
      <c r="C15" s="2" t="s">
        <v>294</v>
      </c>
      <c r="D15" s="2" t="s">
        <v>358</v>
      </c>
      <c r="E15" s="2" t="s">
        <v>349</v>
      </c>
      <c r="F15" s="2" t="s">
        <v>349</v>
      </c>
      <c r="G15" s="2" t="s">
        <v>3054</v>
      </c>
      <c r="H15" s="2" t="s">
        <v>591</v>
      </c>
    </row>
    <row r="16" spans="1:8" x14ac:dyDescent="0.25">
      <c r="A16" s="2" t="s">
        <v>3055</v>
      </c>
      <c r="B16" s="2" t="s">
        <v>3056</v>
      </c>
      <c r="C16" s="2" t="s">
        <v>294</v>
      </c>
      <c r="D16" s="2" t="s">
        <v>358</v>
      </c>
      <c r="E16" s="2" t="s">
        <v>349</v>
      </c>
      <c r="F16" s="2" t="s">
        <v>349</v>
      </c>
      <c r="G16" s="2" t="s">
        <v>3057</v>
      </c>
      <c r="H16" s="2" t="s">
        <v>591</v>
      </c>
    </row>
    <row r="17" spans="1:8" x14ac:dyDescent="0.25">
      <c r="A17" s="2" t="s">
        <v>3058</v>
      </c>
      <c r="B17" s="2" t="s">
        <v>3059</v>
      </c>
      <c r="C17" s="2" t="s">
        <v>294</v>
      </c>
      <c r="D17" s="2" t="s">
        <v>324</v>
      </c>
      <c r="E17" s="2" t="s">
        <v>349</v>
      </c>
      <c r="F17" s="2" t="s">
        <v>349</v>
      </c>
      <c r="G17" s="2" t="s">
        <v>3060</v>
      </c>
      <c r="H17" s="2" t="s">
        <v>591</v>
      </c>
    </row>
    <row r="18" spans="1:8" x14ac:dyDescent="0.25">
      <c r="A18" s="2" t="s">
        <v>3061</v>
      </c>
      <c r="B18" s="2" t="s">
        <v>3062</v>
      </c>
      <c r="C18" s="2" t="s">
        <v>293</v>
      </c>
      <c r="D18" s="2" t="s">
        <v>358</v>
      </c>
      <c r="E18" s="2" t="s">
        <v>349</v>
      </c>
      <c r="F18" s="2" t="s">
        <v>349</v>
      </c>
      <c r="G18" s="2" t="s">
        <v>3063</v>
      </c>
      <c r="H18" s="2" t="s">
        <v>591</v>
      </c>
    </row>
    <row r="19" spans="1:8" x14ac:dyDescent="0.25">
      <c r="A19" s="2" t="s">
        <v>3064</v>
      </c>
      <c r="B19" s="2" t="s">
        <v>3065</v>
      </c>
      <c r="C19" s="2" t="s">
        <v>294</v>
      </c>
      <c r="D19" s="2" t="s">
        <v>358</v>
      </c>
      <c r="E19" s="2" t="s">
        <v>349</v>
      </c>
      <c r="F19" s="2" t="s">
        <v>349</v>
      </c>
      <c r="G19" s="2" t="s">
        <v>3066</v>
      </c>
      <c r="H19" s="2" t="s">
        <v>591</v>
      </c>
    </row>
    <row r="20" spans="1:8" x14ac:dyDescent="0.25">
      <c r="A20" s="2" t="s">
        <v>3067</v>
      </c>
      <c r="B20" s="2" t="s">
        <v>3068</v>
      </c>
      <c r="C20" s="2" t="s">
        <v>293</v>
      </c>
      <c r="D20" s="2" t="s">
        <v>358</v>
      </c>
      <c r="E20" s="2" t="s">
        <v>349</v>
      </c>
      <c r="F20" s="2" t="s">
        <v>349</v>
      </c>
      <c r="G20" s="2" t="s">
        <v>3069</v>
      </c>
      <c r="H20" s="2" t="s">
        <v>591</v>
      </c>
    </row>
    <row r="21" spans="1:8" x14ac:dyDescent="0.25">
      <c r="A21" s="2" t="s">
        <v>3070</v>
      </c>
      <c r="B21" s="2" t="s">
        <v>3071</v>
      </c>
      <c r="C21" s="2" t="s">
        <v>294</v>
      </c>
      <c r="D21" s="2" t="s">
        <v>358</v>
      </c>
      <c r="E21" s="2" t="s">
        <v>349</v>
      </c>
      <c r="F21" s="2" t="s">
        <v>349</v>
      </c>
      <c r="G21" s="2" t="s">
        <v>3072</v>
      </c>
      <c r="H21" s="2" t="s">
        <v>591</v>
      </c>
    </row>
    <row r="22" spans="1:8" x14ac:dyDescent="0.25">
      <c r="A22" s="2" t="s">
        <v>3073</v>
      </c>
      <c r="B22" s="2" t="s">
        <v>3074</v>
      </c>
      <c r="C22" s="2" t="s">
        <v>293</v>
      </c>
      <c r="D22" s="2" t="s">
        <v>358</v>
      </c>
      <c r="E22" s="2" t="s">
        <v>349</v>
      </c>
      <c r="F22" s="2" t="s">
        <v>349</v>
      </c>
      <c r="G22" s="2" t="s">
        <v>3075</v>
      </c>
      <c r="H22" s="2" t="s">
        <v>591</v>
      </c>
    </row>
    <row r="23" spans="1:8" x14ac:dyDescent="0.25">
      <c r="A23" s="2" t="s">
        <v>3076</v>
      </c>
      <c r="B23" s="2" t="s">
        <v>3077</v>
      </c>
      <c r="C23" s="2" t="s">
        <v>294</v>
      </c>
      <c r="D23" s="2" t="s">
        <v>358</v>
      </c>
      <c r="E23" s="2" t="s">
        <v>349</v>
      </c>
      <c r="F23" s="2" t="s">
        <v>349</v>
      </c>
      <c r="G23" s="2" t="s">
        <v>3078</v>
      </c>
      <c r="H23" s="2" t="s">
        <v>591</v>
      </c>
    </row>
    <row r="24" spans="1:8" x14ac:dyDescent="0.25">
      <c r="A24" s="2" t="s">
        <v>3079</v>
      </c>
      <c r="B24" s="2" t="s">
        <v>3080</v>
      </c>
      <c r="C24" s="2" t="s">
        <v>294</v>
      </c>
      <c r="D24" s="2" t="s">
        <v>324</v>
      </c>
      <c r="E24" s="2" t="s">
        <v>349</v>
      </c>
      <c r="F24" s="2" t="s">
        <v>349</v>
      </c>
      <c r="G24" s="2" t="s">
        <v>3081</v>
      </c>
      <c r="H24" s="2" t="s">
        <v>591</v>
      </c>
    </row>
    <row r="25" spans="1:8" x14ac:dyDescent="0.25">
      <c r="A25" s="2" t="s">
        <v>3082</v>
      </c>
      <c r="B25" s="2" t="s">
        <v>3083</v>
      </c>
      <c r="C25" s="2" t="s">
        <v>293</v>
      </c>
      <c r="D25" s="2" t="s">
        <v>358</v>
      </c>
      <c r="E25" s="2" t="s">
        <v>349</v>
      </c>
      <c r="F25" s="2" t="s">
        <v>349</v>
      </c>
      <c r="G25" s="2" t="s">
        <v>3084</v>
      </c>
      <c r="H25" s="2" t="s">
        <v>591</v>
      </c>
    </row>
    <row r="26" spans="1:8" x14ac:dyDescent="0.25">
      <c r="A26" s="2" t="s">
        <v>3085</v>
      </c>
      <c r="B26" s="2" t="s">
        <v>3086</v>
      </c>
      <c r="C26" s="2" t="s">
        <v>293</v>
      </c>
      <c r="D26" s="2" t="s">
        <v>358</v>
      </c>
      <c r="E26" s="2" t="s">
        <v>349</v>
      </c>
      <c r="F26" s="2" t="s">
        <v>349</v>
      </c>
      <c r="G26" s="2" t="s">
        <v>3087</v>
      </c>
      <c r="H26" s="2" t="s">
        <v>591</v>
      </c>
    </row>
    <row r="27" spans="1:8" x14ac:dyDescent="0.25">
      <c r="A27" s="2" t="s">
        <v>3088</v>
      </c>
      <c r="B27" s="2" t="s">
        <v>3089</v>
      </c>
      <c r="C27" s="2" t="s">
        <v>293</v>
      </c>
      <c r="D27" s="2" t="s">
        <v>358</v>
      </c>
      <c r="E27" s="2" t="s">
        <v>349</v>
      </c>
      <c r="F27" s="2" t="s">
        <v>349</v>
      </c>
      <c r="G27" s="2" t="s">
        <v>3090</v>
      </c>
      <c r="H27" s="2" t="s">
        <v>591</v>
      </c>
    </row>
    <row r="28" spans="1:8" x14ac:dyDescent="0.25">
      <c r="A28" s="2" t="s">
        <v>3091</v>
      </c>
      <c r="B28" s="2" t="s">
        <v>3092</v>
      </c>
      <c r="C28" s="2" t="s">
        <v>293</v>
      </c>
      <c r="D28" s="2" t="s">
        <v>358</v>
      </c>
      <c r="E28" s="2" t="s">
        <v>349</v>
      </c>
      <c r="F28" s="2" t="s">
        <v>349</v>
      </c>
      <c r="G28" s="2" t="s">
        <v>3093</v>
      </c>
      <c r="H28" s="2" t="s">
        <v>591</v>
      </c>
    </row>
    <row r="29" spans="1:8" x14ac:dyDescent="0.25">
      <c r="A29" s="2" t="s">
        <v>3094</v>
      </c>
      <c r="B29" s="2" t="s">
        <v>3095</v>
      </c>
      <c r="C29" s="2" t="s">
        <v>293</v>
      </c>
      <c r="D29" s="2" t="s">
        <v>358</v>
      </c>
      <c r="E29" s="2" t="s">
        <v>349</v>
      </c>
      <c r="F29" s="2" t="s">
        <v>349</v>
      </c>
      <c r="G29" s="2" t="s">
        <v>3096</v>
      </c>
      <c r="H29" s="2" t="s">
        <v>591</v>
      </c>
    </row>
    <row r="30" spans="1:8" x14ac:dyDescent="0.25">
      <c r="A30" s="2" t="s">
        <v>3097</v>
      </c>
      <c r="B30" s="2" t="s">
        <v>3098</v>
      </c>
      <c r="C30" s="2" t="s">
        <v>294</v>
      </c>
      <c r="D30" s="2" t="s">
        <v>324</v>
      </c>
      <c r="E30" s="2" t="s">
        <v>349</v>
      </c>
      <c r="F30" s="2" t="s">
        <v>349</v>
      </c>
      <c r="G30" s="2" t="s">
        <v>3099</v>
      </c>
      <c r="H30" s="2" t="s">
        <v>591</v>
      </c>
    </row>
    <row r="31" spans="1:8" x14ac:dyDescent="0.25">
      <c r="A31" s="2" t="s">
        <v>3100</v>
      </c>
      <c r="B31" s="2" t="s">
        <v>3101</v>
      </c>
      <c r="C31" s="2" t="s">
        <v>294</v>
      </c>
      <c r="D31" s="2" t="s">
        <v>324</v>
      </c>
      <c r="E31" s="2" t="s">
        <v>349</v>
      </c>
      <c r="F31" s="2" t="s">
        <v>349</v>
      </c>
      <c r="G31" s="2" t="s">
        <v>3102</v>
      </c>
      <c r="H31" s="2" t="s">
        <v>591</v>
      </c>
    </row>
    <row r="32" spans="1:8" x14ac:dyDescent="0.25">
      <c r="A32" s="2" t="s">
        <v>3103</v>
      </c>
      <c r="B32" s="2" t="s">
        <v>3104</v>
      </c>
      <c r="C32" s="2" t="s">
        <v>294</v>
      </c>
      <c r="D32" s="2" t="s">
        <v>324</v>
      </c>
      <c r="E32" s="2" t="s">
        <v>349</v>
      </c>
      <c r="F32" s="2" t="s">
        <v>349</v>
      </c>
      <c r="G32" s="2" t="s">
        <v>3105</v>
      </c>
      <c r="H32" s="2" t="s">
        <v>591</v>
      </c>
    </row>
    <row r="33" spans="1:8" x14ac:dyDescent="0.25">
      <c r="A33" s="2" t="s">
        <v>3106</v>
      </c>
      <c r="B33" s="2" t="s">
        <v>3107</v>
      </c>
      <c r="C33" s="2" t="s">
        <v>293</v>
      </c>
      <c r="D33" s="2" t="s">
        <v>324</v>
      </c>
      <c r="E33" s="2" t="s">
        <v>349</v>
      </c>
      <c r="F33" s="2" t="s">
        <v>349</v>
      </c>
      <c r="G33" s="2" t="s">
        <v>3108</v>
      </c>
      <c r="H33" s="2" t="s">
        <v>591</v>
      </c>
    </row>
    <row r="34" spans="1:8" x14ac:dyDescent="0.25">
      <c r="A34" s="2" t="s">
        <v>3109</v>
      </c>
      <c r="B34" s="2" t="s">
        <v>3110</v>
      </c>
      <c r="C34" s="2" t="s">
        <v>294</v>
      </c>
      <c r="D34" s="2" t="s">
        <v>324</v>
      </c>
      <c r="E34" s="2" t="s">
        <v>349</v>
      </c>
      <c r="F34" s="2" t="s">
        <v>349</v>
      </c>
      <c r="G34" s="2" t="s">
        <v>3111</v>
      </c>
      <c r="H34" s="2" t="s">
        <v>591</v>
      </c>
    </row>
    <row r="35" spans="1:8" x14ac:dyDescent="0.25">
      <c r="A35" s="2" t="s">
        <v>3112</v>
      </c>
      <c r="B35" s="2" t="s">
        <v>3113</v>
      </c>
      <c r="C35" s="2" t="s">
        <v>293</v>
      </c>
      <c r="D35" s="2" t="s">
        <v>358</v>
      </c>
      <c r="E35" s="2" t="s">
        <v>349</v>
      </c>
      <c r="F35" s="2" t="s">
        <v>349</v>
      </c>
      <c r="G35" s="2" t="s">
        <v>3114</v>
      </c>
      <c r="H35" s="2" t="s">
        <v>591</v>
      </c>
    </row>
    <row r="36" spans="1:8" x14ac:dyDescent="0.25">
      <c r="A36" s="2" t="s">
        <v>3115</v>
      </c>
      <c r="B36" s="2" t="s">
        <v>3116</v>
      </c>
      <c r="C36" s="2" t="s">
        <v>294</v>
      </c>
      <c r="D36" s="2" t="s">
        <v>324</v>
      </c>
      <c r="E36" s="2" t="s">
        <v>349</v>
      </c>
      <c r="F36" s="2" t="s">
        <v>349</v>
      </c>
      <c r="G36" s="2" t="s">
        <v>3117</v>
      </c>
      <c r="H36" s="2" t="s">
        <v>591</v>
      </c>
    </row>
    <row r="37" spans="1:8" x14ac:dyDescent="0.25">
      <c r="A37" s="2" t="s">
        <v>3118</v>
      </c>
      <c r="B37" s="2" t="s">
        <v>3119</v>
      </c>
      <c r="C37" s="2" t="s">
        <v>293</v>
      </c>
      <c r="D37" s="2" t="s">
        <v>358</v>
      </c>
      <c r="E37" s="2" t="s">
        <v>349</v>
      </c>
      <c r="F37" s="2" t="s">
        <v>349</v>
      </c>
      <c r="G37" s="2" t="s">
        <v>3120</v>
      </c>
      <c r="H37" s="2" t="s">
        <v>591</v>
      </c>
    </row>
    <row r="38" spans="1:8" x14ac:dyDescent="0.25">
      <c r="A38" s="2" t="s">
        <v>3121</v>
      </c>
      <c r="B38" s="2" t="s">
        <v>3122</v>
      </c>
      <c r="C38" s="2" t="s">
        <v>294</v>
      </c>
      <c r="D38" s="2" t="s">
        <v>324</v>
      </c>
      <c r="E38" s="2" t="s">
        <v>349</v>
      </c>
      <c r="F38" s="2" t="s">
        <v>349</v>
      </c>
      <c r="G38" s="2" t="s">
        <v>3123</v>
      </c>
      <c r="H38" s="2" t="s">
        <v>591</v>
      </c>
    </row>
    <row r="39" spans="1:8" x14ac:dyDescent="0.25">
      <c r="A39" s="2" t="s">
        <v>3124</v>
      </c>
      <c r="B39" s="2" t="s">
        <v>3125</v>
      </c>
      <c r="C39" s="2" t="s">
        <v>293</v>
      </c>
      <c r="D39" s="2" t="s">
        <v>358</v>
      </c>
      <c r="E39" s="2" t="s">
        <v>349</v>
      </c>
      <c r="F39" s="2" t="s">
        <v>349</v>
      </c>
      <c r="G39" s="2" t="s">
        <v>3126</v>
      </c>
      <c r="H39" s="2" t="s">
        <v>591</v>
      </c>
    </row>
    <row r="40" spans="1:8" x14ac:dyDescent="0.25">
      <c r="A40" s="2" t="s">
        <v>3127</v>
      </c>
      <c r="B40" s="2" t="s">
        <v>3128</v>
      </c>
      <c r="C40" s="2" t="s">
        <v>294</v>
      </c>
      <c r="D40" s="2" t="s">
        <v>324</v>
      </c>
      <c r="E40" s="2" t="s">
        <v>349</v>
      </c>
      <c r="F40" s="2" t="s">
        <v>349</v>
      </c>
      <c r="G40" s="2" t="s">
        <v>3129</v>
      </c>
      <c r="H40" s="2" t="s">
        <v>591</v>
      </c>
    </row>
    <row r="41" spans="1:8" x14ac:dyDescent="0.25">
      <c r="A41" s="2" t="s">
        <v>3130</v>
      </c>
      <c r="B41" s="2" t="s">
        <v>3131</v>
      </c>
      <c r="C41" s="2" t="s">
        <v>294</v>
      </c>
      <c r="D41" s="2" t="s">
        <v>324</v>
      </c>
      <c r="E41" s="2" t="s">
        <v>349</v>
      </c>
      <c r="F41" s="2" t="s">
        <v>349</v>
      </c>
      <c r="G41" s="2" t="s">
        <v>3132</v>
      </c>
      <c r="H41" s="2" t="s">
        <v>591</v>
      </c>
    </row>
    <row r="42" spans="1:8" x14ac:dyDescent="0.25">
      <c r="A42" s="2" t="s">
        <v>3133</v>
      </c>
      <c r="B42" s="2" t="s">
        <v>3134</v>
      </c>
      <c r="C42" s="2" t="s">
        <v>294</v>
      </c>
      <c r="D42" s="2" t="s">
        <v>324</v>
      </c>
      <c r="E42" s="2" t="s">
        <v>349</v>
      </c>
      <c r="F42" s="2" t="s">
        <v>349</v>
      </c>
      <c r="G42" s="2" t="s">
        <v>3135</v>
      </c>
      <c r="H42" s="2" t="s">
        <v>591</v>
      </c>
    </row>
    <row r="43" spans="1:8" x14ac:dyDescent="0.25">
      <c r="A43" s="2" t="s">
        <v>3136</v>
      </c>
      <c r="B43" s="2" t="s">
        <v>3137</v>
      </c>
      <c r="C43" s="2" t="s">
        <v>293</v>
      </c>
      <c r="D43" s="2" t="s">
        <v>358</v>
      </c>
      <c r="E43" s="2" t="s">
        <v>349</v>
      </c>
      <c r="F43" s="2" t="s">
        <v>349</v>
      </c>
      <c r="G43" s="2" t="s">
        <v>3138</v>
      </c>
      <c r="H43" s="2" t="s">
        <v>591</v>
      </c>
    </row>
    <row r="44" spans="1:8" x14ac:dyDescent="0.25">
      <c r="A44" s="2" t="s">
        <v>3139</v>
      </c>
      <c r="B44" s="2" t="s">
        <v>3140</v>
      </c>
      <c r="C44" s="2" t="s">
        <v>294</v>
      </c>
      <c r="D44" s="2" t="s">
        <v>358</v>
      </c>
      <c r="E44" s="2" t="s">
        <v>349</v>
      </c>
      <c r="F44" s="2" t="s">
        <v>349</v>
      </c>
      <c r="G44" s="2" t="s">
        <v>3141</v>
      </c>
      <c r="H44" s="2" t="s">
        <v>591</v>
      </c>
    </row>
    <row r="45" spans="1:8" x14ac:dyDescent="0.25">
      <c r="A45" s="2" t="s">
        <v>3142</v>
      </c>
      <c r="B45" s="2" t="s">
        <v>3143</v>
      </c>
      <c r="C45" s="2" t="s">
        <v>293</v>
      </c>
      <c r="D45" s="2" t="s">
        <v>358</v>
      </c>
      <c r="E45" s="2" t="s">
        <v>349</v>
      </c>
      <c r="F45" s="2" t="s">
        <v>349</v>
      </c>
      <c r="G45" s="2" t="s">
        <v>3144</v>
      </c>
      <c r="H45" s="2" t="s">
        <v>591</v>
      </c>
    </row>
    <row r="46" spans="1:8" x14ac:dyDescent="0.25">
      <c r="A46" s="2" t="s">
        <v>3145</v>
      </c>
      <c r="B46" s="2" t="s">
        <v>3146</v>
      </c>
      <c r="C46" s="2" t="s">
        <v>294</v>
      </c>
      <c r="D46" s="2" t="s">
        <v>358</v>
      </c>
      <c r="E46" s="2" t="s">
        <v>349</v>
      </c>
      <c r="F46" s="2" t="s">
        <v>349</v>
      </c>
      <c r="G46" s="2" t="s">
        <v>3147</v>
      </c>
      <c r="H46" s="2" t="s">
        <v>591</v>
      </c>
    </row>
    <row r="47" spans="1:8" x14ac:dyDescent="0.25">
      <c r="A47" s="2" t="s">
        <v>3148</v>
      </c>
      <c r="B47" s="2" t="s">
        <v>3149</v>
      </c>
      <c r="C47" s="2" t="s">
        <v>293</v>
      </c>
      <c r="D47" s="2" t="s">
        <v>358</v>
      </c>
      <c r="E47" s="2" t="s">
        <v>349</v>
      </c>
      <c r="F47" s="2" t="s">
        <v>349</v>
      </c>
      <c r="G47" s="2" t="s">
        <v>3150</v>
      </c>
      <c r="H47" s="2" t="s">
        <v>591</v>
      </c>
    </row>
    <row r="48" spans="1:8" x14ac:dyDescent="0.25">
      <c r="A48" s="2" t="s">
        <v>3151</v>
      </c>
      <c r="B48" s="2" t="s">
        <v>3152</v>
      </c>
      <c r="C48" s="2" t="s">
        <v>294</v>
      </c>
      <c r="D48" s="2" t="s">
        <v>324</v>
      </c>
      <c r="E48" s="2" t="s">
        <v>349</v>
      </c>
      <c r="F48" s="2" t="s">
        <v>349</v>
      </c>
      <c r="G48" s="2" t="s">
        <v>3153</v>
      </c>
      <c r="H48" s="2" t="s">
        <v>591</v>
      </c>
    </row>
    <row r="49" spans="1:8" x14ac:dyDescent="0.25">
      <c r="A49" s="2" t="s">
        <v>3154</v>
      </c>
      <c r="B49" s="2" t="s">
        <v>3155</v>
      </c>
      <c r="C49" s="2" t="s">
        <v>293</v>
      </c>
      <c r="D49" s="2" t="s">
        <v>358</v>
      </c>
      <c r="E49" s="2" t="s">
        <v>349</v>
      </c>
      <c r="F49" s="2" t="s">
        <v>349</v>
      </c>
      <c r="G49" s="2" t="s">
        <v>3156</v>
      </c>
      <c r="H49" s="2" t="s">
        <v>591</v>
      </c>
    </row>
    <row r="50" spans="1:8" x14ac:dyDescent="0.25">
      <c r="A50" s="2" t="s">
        <v>3157</v>
      </c>
      <c r="B50" s="2" t="s">
        <v>3158</v>
      </c>
      <c r="C50" s="2" t="s">
        <v>294</v>
      </c>
      <c r="D50" s="2" t="s">
        <v>324</v>
      </c>
      <c r="E50" s="2" t="s">
        <v>349</v>
      </c>
      <c r="F50" s="2" t="s">
        <v>349</v>
      </c>
      <c r="G50" s="2" t="s">
        <v>3159</v>
      </c>
      <c r="H50" s="2" t="s">
        <v>591</v>
      </c>
    </row>
    <row r="51" spans="1:8" x14ac:dyDescent="0.25">
      <c r="A51" s="2" t="s">
        <v>3160</v>
      </c>
      <c r="B51" s="2" t="s">
        <v>3161</v>
      </c>
      <c r="C51" s="2" t="s">
        <v>293</v>
      </c>
      <c r="D51" s="2" t="s">
        <v>358</v>
      </c>
      <c r="E51" s="2" t="s">
        <v>349</v>
      </c>
      <c r="F51" s="2" t="s">
        <v>349</v>
      </c>
      <c r="G51" s="2" t="s">
        <v>3162</v>
      </c>
      <c r="H51" s="2" t="s">
        <v>591</v>
      </c>
    </row>
    <row r="52" spans="1:8" x14ac:dyDescent="0.25">
      <c r="A52" s="2" t="s">
        <v>3163</v>
      </c>
      <c r="B52" s="2" t="s">
        <v>3164</v>
      </c>
      <c r="C52" s="2" t="s">
        <v>294</v>
      </c>
      <c r="D52" s="2" t="s">
        <v>358</v>
      </c>
      <c r="E52" s="2" t="s">
        <v>349</v>
      </c>
      <c r="F52" s="2" t="s">
        <v>349</v>
      </c>
      <c r="G52" s="2" t="s">
        <v>3165</v>
      </c>
      <c r="H52" s="2" t="s">
        <v>591</v>
      </c>
    </row>
    <row r="53" spans="1:8" x14ac:dyDescent="0.25">
      <c r="A53" s="2" t="s">
        <v>3166</v>
      </c>
      <c r="B53" s="2" t="s">
        <v>3167</v>
      </c>
      <c r="C53" s="2" t="s">
        <v>293</v>
      </c>
      <c r="D53" s="2" t="s">
        <v>358</v>
      </c>
      <c r="E53" s="2" t="s">
        <v>349</v>
      </c>
      <c r="F53" s="2" t="s">
        <v>349</v>
      </c>
      <c r="G53" s="2" t="s">
        <v>3168</v>
      </c>
      <c r="H53" s="2" t="s">
        <v>591</v>
      </c>
    </row>
    <row r="54" spans="1:8" x14ac:dyDescent="0.25">
      <c r="A54" s="2" t="s">
        <v>3169</v>
      </c>
      <c r="B54" s="2" t="s">
        <v>3170</v>
      </c>
      <c r="C54" s="2" t="s">
        <v>294</v>
      </c>
      <c r="D54" s="2" t="s">
        <v>358</v>
      </c>
      <c r="E54" s="2" t="s">
        <v>349</v>
      </c>
      <c r="F54" s="2" t="s">
        <v>349</v>
      </c>
      <c r="G54" s="2" t="s">
        <v>3171</v>
      </c>
      <c r="H54" s="2" t="s">
        <v>591</v>
      </c>
    </row>
    <row r="55" spans="1:8" x14ac:dyDescent="0.25">
      <c r="A55" s="2" t="s">
        <v>3172</v>
      </c>
      <c r="B55" s="2" t="s">
        <v>3173</v>
      </c>
      <c r="C55" s="2"/>
      <c r="D55" s="2"/>
      <c r="E55" s="2"/>
      <c r="F55" s="2"/>
      <c r="G55" s="2"/>
      <c r="H55" s="2"/>
    </row>
    <row r="56" spans="1:8" x14ac:dyDescent="0.25">
      <c r="B56" s="3"/>
      <c r="F56" s="2" t="b">
        <v>0</v>
      </c>
      <c r="G56" s="4"/>
    </row>
    <row r="57" spans="1:8" x14ac:dyDescent="0.25">
      <c r="B57" s="3"/>
      <c r="F57" s="2" t="b">
        <v>0</v>
      </c>
      <c r="G57" s="4"/>
    </row>
    <row r="58" spans="1:8" x14ac:dyDescent="0.25">
      <c r="B58" s="3"/>
      <c r="F58" s="2" t="b">
        <v>0</v>
      </c>
      <c r="G58" s="4"/>
    </row>
    <row r="59" spans="1:8" x14ac:dyDescent="0.25">
      <c r="B59" s="3"/>
      <c r="F59" s="2" t="b">
        <v>0</v>
      </c>
      <c r="G59" s="4"/>
    </row>
    <row r="60" spans="1:8" x14ac:dyDescent="0.25">
      <c r="B60" s="3"/>
      <c r="F60" s="2" t="b">
        <v>0</v>
      </c>
      <c r="G60" s="4"/>
    </row>
    <row r="61" spans="1:8" x14ac:dyDescent="0.25">
      <c r="B61" s="3"/>
      <c r="F61" s="2" t="b">
        <v>0</v>
      </c>
      <c r="G61" s="4"/>
    </row>
    <row r="62" spans="1:8" x14ac:dyDescent="0.25">
      <c r="B62" s="3"/>
      <c r="F62" s="2" t="b">
        <v>0</v>
      </c>
      <c r="G62" s="4"/>
    </row>
    <row r="63" spans="1:8" x14ac:dyDescent="0.25">
      <c r="B63" s="3"/>
      <c r="F63" s="2" t="b">
        <v>0</v>
      </c>
      <c r="G63" s="4"/>
    </row>
    <row r="64" spans="1:8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21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H202"/>
  <sheetViews>
    <sheetView workbookViewId="0"/>
  </sheetViews>
  <sheetFormatPr defaultColWidth="12.6640625" defaultRowHeight="15.75" customHeight="1" x14ac:dyDescent="0.25"/>
  <sheetData>
    <row r="1" spans="1:8" x14ac:dyDescent="0.25">
      <c r="A1" s="2" t="s">
        <v>281</v>
      </c>
      <c r="B1" s="1" t="s">
        <v>3174</v>
      </c>
      <c r="C1" s="2"/>
      <c r="D1" s="2"/>
      <c r="E1" s="2"/>
      <c r="F1" s="2"/>
      <c r="G1" s="2"/>
    </row>
    <row r="2" spans="1:8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8" x14ac:dyDescent="0.25">
      <c r="A3" s="2" t="s">
        <v>3175</v>
      </c>
      <c r="B3" s="2" t="s">
        <v>3176</v>
      </c>
      <c r="C3" s="2" t="s">
        <v>291</v>
      </c>
      <c r="D3" s="2" t="s">
        <v>670</v>
      </c>
      <c r="E3" s="2" t="s">
        <v>349</v>
      </c>
      <c r="F3" s="2" t="s">
        <v>349</v>
      </c>
      <c r="G3" s="2" t="s">
        <v>349</v>
      </c>
      <c r="H3" s="2" t="s">
        <v>591</v>
      </c>
    </row>
    <row r="4" spans="1:8" x14ac:dyDescent="0.25">
      <c r="A4" s="2" t="s">
        <v>3177</v>
      </c>
      <c r="B4" s="2" t="s">
        <v>3178</v>
      </c>
      <c r="C4" s="2" t="s">
        <v>294</v>
      </c>
      <c r="D4" s="2" t="s">
        <v>324</v>
      </c>
      <c r="E4" s="2" t="s">
        <v>349</v>
      </c>
      <c r="F4" s="2" t="s">
        <v>349</v>
      </c>
      <c r="G4" s="2" t="s">
        <v>349</v>
      </c>
      <c r="H4" s="2" t="s">
        <v>591</v>
      </c>
    </row>
    <row r="5" spans="1:8" x14ac:dyDescent="0.25">
      <c r="A5" s="2" t="s">
        <v>3179</v>
      </c>
      <c r="B5" s="2" t="s">
        <v>3180</v>
      </c>
      <c r="C5" s="2" t="s">
        <v>294</v>
      </c>
      <c r="D5" s="2" t="s">
        <v>358</v>
      </c>
      <c r="E5" s="2" t="s">
        <v>349</v>
      </c>
      <c r="F5" s="2" t="s">
        <v>349</v>
      </c>
      <c r="G5" s="2" t="s">
        <v>349</v>
      </c>
      <c r="H5" s="2" t="s">
        <v>591</v>
      </c>
    </row>
    <row r="6" spans="1:8" x14ac:dyDescent="0.25">
      <c r="A6" s="2" t="s">
        <v>3181</v>
      </c>
      <c r="B6" s="2" t="s">
        <v>3182</v>
      </c>
      <c r="C6" s="2" t="s">
        <v>294</v>
      </c>
      <c r="D6" s="2" t="s">
        <v>358</v>
      </c>
      <c r="E6" s="2" t="s">
        <v>349</v>
      </c>
      <c r="F6" s="2" t="s">
        <v>349</v>
      </c>
      <c r="G6" s="2" t="s">
        <v>349</v>
      </c>
      <c r="H6" s="2" t="s">
        <v>591</v>
      </c>
    </row>
    <row r="7" spans="1:8" x14ac:dyDescent="0.25">
      <c r="A7" s="2" t="s">
        <v>3183</v>
      </c>
      <c r="B7" s="2" t="s">
        <v>3184</v>
      </c>
      <c r="C7" s="2" t="s">
        <v>293</v>
      </c>
      <c r="D7" s="2" t="s">
        <v>315</v>
      </c>
      <c r="E7" s="2" t="s">
        <v>349</v>
      </c>
      <c r="F7" s="2" t="s">
        <v>349</v>
      </c>
      <c r="G7" s="2" t="s">
        <v>349</v>
      </c>
      <c r="H7" s="2" t="s">
        <v>591</v>
      </c>
    </row>
    <row r="8" spans="1:8" x14ac:dyDescent="0.25">
      <c r="A8" s="2" t="s">
        <v>3185</v>
      </c>
      <c r="B8" s="2" t="s">
        <v>3186</v>
      </c>
      <c r="C8" s="2" t="s">
        <v>294</v>
      </c>
      <c r="D8" s="2" t="s">
        <v>324</v>
      </c>
      <c r="E8" s="2" t="s">
        <v>349</v>
      </c>
      <c r="F8" s="2" t="s">
        <v>349</v>
      </c>
      <c r="G8" s="2" t="s">
        <v>3187</v>
      </c>
      <c r="H8" s="2" t="s">
        <v>591</v>
      </c>
    </row>
    <row r="9" spans="1:8" x14ac:dyDescent="0.25">
      <c r="A9" s="2" t="s">
        <v>3188</v>
      </c>
      <c r="B9" s="2" t="s">
        <v>3189</v>
      </c>
      <c r="C9" s="2" t="s">
        <v>294</v>
      </c>
      <c r="D9" s="2" t="s">
        <v>324</v>
      </c>
      <c r="E9" s="2" t="s">
        <v>349</v>
      </c>
      <c r="F9" s="2" t="s">
        <v>349</v>
      </c>
      <c r="G9" s="2" t="s">
        <v>3190</v>
      </c>
      <c r="H9" s="2" t="s">
        <v>591</v>
      </c>
    </row>
    <row r="10" spans="1:8" x14ac:dyDescent="0.25">
      <c r="A10" s="2" t="s">
        <v>3191</v>
      </c>
      <c r="B10" s="2" t="s">
        <v>3192</v>
      </c>
      <c r="C10" s="2" t="s">
        <v>294</v>
      </c>
      <c r="D10" s="2" t="s">
        <v>324</v>
      </c>
      <c r="E10" s="2" t="s">
        <v>349</v>
      </c>
      <c r="F10" s="2" t="s">
        <v>349</v>
      </c>
      <c r="G10" s="2" t="s">
        <v>349</v>
      </c>
      <c r="H10" s="2" t="s">
        <v>591</v>
      </c>
    </row>
    <row r="11" spans="1:8" x14ac:dyDescent="0.25">
      <c r="A11" s="2" t="s">
        <v>3193</v>
      </c>
      <c r="B11" s="2" t="s">
        <v>3194</v>
      </c>
      <c r="C11" s="2" t="s">
        <v>294</v>
      </c>
      <c r="D11" s="2" t="s">
        <v>324</v>
      </c>
      <c r="E11" s="2" t="s">
        <v>349</v>
      </c>
      <c r="F11" s="2" t="s">
        <v>349</v>
      </c>
      <c r="G11" s="2" t="s">
        <v>3195</v>
      </c>
      <c r="H11" s="2" t="s">
        <v>591</v>
      </c>
    </row>
    <row r="12" spans="1:8" x14ac:dyDescent="0.25">
      <c r="A12" s="2" t="s">
        <v>3196</v>
      </c>
      <c r="B12" s="2" t="s">
        <v>3197</v>
      </c>
      <c r="C12" s="2" t="s">
        <v>294</v>
      </c>
      <c r="D12" s="2" t="s">
        <v>358</v>
      </c>
      <c r="E12" s="2" t="s">
        <v>349</v>
      </c>
      <c r="F12" s="2" t="s">
        <v>349</v>
      </c>
      <c r="G12" s="2" t="s">
        <v>349</v>
      </c>
      <c r="H12" s="2" t="s">
        <v>591</v>
      </c>
    </row>
    <row r="13" spans="1:8" x14ac:dyDescent="0.25">
      <c r="A13" s="2" t="s">
        <v>3198</v>
      </c>
      <c r="B13" s="2" t="s">
        <v>3199</v>
      </c>
      <c r="C13" s="2" t="s">
        <v>294</v>
      </c>
      <c r="D13" s="2" t="s">
        <v>324</v>
      </c>
      <c r="E13" s="2" t="s">
        <v>349</v>
      </c>
      <c r="F13" s="2" t="s">
        <v>349</v>
      </c>
      <c r="G13" s="2" t="s">
        <v>3200</v>
      </c>
      <c r="H13" s="2" t="s">
        <v>591</v>
      </c>
    </row>
    <row r="14" spans="1:8" x14ac:dyDescent="0.25">
      <c r="A14" s="2" t="s">
        <v>3201</v>
      </c>
      <c r="B14" s="2" t="s">
        <v>3202</v>
      </c>
      <c r="C14" s="2" t="s">
        <v>294</v>
      </c>
      <c r="D14" s="2" t="s">
        <v>324</v>
      </c>
      <c r="E14" s="2" t="s">
        <v>349</v>
      </c>
      <c r="F14" s="2" t="s">
        <v>349</v>
      </c>
      <c r="G14" s="2" t="s">
        <v>3203</v>
      </c>
      <c r="H14" s="2" t="s">
        <v>591</v>
      </c>
    </row>
    <row r="15" spans="1:8" x14ac:dyDescent="0.25">
      <c r="A15" s="2" t="s">
        <v>3204</v>
      </c>
      <c r="B15" s="2" t="s">
        <v>3205</v>
      </c>
      <c r="C15" s="2" t="s">
        <v>294</v>
      </c>
      <c r="D15" s="2" t="s">
        <v>324</v>
      </c>
      <c r="E15" s="2" t="s">
        <v>349</v>
      </c>
      <c r="F15" s="2" t="s">
        <v>349</v>
      </c>
      <c r="G15" s="2" t="s">
        <v>349</v>
      </c>
      <c r="H15" s="2" t="s">
        <v>591</v>
      </c>
    </row>
    <row r="16" spans="1:8" x14ac:dyDescent="0.25">
      <c r="A16" s="2" t="s">
        <v>3206</v>
      </c>
      <c r="B16" s="2" t="s">
        <v>3207</v>
      </c>
      <c r="C16" s="2" t="s">
        <v>294</v>
      </c>
      <c r="D16" s="2" t="s">
        <v>358</v>
      </c>
      <c r="E16" s="2" t="s">
        <v>349</v>
      </c>
      <c r="F16" s="2" t="s">
        <v>349</v>
      </c>
      <c r="G16" s="2" t="s">
        <v>349</v>
      </c>
      <c r="H16" s="2" t="s">
        <v>591</v>
      </c>
    </row>
    <row r="17" spans="1:8" x14ac:dyDescent="0.25">
      <c r="A17" s="2" t="s">
        <v>3208</v>
      </c>
      <c r="B17" s="2" t="s">
        <v>3209</v>
      </c>
      <c r="C17" s="2" t="s">
        <v>294</v>
      </c>
      <c r="D17" s="2" t="s">
        <v>324</v>
      </c>
      <c r="E17" s="2" t="s">
        <v>349</v>
      </c>
      <c r="F17" s="2" t="s">
        <v>349</v>
      </c>
      <c r="G17" s="2" t="s">
        <v>349</v>
      </c>
      <c r="H17" s="2" t="s">
        <v>591</v>
      </c>
    </row>
    <row r="18" spans="1:8" x14ac:dyDescent="0.25">
      <c r="A18" s="2" t="s">
        <v>3210</v>
      </c>
      <c r="B18" s="2" t="s">
        <v>3211</v>
      </c>
      <c r="C18" s="2" t="s">
        <v>294</v>
      </c>
      <c r="D18" s="2" t="s">
        <v>324</v>
      </c>
      <c r="E18" s="2" t="s">
        <v>349</v>
      </c>
      <c r="F18" s="2" t="s">
        <v>349</v>
      </c>
      <c r="G18" s="2" t="s">
        <v>349</v>
      </c>
      <c r="H18" s="2" t="s">
        <v>591</v>
      </c>
    </row>
    <row r="19" spans="1:8" x14ac:dyDescent="0.25">
      <c r="A19" s="2" t="s">
        <v>3212</v>
      </c>
      <c r="B19" s="2" t="s">
        <v>3213</v>
      </c>
      <c r="C19" s="2" t="s">
        <v>294</v>
      </c>
      <c r="D19" s="2" t="s">
        <v>358</v>
      </c>
      <c r="E19" s="2" t="s">
        <v>349</v>
      </c>
      <c r="F19" s="2" t="s">
        <v>349</v>
      </c>
      <c r="G19" s="2" t="s">
        <v>349</v>
      </c>
      <c r="H19" s="2" t="s">
        <v>591</v>
      </c>
    </row>
    <row r="20" spans="1:8" x14ac:dyDescent="0.25">
      <c r="A20" s="2" t="s">
        <v>3214</v>
      </c>
      <c r="B20" s="2" t="s">
        <v>3215</v>
      </c>
      <c r="C20" s="2" t="s">
        <v>293</v>
      </c>
      <c r="D20" s="2" t="s">
        <v>315</v>
      </c>
      <c r="E20" s="2" t="s">
        <v>349</v>
      </c>
      <c r="F20" s="2" t="s">
        <v>349</v>
      </c>
      <c r="G20" s="2" t="s">
        <v>349</v>
      </c>
      <c r="H20" s="2" t="s">
        <v>591</v>
      </c>
    </row>
    <row r="21" spans="1:8" x14ac:dyDescent="0.25">
      <c r="A21" s="2" t="s">
        <v>3216</v>
      </c>
      <c r="B21" s="2" t="s">
        <v>3217</v>
      </c>
      <c r="C21" s="2" t="s">
        <v>292</v>
      </c>
      <c r="D21" s="2" t="s">
        <v>670</v>
      </c>
      <c r="E21" s="2" t="s">
        <v>349</v>
      </c>
      <c r="F21" s="2" t="s">
        <v>349</v>
      </c>
      <c r="G21" s="2" t="s">
        <v>349</v>
      </c>
      <c r="H21" s="2" t="s">
        <v>591</v>
      </c>
    </row>
    <row r="22" spans="1:8" x14ac:dyDescent="0.25">
      <c r="A22" s="2" t="s">
        <v>3218</v>
      </c>
      <c r="B22" s="2" t="s">
        <v>3219</v>
      </c>
      <c r="C22" s="2" t="s">
        <v>294</v>
      </c>
      <c r="D22" s="2" t="s">
        <v>324</v>
      </c>
      <c r="E22" s="2" t="s">
        <v>349</v>
      </c>
      <c r="F22" s="2" t="s">
        <v>349</v>
      </c>
      <c r="G22" s="2" t="s">
        <v>349</v>
      </c>
      <c r="H22" s="2" t="s">
        <v>591</v>
      </c>
    </row>
    <row r="23" spans="1:8" x14ac:dyDescent="0.25">
      <c r="A23" s="2" t="s">
        <v>3220</v>
      </c>
      <c r="B23" s="2" t="s">
        <v>3221</v>
      </c>
      <c r="C23" s="2" t="s">
        <v>294</v>
      </c>
      <c r="D23" s="2" t="s">
        <v>324</v>
      </c>
      <c r="E23" s="2" t="s">
        <v>349</v>
      </c>
      <c r="F23" s="2" t="s">
        <v>349</v>
      </c>
      <c r="G23" s="2" t="s">
        <v>349</v>
      </c>
      <c r="H23" s="2" t="s">
        <v>591</v>
      </c>
    </row>
    <row r="24" spans="1:8" x14ac:dyDescent="0.25">
      <c r="A24" s="2" t="s">
        <v>3222</v>
      </c>
      <c r="B24" s="2" t="s">
        <v>3223</v>
      </c>
      <c r="C24" s="2" t="s">
        <v>294</v>
      </c>
      <c r="D24" s="2" t="s">
        <v>324</v>
      </c>
      <c r="E24" s="2" t="s">
        <v>349</v>
      </c>
      <c r="F24" s="2" t="s">
        <v>349</v>
      </c>
      <c r="G24" s="2" t="s">
        <v>349</v>
      </c>
      <c r="H24" s="2" t="s">
        <v>591</v>
      </c>
    </row>
    <row r="25" spans="1:8" x14ac:dyDescent="0.25">
      <c r="A25" s="2" t="s">
        <v>3224</v>
      </c>
      <c r="B25" s="2" t="s">
        <v>3225</v>
      </c>
      <c r="C25" s="2" t="s">
        <v>293</v>
      </c>
      <c r="D25" s="2" t="s">
        <v>315</v>
      </c>
      <c r="E25" s="2" t="s">
        <v>349</v>
      </c>
      <c r="F25" s="2" t="s">
        <v>349</v>
      </c>
      <c r="G25" s="2" t="s">
        <v>349</v>
      </c>
      <c r="H25" s="2" t="s">
        <v>591</v>
      </c>
    </row>
    <row r="26" spans="1:8" x14ac:dyDescent="0.25">
      <c r="A26" s="2" t="s">
        <v>3226</v>
      </c>
      <c r="B26" s="2" t="s">
        <v>3227</v>
      </c>
      <c r="C26" s="2" t="s">
        <v>294</v>
      </c>
      <c r="D26" s="2" t="s">
        <v>324</v>
      </c>
      <c r="E26" s="2" t="s">
        <v>349</v>
      </c>
      <c r="F26" s="2" t="s">
        <v>349</v>
      </c>
      <c r="G26" s="2" t="s">
        <v>3228</v>
      </c>
      <c r="H26" s="2" t="s">
        <v>591</v>
      </c>
    </row>
    <row r="27" spans="1:8" x14ac:dyDescent="0.25">
      <c r="A27" s="2" t="s">
        <v>3229</v>
      </c>
      <c r="B27" s="2" t="s">
        <v>3230</v>
      </c>
      <c r="C27" s="2" t="s">
        <v>294</v>
      </c>
      <c r="D27" s="2" t="s">
        <v>324</v>
      </c>
      <c r="E27" s="2" t="s">
        <v>349</v>
      </c>
      <c r="F27" s="2" t="s">
        <v>349</v>
      </c>
      <c r="G27" s="2" t="s">
        <v>349</v>
      </c>
      <c r="H27" s="2" t="s">
        <v>591</v>
      </c>
    </row>
    <row r="28" spans="1:8" x14ac:dyDescent="0.25">
      <c r="A28" s="2" t="s">
        <v>3231</v>
      </c>
      <c r="B28" s="2" t="s">
        <v>3232</v>
      </c>
      <c r="C28" s="2" t="s">
        <v>294</v>
      </c>
      <c r="D28" s="2" t="s">
        <v>324</v>
      </c>
      <c r="E28" s="2" t="s">
        <v>349</v>
      </c>
      <c r="F28" s="2" t="s">
        <v>349</v>
      </c>
      <c r="G28" s="2" t="s">
        <v>349</v>
      </c>
      <c r="H28" s="2" t="s">
        <v>591</v>
      </c>
    </row>
    <row r="29" spans="1:8" x14ac:dyDescent="0.25">
      <c r="A29" s="2" t="s">
        <v>3233</v>
      </c>
      <c r="B29" s="2" t="s">
        <v>3234</v>
      </c>
      <c r="C29" s="2" t="s">
        <v>294</v>
      </c>
      <c r="D29" s="2" t="s">
        <v>324</v>
      </c>
      <c r="E29" s="2" t="s">
        <v>349</v>
      </c>
      <c r="F29" s="2" t="s">
        <v>349</v>
      </c>
      <c r="G29" s="2" t="s">
        <v>349</v>
      </c>
      <c r="H29" s="2" t="s">
        <v>591</v>
      </c>
    </row>
    <row r="30" spans="1:8" x14ac:dyDescent="0.25">
      <c r="A30" s="2" t="s">
        <v>3235</v>
      </c>
      <c r="B30" s="2" t="s">
        <v>3236</v>
      </c>
      <c r="C30" s="2" t="s">
        <v>294</v>
      </c>
      <c r="D30" s="2" t="s">
        <v>324</v>
      </c>
      <c r="E30" s="2" t="s">
        <v>349</v>
      </c>
      <c r="F30" s="2" t="s">
        <v>349</v>
      </c>
      <c r="G30" s="2" t="s">
        <v>3237</v>
      </c>
      <c r="H30" s="2" t="s">
        <v>591</v>
      </c>
    </row>
    <row r="31" spans="1:8" x14ac:dyDescent="0.25">
      <c r="A31" s="2" t="s">
        <v>3238</v>
      </c>
      <c r="B31" s="2" t="s">
        <v>3239</v>
      </c>
      <c r="C31" s="2" t="s">
        <v>294</v>
      </c>
      <c r="D31" s="2" t="s">
        <v>324</v>
      </c>
      <c r="E31" s="2" t="s">
        <v>349</v>
      </c>
      <c r="F31" s="2" t="s">
        <v>349</v>
      </c>
      <c r="G31" s="2" t="s">
        <v>349</v>
      </c>
      <c r="H31" s="2" t="s">
        <v>591</v>
      </c>
    </row>
    <row r="32" spans="1:8" x14ac:dyDescent="0.25">
      <c r="A32" s="2" t="s">
        <v>3240</v>
      </c>
      <c r="B32" s="2" t="s">
        <v>3241</v>
      </c>
      <c r="C32" s="2" t="s">
        <v>294</v>
      </c>
      <c r="D32" s="2" t="s">
        <v>324</v>
      </c>
      <c r="E32" s="2" t="s">
        <v>349</v>
      </c>
      <c r="F32" s="2" t="s">
        <v>349</v>
      </c>
      <c r="G32" s="2" t="s">
        <v>349</v>
      </c>
      <c r="H32" s="2" t="s">
        <v>591</v>
      </c>
    </row>
    <row r="33" spans="1:8" x14ac:dyDescent="0.25">
      <c r="A33" s="2" t="s">
        <v>3242</v>
      </c>
      <c r="B33" s="2" t="s">
        <v>3243</v>
      </c>
      <c r="C33" s="2" t="s">
        <v>293</v>
      </c>
      <c r="D33" s="2" t="s">
        <v>315</v>
      </c>
      <c r="E33" s="2" t="s">
        <v>349</v>
      </c>
      <c r="F33" s="2" t="s">
        <v>349</v>
      </c>
      <c r="G33" s="2" t="s">
        <v>349</v>
      </c>
      <c r="H33" s="2" t="s">
        <v>591</v>
      </c>
    </row>
    <row r="34" spans="1:8" x14ac:dyDescent="0.25">
      <c r="A34" s="2" t="s">
        <v>3244</v>
      </c>
      <c r="B34" s="2" t="s">
        <v>3245</v>
      </c>
      <c r="C34" s="2" t="s">
        <v>294</v>
      </c>
      <c r="D34" s="2" t="s">
        <v>358</v>
      </c>
      <c r="E34" s="2" t="s">
        <v>349</v>
      </c>
      <c r="F34" s="2" t="s">
        <v>349</v>
      </c>
      <c r="G34" s="2" t="s">
        <v>349</v>
      </c>
      <c r="H34" s="2" t="s">
        <v>591</v>
      </c>
    </row>
    <row r="35" spans="1:8" x14ac:dyDescent="0.25">
      <c r="A35" s="2" t="s">
        <v>3246</v>
      </c>
      <c r="B35" s="2" t="s">
        <v>3247</v>
      </c>
      <c r="C35" s="2" t="s">
        <v>292</v>
      </c>
      <c r="D35" s="2" t="s">
        <v>670</v>
      </c>
      <c r="E35" s="2" t="s">
        <v>349</v>
      </c>
      <c r="F35" s="2" t="s">
        <v>349</v>
      </c>
      <c r="G35" s="2" t="s">
        <v>349</v>
      </c>
      <c r="H35" s="2" t="s">
        <v>591</v>
      </c>
    </row>
    <row r="36" spans="1:8" x14ac:dyDescent="0.25">
      <c r="A36" s="2" t="s">
        <v>3248</v>
      </c>
      <c r="B36" s="2" t="s">
        <v>3249</v>
      </c>
      <c r="C36" s="2" t="s">
        <v>294</v>
      </c>
      <c r="D36" s="2" t="s">
        <v>324</v>
      </c>
      <c r="E36" s="2" t="s">
        <v>349</v>
      </c>
      <c r="F36" s="2" t="s">
        <v>349</v>
      </c>
      <c r="G36" s="2" t="s">
        <v>349</v>
      </c>
      <c r="H36" s="2" t="s">
        <v>591</v>
      </c>
    </row>
    <row r="37" spans="1:8" x14ac:dyDescent="0.25">
      <c r="A37" s="2" t="s">
        <v>3250</v>
      </c>
      <c r="B37" s="2" t="s">
        <v>3251</v>
      </c>
      <c r="C37" s="2" t="s">
        <v>294</v>
      </c>
      <c r="D37" s="2" t="s">
        <v>324</v>
      </c>
      <c r="E37" s="2" t="s">
        <v>349</v>
      </c>
      <c r="F37" s="2" t="s">
        <v>349</v>
      </c>
      <c r="G37" s="2" t="s">
        <v>3252</v>
      </c>
      <c r="H37" s="2" t="s">
        <v>591</v>
      </c>
    </row>
    <row r="38" spans="1:8" x14ac:dyDescent="0.25">
      <c r="A38" s="2" t="s">
        <v>3253</v>
      </c>
      <c r="B38" s="2" t="s">
        <v>3254</v>
      </c>
      <c r="C38" s="2" t="s">
        <v>294</v>
      </c>
      <c r="D38" s="2" t="s">
        <v>324</v>
      </c>
      <c r="E38" s="2" t="s">
        <v>349</v>
      </c>
      <c r="F38" s="2" t="s">
        <v>349</v>
      </c>
      <c r="G38" s="2" t="s">
        <v>3255</v>
      </c>
      <c r="H38" s="2" t="s">
        <v>591</v>
      </c>
    </row>
    <row r="39" spans="1:8" x14ac:dyDescent="0.25">
      <c r="B39" s="3"/>
      <c r="F39" s="2" t="b">
        <v>0</v>
      </c>
      <c r="G39" s="4"/>
    </row>
    <row r="40" spans="1:8" x14ac:dyDescent="0.25">
      <c r="B40" s="3"/>
      <c r="F40" s="2" t="b">
        <v>0</v>
      </c>
      <c r="G40" s="4"/>
    </row>
    <row r="41" spans="1:8" x14ac:dyDescent="0.25">
      <c r="B41" s="3"/>
      <c r="F41" s="2" t="b">
        <v>0</v>
      </c>
      <c r="G41" s="4"/>
    </row>
    <row r="42" spans="1:8" x14ac:dyDescent="0.25">
      <c r="B42" s="3"/>
      <c r="F42" s="2" t="b">
        <v>0</v>
      </c>
      <c r="G42" s="4"/>
    </row>
    <row r="43" spans="1:8" x14ac:dyDescent="0.25">
      <c r="B43" s="3"/>
      <c r="F43" s="2" t="b">
        <v>0</v>
      </c>
      <c r="G43" s="4"/>
    </row>
    <row r="44" spans="1:8" x14ac:dyDescent="0.25">
      <c r="B44" s="3"/>
      <c r="F44" s="2" t="b">
        <v>0</v>
      </c>
      <c r="G44" s="4"/>
    </row>
    <row r="45" spans="1:8" x14ac:dyDescent="0.25">
      <c r="B45" s="3"/>
      <c r="F45" s="2" t="b">
        <v>0</v>
      </c>
      <c r="G45" s="4"/>
    </row>
    <row r="46" spans="1:8" x14ac:dyDescent="0.25">
      <c r="B46" s="3"/>
      <c r="F46" s="2" t="b">
        <v>0</v>
      </c>
      <c r="G46" s="4"/>
    </row>
    <row r="47" spans="1:8" x14ac:dyDescent="0.25">
      <c r="B47" s="3"/>
      <c r="F47" s="2" t="b">
        <v>0</v>
      </c>
      <c r="G47" s="4"/>
    </row>
    <row r="48" spans="1:8" x14ac:dyDescent="0.25">
      <c r="B48" s="3"/>
      <c r="F48" s="2" t="b">
        <v>0</v>
      </c>
      <c r="G48" s="4"/>
    </row>
    <row r="49" spans="2:7" x14ac:dyDescent="0.25">
      <c r="B49" s="3"/>
      <c r="F49" s="2" t="b">
        <v>0</v>
      </c>
      <c r="G49" s="4"/>
    </row>
    <row r="50" spans="2:7" x14ac:dyDescent="0.25">
      <c r="B50" s="3"/>
      <c r="F50" s="2" t="b">
        <v>0</v>
      </c>
      <c r="G50" s="4"/>
    </row>
    <row r="51" spans="2:7" x14ac:dyDescent="0.25">
      <c r="B51" s="3"/>
      <c r="F51" s="2" t="b">
        <v>0</v>
      </c>
      <c r="G51" s="4"/>
    </row>
    <row r="52" spans="2:7" x14ac:dyDescent="0.25">
      <c r="B52" s="3"/>
      <c r="F52" s="2" t="b">
        <v>0</v>
      </c>
      <c r="G52" s="4"/>
    </row>
    <row r="53" spans="2:7" x14ac:dyDescent="0.25">
      <c r="B53" s="3"/>
      <c r="F53" s="2" t="b">
        <v>0</v>
      </c>
      <c r="G53" s="4"/>
    </row>
    <row r="54" spans="2:7" x14ac:dyDescent="0.25">
      <c r="B54" s="3"/>
      <c r="F54" s="2" t="b">
        <v>0</v>
      </c>
      <c r="G54" s="4"/>
    </row>
    <row r="55" spans="2:7" x14ac:dyDescent="0.25">
      <c r="B55" s="3"/>
      <c r="F55" s="2" t="b">
        <v>0</v>
      </c>
      <c r="G55" s="4"/>
    </row>
    <row r="56" spans="2:7" x14ac:dyDescent="0.25">
      <c r="B56" s="3"/>
      <c r="F56" s="2" t="b">
        <v>0</v>
      </c>
      <c r="G56" s="4"/>
    </row>
    <row r="57" spans="2:7" x14ac:dyDescent="0.25">
      <c r="B57" s="3"/>
      <c r="F57" s="2" t="b">
        <v>0</v>
      </c>
      <c r="G57" s="4"/>
    </row>
    <row r="58" spans="2:7" x14ac:dyDescent="0.25">
      <c r="B58" s="3"/>
      <c r="F58" s="2" t="b">
        <v>0</v>
      </c>
      <c r="G58" s="4"/>
    </row>
    <row r="59" spans="2:7" x14ac:dyDescent="0.25">
      <c r="B59" s="3"/>
      <c r="F59" s="2" t="b">
        <v>0</v>
      </c>
      <c r="G59" s="4"/>
    </row>
    <row r="60" spans="2:7" x14ac:dyDescent="0.25">
      <c r="B60" s="3"/>
      <c r="F60" s="2" t="b">
        <v>0</v>
      </c>
      <c r="G60" s="4"/>
    </row>
    <row r="61" spans="2:7" x14ac:dyDescent="0.25">
      <c r="B61" s="3"/>
      <c r="F61" s="2" t="b">
        <v>0</v>
      </c>
      <c r="G61" s="4"/>
    </row>
    <row r="62" spans="2:7" x14ac:dyDescent="0.25">
      <c r="B62" s="3"/>
      <c r="F62" s="2" t="b">
        <v>0</v>
      </c>
      <c r="G62" s="4"/>
    </row>
    <row r="63" spans="2:7" x14ac:dyDescent="0.25">
      <c r="B63" s="3"/>
      <c r="F63" s="2" t="b">
        <v>0</v>
      </c>
      <c r="G63" s="4"/>
    </row>
    <row r="64" spans="2:7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22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N1000"/>
  <sheetViews>
    <sheetView workbookViewId="0"/>
  </sheetViews>
  <sheetFormatPr defaultColWidth="12.6640625" defaultRowHeight="15.75" customHeight="1" x14ac:dyDescent="0.25"/>
  <cols>
    <col min="2" max="2" width="25.33203125" customWidth="1"/>
    <col min="4" max="4" width="25.44140625" customWidth="1"/>
    <col min="5" max="5" width="18.33203125" customWidth="1"/>
    <col min="10" max="10" width="35" customWidth="1"/>
    <col min="11" max="11" width="42.88671875" customWidth="1"/>
    <col min="12" max="12" width="46.6640625" customWidth="1"/>
  </cols>
  <sheetData>
    <row r="1" spans="1:14" x14ac:dyDescent="0.25">
      <c r="A1" s="3" t="s">
        <v>281</v>
      </c>
      <c r="B1" s="10" t="s">
        <v>3256</v>
      </c>
      <c r="C1" s="2"/>
      <c r="D1" s="2"/>
      <c r="E1" s="2"/>
      <c r="F1" s="2"/>
      <c r="G1" s="2"/>
    </row>
    <row r="2" spans="1:14" x14ac:dyDescent="0.25">
      <c r="A2" s="3" t="s">
        <v>283</v>
      </c>
      <c r="B2" s="3" t="s">
        <v>284</v>
      </c>
      <c r="C2" s="2" t="s">
        <v>285</v>
      </c>
      <c r="D2" s="2" t="s">
        <v>301</v>
      </c>
      <c r="E2" s="2" t="s">
        <v>302</v>
      </c>
      <c r="F2" s="2" t="s">
        <v>303</v>
      </c>
      <c r="G2" s="2" t="s">
        <v>304</v>
      </c>
      <c r="H2" s="2" t="s">
        <v>305</v>
      </c>
      <c r="I2" s="2" t="s">
        <v>306</v>
      </c>
      <c r="J2" s="2" t="s">
        <v>307</v>
      </c>
      <c r="K2" s="2" t="s">
        <v>308</v>
      </c>
      <c r="L2" s="2" t="s">
        <v>309</v>
      </c>
      <c r="M2" s="2" t="s">
        <v>288</v>
      </c>
      <c r="N2" s="2" t="s">
        <v>312</v>
      </c>
    </row>
    <row r="3" spans="1:14" x14ac:dyDescent="0.25">
      <c r="A3" s="3" t="s">
        <v>3257</v>
      </c>
      <c r="B3" s="3" t="s">
        <v>3258</v>
      </c>
      <c r="C3" s="2" t="s">
        <v>291</v>
      </c>
      <c r="D3" s="2" t="s">
        <v>591</v>
      </c>
      <c r="E3" s="2">
        <v>0</v>
      </c>
      <c r="F3" s="2">
        <v>27</v>
      </c>
      <c r="G3" s="2" t="s">
        <v>316</v>
      </c>
      <c r="H3" s="2" t="s">
        <v>316</v>
      </c>
      <c r="I3" s="2" t="s">
        <v>316</v>
      </c>
      <c r="J3" s="2" t="s">
        <v>291</v>
      </c>
      <c r="K3" s="2" t="s">
        <v>3259</v>
      </c>
      <c r="L3" s="2" t="s">
        <v>3260</v>
      </c>
    </row>
    <row r="4" spans="1:14" x14ac:dyDescent="0.25">
      <c r="A4" s="3" t="s">
        <v>3261</v>
      </c>
      <c r="B4" s="3" t="s">
        <v>3262</v>
      </c>
      <c r="C4" s="2" t="s">
        <v>294</v>
      </c>
      <c r="D4" s="2" t="s">
        <v>591</v>
      </c>
      <c r="E4" s="2">
        <v>15</v>
      </c>
      <c r="F4" s="2">
        <v>1</v>
      </c>
      <c r="G4" s="2" t="s">
        <v>316</v>
      </c>
      <c r="H4" s="2" t="s">
        <v>316</v>
      </c>
      <c r="I4" s="2" t="s">
        <v>316</v>
      </c>
      <c r="J4" s="2" t="s">
        <v>317</v>
      </c>
      <c r="K4" s="2" t="s">
        <v>318</v>
      </c>
      <c r="L4" s="2" t="s">
        <v>3263</v>
      </c>
    </row>
    <row r="5" spans="1:14" x14ac:dyDescent="0.25">
      <c r="A5" s="3" t="s">
        <v>3264</v>
      </c>
      <c r="B5" s="3" t="s">
        <v>3265</v>
      </c>
      <c r="C5" s="2" t="s">
        <v>293</v>
      </c>
      <c r="D5" s="2" t="s">
        <v>591</v>
      </c>
      <c r="E5" s="2">
        <v>25</v>
      </c>
      <c r="F5" s="2">
        <v>2</v>
      </c>
      <c r="G5" s="2" t="s">
        <v>316</v>
      </c>
      <c r="H5" s="2" t="s">
        <v>316</v>
      </c>
      <c r="I5" s="2" t="s">
        <v>316</v>
      </c>
      <c r="J5" s="2" t="s">
        <v>317</v>
      </c>
      <c r="K5" s="2" t="s">
        <v>318</v>
      </c>
      <c r="L5" s="2" t="s">
        <v>3266</v>
      </c>
    </row>
    <row r="6" spans="1:14" x14ac:dyDescent="0.25">
      <c r="A6" s="3" t="s">
        <v>3267</v>
      </c>
      <c r="B6" s="3" t="s">
        <v>3268</v>
      </c>
      <c r="C6" s="2" t="s">
        <v>293</v>
      </c>
      <c r="D6" s="2" t="s">
        <v>591</v>
      </c>
      <c r="E6" s="2">
        <v>60</v>
      </c>
      <c r="F6" s="2">
        <v>3</v>
      </c>
      <c r="G6" s="2" t="s">
        <v>316</v>
      </c>
      <c r="H6" s="2" t="s">
        <v>316</v>
      </c>
      <c r="I6" s="2" t="s">
        <v>316</v>
      </c>
      <c r="J6" s="2" t="s">
        <v>317</v>
      </c>
      <c r="K6" s="2" t="s">
        <v>450</v>
      </c>
      <c r="L6" s="2" t="s">
        <v>3269</v>
      </c>
    </row>
    <row r="7" spans="1:14" x14ac:dyDescent="0.25">
      <c r="A7" s="3" t="s">
        <v>3270</v>
      </c>
      <c r="B7" s="3" t="s">
        <v>3271</v>
      </c>
      <c r="C7" s="2" t="s">
        <v>293</v>
      </c>
      <c r="D7" s="2" t="s">
        <v>591</v>
      </c>
      <c r="E7" s="2">
        <v>10</v>
      </c>
      <c r="F7" s="2">
        <v>4</v>
      </c>
      <c r="G7" s="2" t="s">
        <v>316</v>
      </c>
      <c r="H7" s="2" t="s">
        <v>316</v>
      </c>
      <c r="I7" s="2" t="s">
        <v>316</v>
      </c>
      <c r="J7" s="2" t="s">
        <v>3272</v>
      </c>
      <c r="K7" s="2" t="s">
        <v>318</v>
      </c>
      <c r="L7" s="2" t="s">
        <v>3273</v>
      </c>
    </row>
    <row r="8" spans="1:14" x14ac:dyDescent="0.25">
      <c r="A8" s="3" t="s">
        <v>3274</v>
      </c>
      <c r="B8" s="3" t="s">
        <v>3275</v>
      </c>
      <c r="C8" s="2" t="s">
        <v>293</v>
      </c>
      <c r="D8" s="2" t="s">
        <v>591</v>
      </c>
      <c r="E8" s="2">
        <v>15</v>
      </c>
      <c r="F8" s="2">
        <v>5</v>
      </c>
      <c r="G8" s="2" t="s">
        <v>316</v>
      </c>
      <c r="H8" s="2" t="s">
        <v>316</v>
      </c>
      <c r="I8" s="2" t="s">
        <v>316</v>
      </c>
      <c r="J8" s="2" t="s">
        <v>3272</v>
      </c>
      <c r="K8" s="2" t="s">
        <v>318</v>
      </c>
      <c r="L8" s="2" t="s">
        <v>3276</v>
      </c>
    </row>
    <row r="9" spans="1:14" x14ac:dyDescent="0.25">
      <c r="A9" s="3" t="s">
        <v>3277</v>
      </c>
      <c r="B9" s="3" t="s">
        <v>3278</v>
      </c>
      <c r="C9" s="2" t="s">
        <v>293</v>
      </c>
      <c r="D9" s="2" t="s">
        <v>591</v>
      </c>
      <c r="E9" s="2">
        <v>20</v>
      </c>
      <c r="F9" s="2">
        <v>6</v>
      </c>
      <c r="G9" s="2" t="s">
        <v>316</v>
      </c>
      <c r="H9" s="2" t="s">
        <v>316</v>
      </c>
      <c r="I9" s="2" t="s">
        <v>316</v>
      </c>
      <c r="J9" s="2" t="s">
        <v>3272</v>
      </c>
      <c r="K9" s="2" t="s">
        <v>318</v>
      </c>
      <c r="L9" s="2" t="s">
        <v>3279</v>
      </c>
    </row>
    <row r="10" spans="1:14" x14ac:dyDescent="0.25">
      <c r="A10" s="3" t="s">
        <v>3280</v>
      </c>
      <c r="B10" s="3" t="s">
        <v>3281</v>
      </c>
      <c r="C10" s="2" t="s">
        <v>293</v>
      </c>
      <c r="D10" s="2" t="s">
        <v>591</v>
      </c>
      <c r="E10" s="2">
        <v>35</v>
      </c>
      <c r="F10" s="2">
        <v>7</v>
      </c>
      <c r="G10" s="2" t="s">
        <v>316</v>
      </c>
      <c r="H10" s="2" t="s">
        <v>316</v>
      </c>
      <c r="I10" s="2" t="s">
        <v>329</v>
      </c>
      <c r="J10" s="2" t="s">
        <v>3282</v>
      </c>
      <c r="K10" s="2" t="s">
        <v>3283</v>
      </c>
      <c r="L10" s="2" t="s">
        <v>3284</v>
      </c>
    </row>
    <row r="11" spans="1:14" x14ac:dyDescent="0.25">
      <c r="A11" s="3" t="s">
        <v>3285</v>
      </c>
      <c r="B11" s="3" t="s">
        <v>3286</v>
      </c>
      <c r="C11" s="2" t="s">
        <v>294</v>
      </c>
      <c r="D11" s="2" t="s">
        <v>591</v>
      </c>
      <c r="E11" s="2">
        <v>20</v>
      </c>
      <c r="F11" s="2">
        <v>8</v>
      </c>
      <c r="G11" s="2" t="s">
        <v>316</v>
      </c>
      <c r="H11" s="2" t="s">
        <v>316</v>
      </c>
      <c r="I11" s="2" t="s">
        <v>316</v>
      </c>
      <c r="J11" s="2" t="s">
        <v>317</v>
      </c>
      <c r="K11" s="2" t="s">
        <v>318</v>
      </c>
      <c r="L11" s="2" t="s">
        <v>3287</v>
      </c>
    </row>
    <row r="12" spans="1:14" x14ac:dyDescent="0.25">
      <c r="A12" s="3" t="s">
        <v>3288</v>
      </c>
      <c r="B12" s="3" t="s">
        <v>3289</v>
      </c>
      <c r="C12" s="2" t="s">
        <v>294</v>
      </c>
      <c r="D12" s="2" t="s">
        <v>591</v>
      </c>
      <c r="E12" s="2">
        <v>5</v>
      </c>
      <c r="F12" s="2">
        <v>9</v>
      </c>
      <c r="G12" s="2" t="s">
        <v>316</v>
      </c>
      <c r="H12" s="2" t="s">
        <v>316</v>
      </c>
      <c r="I12" s="2" t="s">
        <v>316</v>
      </c>
      <c r="J12" s="2" t="s">
        <v>343</v>
      </c>
      <c r="K12" s="2" t="s">
        <v>318</v>
      </c>
      <c r="L12" s="2" t="s">
        <v>3290</v>
      </c>
    </row>
    <row r="13" spans="1:14" x14ac:dyDescent="0.25">
      <c r="A13" s="3" t="s">
        <v>3291</v>
      </c>
      <c r="B13" s="3" t="s">
        <v>3292</v>
      </c>
      <c r="C13" s="2" t="s">
        <v>294</v>
      </c>
      <c r="D13" s="2" t="s">
        <v>591</v>
      </c>
      <c r="E13" s="2">
        <v>10</v>
      </c>
      <c r="F13" s="2">
        <v>10</v>
      </c>
      <c r="G13" s="2" t="s">
        <v>316</v>
      </c>
      <c r="H13" s="2" t="s">
        <v>316</v>
      </c>
      <c r="I13" s="2" t="s">
        <v>316</v>
      </c>
      <c r="J13" s="2" t="s">
        <v>317</v>
      </c>
      <c r="K13" s="2" t="s">
        <v>318</v>
      </c>
      <c r="L13" s="2" t="s">
        <v>3293</v>
      </c>
    </row>
    <row r="14" spans="1:14" x14ac:dyDescent="0.25">
      <c r="A14" s="3" t="s">
        <v>3294</v>
      </c>
      <c r="B14" s="3" t="s">
        <v>3295</v>
      </c>
      <c r="C14" s="2" t="s">
        <v>294</v>
      </c>
      <c r="D14" s="2" t="s">
        <v>591</v>
      </c>
      <c r="E14" s="2">
        <v>10</v>
      </c>
      <c r="F14" s="2">
        <v>11</v>
      </c>
      <c r="G14" s="2" t="s">
        <v>316</v>
      </c>
      <c r="H14" s="2" t="s">
        <v>316</v>
      </c>
      <c r="I14" s="2" t="s">
        <v>316</v>
      </c>
      <c r="J14" s="2" t="s">
        <v>3282</v>
      </c>
      <c r="K14" s="2" t="s">
        <v>3283</v>
      </c>
      <c r="L14" s="2" t="s">
        <v>3296</v>
      </c>
    </row>
    <row r="15" spans="1:14" x14ac:dyDescent="0.25">
      <c r="A15" s="3" t="s">
        <v>3297</v>
      </c>
      <c r="B15" s="3" t="s">
        <v>3298</v>
      </c>
      <c r="C15" s="2" t="s">
        <v>294</v>
      </c>
      <c r="D15" s="2" t="s">
        <v>591</v>
      </c>
      <c r="E15" s="2">
        <v>15</v>
      </c>
      <c r="F15" s="2">
        <v>12</v>
      </c>
      <c r="G15" s="2" t="s">
        <v>316</v>
      </c>
      <c r="H15" s="2" t="s">
        <v>316</v>
      </c>
      <c r="I15" s="2" t="s">
        <v>329</v>
      </c>
      <c r="J15" s="2" t="s">
        <v>3282</v>
      </c>
      <c r="K15" s="2" t="s">
        <v>3283</v>
      </c>
      <c r="L15" s="2" t="s">
        <v>3299</v>
      </c>
    </row>
    <row r="16" spans="1:14" x14ac:dyDescent="0.25">
      <c r="A16" s="3" t="s">
        <v>3300</v>
      </c>
      <c r="B16" s="3" t="s">
        <v>3301</v>
      </c>
      <c r="C16" s="2" t="s">
        <v>294</v>
      </c>
      <c r="D16" s="2" t="s">
        <v>591</v>
      </c>
      <c r="E16" s="2">
        <v>25</v>
      </c>
      <c r="F16" s="2">
        <v>13</v>
      </c>
      <c r="G16" s="2" t="s">
        <v>316</v>
      </c>
      <c r="H16" s="2" t="s">
        <v>316</v>
      </c>
      <c r="I16" s="2" t="s">
        <v>329</v>
      </c>
      <c r="J16" s="2" t="s">
        <v>3282</v>
      </c>
      <c r="K16" s="2" t="s">
        <v>3283</v>
      </c>
      <c r="L16" s="2" t="s">
        <v>3302</v>
      </c>
    </row>
    <row r="17" spans="1:12" x14ac:dyDescent="0.25">
      <c r="A17" s="3" t="s">
        <v>3303</v>
      </c>
      <c r="B17" s="3" t="s">
        <v>3304</v>
      </c>
      <c r="C17" s="2" t="s">
        <v>294</v>
      </c>
      <c r="D17" s="2" t="s">
        <v>591</v>
      </c>
      <c r="E17" s="2">
        <v>10</v>
      </c>
      <c r="F17" s="2">
        <v>14</v>
      </c>
      <c r="G17" s="2" t="s">
        <v>316</v>
      </c>
      <c r="H17" s="2" t="s">
        <v>316</v>
      </c>
      <c r="I17" s="2" t="s">
        <v>329</v>
      </c>
      <c r="J17" s="2" t="s">
        <v>3305</v>
      </c>
      <c r="K17" s="2" t="s">
        <v>3283</v>
      </c>
      <c r="L17" s="2" t="s">
        <v>3306</v>
      </c>
    </row>
    <row r="18" spans="1:12" x14ac:dyDescent="0.25">
      <c r="A18" s="3" t="s">
        <v>3307</v>
      </c>
      <c r="B18" s="3" t="s">
        <v>2382</v>
      </c>
      <c r="C18" s="2" t="s">
        <v>294</v>
      </c>
      <c r="D18" s="2" t="s">
        <v>591</v>
      </c>
      <c r="E18" s="2">
        <v>5</v>
      </c>
      <c r="F18" s="2">
        <v>15</v>
      </c>
      <c r="G18" s="2" t="s">
        <v>316</v>
      </c>
      <c r="H18" s="2" t="s">
        <v>316</v>
      </c>
      <c r="I18" s="2" t="s">
        <v>316</v>
      </c>
      <c r="J18" s="2" t="s">
        <v>343</v>
      </c>
      <c r="K18" s="2" t="s">
        <v>318</v>
      </c>
      <c r="L18" s="2" t="s">
        <v>3308</v>
      </c>
    </row>
    <row r="19" spans="1:12" x14ac:dyDescent="0.25">
      <c r="A19" s="3" t="s">
        <v>3309</v>
      </c>
      <c r="B19" s="3" t="s">
        <v>3310</v>
      </c>
      <c r="C19" s="2" t="s">
        <v>294</v>
      </c>
      <c r="D19" s="2" t="s">
        <v>591</v>
      </c>
      <c r="E19" s="2">
        <v>5</v>
      </c>
      <c r="F19" s="2">
        <v>16</v>
      </c>
      <c r="G19" s="2" t="s">
        <v>316</v>
      </c>
      <c r="H19" s="2" t="s">
        <v>316</v>
      </c>
      <c r="I19" s="2" t="s">
        <v>316</v>
      </c>
      <c r="J19" s="2" t="s">
        <v>343</v>
      </c>
      <c r="K19" s="2" t="s">
        <v>318</v>
      </c>
      <c r="L19" s="2" t="s">
        <v>3311</v>
      </c>
    </row>
    <row r="20" spans="1:12" x14ac:dyDescent="0.25">
      <c r="A20" s="3" t="s">
        <v>3312</v>
      </c>
      <c r="B20" s="3" t="s">
        <v>3313</v>
      </c>
      <c r="C20" s="2" t="s">
        <v>294</v>
      </c>
      <c r="D20" s="2" t="s">
        <v>591</v>
      </c>
      <c r="E20" s="2">
        <v>10</v>
      </c>
      <c r="F20" s="2">
        <v>17</v>
      </c>
      <c r="G20" s="2" t="s">
        <v>316</v>
      </c>
      <c r="H20" s="2" t="s">
        <v>316</v>
      </c>
      <c r="I20" s="2" t="s">
        <v>316</v>
      </c>
      <c r="J20" s="2" t="s">
        <v>3314</v>
      </c>
      <c r="K20" s="2" t="s">
        <v>318</v>
      </c>
      <c r="L20" s="2" t="s">
        <v>3315</v>
      </c>
    </row>
    <row r="21" spans="1:12" x14ac:dyDescent="0.25">
      <c r="A21" s="3" t="s">
        <v>3316</v>
      </c>
      <c r="B21" s="3" t="s">
        <v>3317</v>
      </c>
      <c r="C21" s="2" t="s">
        <v>294</v>
      </c>
      <c r="D21" s="2" t="s">
        <v>591</v>
      </c>
      <c r="E21" s="2">
        <v>10</v>
      </c>
      <c r="F21" s="2">
        <v>18</v>
      </c>
      <c r="G21" s="2" t="s">
        <v>316</v>
      </c>
      <c r="H21" s="2" t="s">
        <v>316</v>
      </c>
      <c r="I21" s="2" t="s">
        <v>316</v>
      </c>
      <c r="J21" s="2" t="s">
        <v>3314</v>
      </c>
      <c r="K21" s="2" t="s">
        <v>3318</v>
      </c>
      <c r="L21" s="2" t="s">
        <v>3319</v>
      </c>
    </row>
    <row r="22" spans="1:12" x14ac:dyDescent="0.25">
      <c r="A22" s="3" t="s">
        <v>3320</v>
      </c>
      <c r="B22" s="3" t="s">
        <v>3321</v>
      </c>
      <c r="C22" s="2" t="s">
        <v>294</v>
      </c>
      <c r="D22" s="2" t="s">
        <v>591</v>
      </c>
      <c r="E22" s="2">
        <v>5</v>
      </c>
      <c r="F22" s="2">
        <v>19</v>
      </c>
      <c r="G22" s="2" t="s">
        <v>316</v>
      </c>
      <c r="H22" s="2" t="s">
        <v>316</v>
      </c>
      <c r="I22" s="2" t="s">
        <v>316</v>
      </c>
      <c r="J22" s="2" t="s">
        <v>343</v>
      </c>
      <c r="K22" s="2" t="s">
        <v>318</v>
      </c>
      <c r="L22" s="2" t="s">
        <v>3322</v>
      </c>
    </row>
    <row r="23" spans="1:12" x14ac:dyDescent="0.25">
      <c r="A23" s="3" t="s">
        <v>3323</v>
      </c>
      <c r="B23" s="3" t="s">
        <v>3324</v>
      </c>
      <c r="C23" s="2" t="s">
        <v>294</v>
      </c>
      <c r="D23" s="2" t="s">
        <v>591</v>
      </c>
      <c r="E23" s="2">
        <v>10</v>
      </c>
      <c r="F23" s="2">
        <v>20</v>
      </c>
      <c r="G23" s="2" t="s">
        <v>316</v>
      </c>
      <c r="H23" s="2" t="s">
        <v>316</v>
      </c>
      <c r="I23" s="2" t="s">
        <v>316</v>
      </c>
      <c r="J23" s="2" t="s">
        <v>343</v>
      </c>
      <c r="K23" s="2" t="s">
        <v>318</v>
      </c>
      <c r="L23" s="2" t="s">
        <v>3325</v>
      </c>
    </row>
    <row r="24" spans="1:12" x14ac:dyDescent="0.25">
      <c r="A24" s="3" t="s">
        <v>3326</v>
      </c>
      <c r="B24" s="3" t="s">
        <v>3327</v>
      </c>
      <c r="C24" s="2" t="s">
        <v>294</v>
      </c>
      <c r="D24" s="2" t="s">
        <v>591</v>
      </c>
      <c r="E24" s="2">
        <v>5</v>
      </c>
      <c r="F24" s="2">
        <v>21</v>
      </c>
      <c r="G24" s="2" t="s">
        <v>316</v>
      </c>
      <c r="H24" s="2" t="s">
        <v>316</v>
      </c>
      <c r="I24" s="2" t="s">
        <v>316</v>
      </c>
      <c r="J24" s="2" t="s">
        <v>343</v>
      </c>
      <c r="K24" s="2" t="s">
        <v>318</v>
      </c>
      <c r="L24" s="2" t="s">
        <v>3328</v>
      </c>
    </row>
    <row r="25" spans="1:12" x14ac:dyDescent="0.25">
      <c r="A25" s="3" t="s">
        <v>3329</v>
      </c>
      <c r="B25" s="3" t="s">
        <v>3330</v>
      </c>
      <c r="C25" s="2" t="s">
        <v>294</v>
      </c>
      <c r="D25" s="2" t="s">
        <v>591</v>
      </c>
      <c r="E25" s="2">
        <v>20</v>
      </c>
      <c r="F25" s="2">
        <v>22</v>
      </c>
      <c r="G25" s="2" t="s">
        <v>316</v>
      </c>
      <c r="H25" s="2" t="s">
        <v>316</v>
      </c>
      <c r="I25" s="2" t="s">
        <v>329</v>
      </c>
      <c r="J25" s="2" t="s">
        <v>3282</v>
      </c>
      <c r="K25" s="2" t="s">
        <v>3283</v>
      </c>
      <c r="L25" s="2" t="s">
        <v>3331</v>
      </c>
    </row>
    <row r="26" spans="1:12" x14ac:dyDescent="0.25">
      <c r="A26" s="3" t="s">
        <v>3332</v>
      </c>
      <c r="B26" s="3" t="s">
        <v>3333</v>
      </c>
      <c r="C26" s="2" t="s">
        <v>294</v>
      </c>
      <c r="D26" s="2" t="s">
        <v>591</v>
      </c>
      <c r="E26" s="2">
        <v>5</v>
      </c>
      <c r="F26" s="2">
        <v>23</v>
      </c>
      <c r="G26" s="2" t="s">
        <v>316</v>
      </c>
      <c r="H26" s="2" t="s">
        <v>316</v>
      </c>
      <c r="I26" s="2" t="s">
        <v>316</v>
      </c>
      <c r="J26" s="2" t="s">
        <v>343</v>
      </c>
      <c r="K26" s="2" t="s">
        <v>318</v>
      </c>
      <c r="L26" s="2" t="s">
        <v>3334</v>
      </c>
    </row>
    <row r="27" spans="1:12" x14ac:dyDescent="0.25">
      <c r="A27" s="3" t="s">
        <v>3335</v>
      </c>
      <c r="B27" s="3" t="s">
        <v>3336</v>
      </c>
      <c r="C27" s="2" t="s">
        <v>294</v>
      </c>
      <c r="D27" s="2" t="s">
        <v>591</v>
      </c>
      <c r="E27" s="2">
        <v>10</v>
      </c>
      <c r="F27" s="2">
        <v>24</v>
      </c>
      <c r="G27" s="2" t="s">
        <v>316</v>
      </c>
      <c r="H27" s="2" t="s">
        <v>316</v>
      </c>
      <c r="I27" s="2" t="s">
        <v>316</v>
      </c>
      <c r="J27" s="2" t="s">
        <v>317</v>
      </c>
      <c r="K27" s="2" t="s">
        <v>318</v>
      </c>
      <c r="L27" s="2" t="s">
        <v>3337</v>
      </c>
    </row>
    <row r="28" spans="1:12" x14ac:dyDescent="0.25">
      <c r="A28" s="3" t="s">
        <v>3338</v>
      </c>
      <c r="B28" s="3" t="s">
        <v>3339</v>
      </c>
      <c r="C28" s="2" t="s">
        <v>294</v>
      </c>
      <c r="D28" s="2" t="s">
        <v>591</v>
      </c>
      <c r="E28" s="2">
        <v>10</v>
      </c>
      <c r="F28" s="2">
        <v>25</v>
      </c>
      <c r="G28" s="2" t="s">
        <v>316</v>
      </c>
      <c r="H28" s="2" t="s">
        <v>316</v>
      </c>
      <c r="I28" s="2" t="s">
        <v>316</v>
      </c>
      <c r="J28" s="2" t="s">
        <v>317</v>
      </c>
      <c r="K28" s="2" t="s">
        <v>318</v>
      </c>
      <c r="L28" s="2" t="s">
        <v>3340</v>
      </c>
    </row>
    <row r="29" spans="1:12" x14ac:dyDescent="0.25">
      <c r="A29" s="3" t="s">
        <v>3341</v>
      </c>
      <c r="B29" s="3" t="s">
        <v>3342</v>
      </c>
      <c r="C29" s="2" t="s">
        <v>294</v>
      </c>
      <c r="D29" s="2" t="s">
        <v>591</v>
      </c>
      <c r="E29" s="2">
        <v>5</v>
      </c>
      <c r="F29" s="2">
        <v>26</v>
      </c>
      <c r="G29" s="2" t="s">
        <v>316</v>
      </c>
      <c r="H29" s="2" t="s">
        <v>316</v>
      </c>
      <c r="I29" s="2" t="s">
        <v>316</v>
      </c>
      <c r="J29" s="2" t="s">
        <v>343</v>
      </c>
      <c r="K29" s="2" t="s">
        <v>3283</v>
      </c>
      <c r="L29" s="2" t="s">
        <v>3343</v>
      </c>
    </row>
    <row r="30" spans="1:12" x14ac:dyDescent="0.25">
      <c r="A30" s="3"/>
      <c r="B30" s="3"/>
      <c r="G30" s="4"/>
    </row>
    <row r="31" spans="1:12" x14ac:dyDescent="0.25">
      <c r="A31" s="3" t="s">
        <v>3344</v>
      </c>
      <c r="B31" s="3" t="s">
        <v>3345</v>
      </c>
      <c r="C31" s="2" t="s">
        <v>294</v>
      </c>
      <c r="D31" s="2" t="s">
        <v>3344</v>
      </c>
      <c r="E31" s="2">
        <v>0</v>
      </c>
      <c r="F31" s="2">
        <v>7</v>
      </c>
      <c r="G31" s="2" t="s">
        <v>316</v>
      </c>
      <c r="H31" s="2" t="s">
        <v>316</v>
      </c>
      <c r="I31" s="2" t="s">
        <v>316</v>
      </c>
      <c r="J31" s="2" t="s">
        <v>3346</v>
      </c>
      <c r="K31" s="2" t="s">
        <v>3259</v>
      </c>
      <c r="L31" s="2" t="s">
        <v>3347</v>
      </c>
    </row>
    <row r="32" spans="1:12" x14ac:dyDescent="0.25">
      <c r="A32" s="3" t="s">
        <v>3348</v>
      </c>
      <c r="B32" s="3" t="s">
        <v>3349</v>
      </c>
      <c r="C32" s="2" t="s">
        <v>294</v>
      </c>
      <c r="D32" s="2" t="s">
        <v>3344</v>
      </c>
      <c r="E32" s="2">
        <v>20</v>
      </c>
      <c r="F32" s="2">
        <v>1</v>
      </c>
      <c r="G32" s="2" t="s">
        <v>316</v>
      </c>
      <c r="H32" s="2" t="s">
        <v>316</v>
      </c>
      <c r="I32" s="2" t="s">
        <v>316</v>
      </c>
      <c r="J32" s="2" t="s">
        <v>317</v>
      </c>
      <c r="K32" s="2" t="s">
        <v>318</v>
      </c>
      <c r="L32" s="2" t="s">
        <v>3350</v>
      </c>
    </row>
    <row r="33" spans="1:12" x14ac:dyDescent="0.25">
      <c r="A33" s="3" t="s">
        <v>3351</v>
      </c>
      <c r="B33" s="3" t="s">
        <v>3352</v>
      </c>
      <c r="C33" s="2" t="s">
        <v>294</v>
      </c>
      <c r="D33" s="2" t="s">
        <v>3344</v>
      </c>
      <c r="E33" s="2">
        <v>10</v>
      </c>
      <c r="F33" s="2">
        <v>2</v>
      </c>
      <c r="G33" s="2" t="s">
        <v>316</v>
      </c>
      <c r="H33" s="2" t="s">
        <v>316</v>
      </c>
      <c r="I33" s="2" t="s">
        <v>316</v>
      </c>
      <c r="J33" s="2" t="s">
        <v>343</v>
      </c>
      <c r="K33" s="2" t="s">
        <v>318</v>
      </c>
      <c r="L33" s="2" t="s">
        <v>3353</v>
      </c>
    </row>
    <row r="34" spans="1:12" x14ac:dyDescent="0.25">
      <c r="A34" s="3" t="s">
        <v>3354</v>
      </c>
      <c r="B34" s="3" t="s">
        <v>3355</v>
      </c>
      <c r="C34" s="2" t="s">
        <v>294</v>
      </c>
      <c r="D34" s="2" t="s">
        <v>3344</v>
      </c>
      <c r="E34" s="2">
        <v>15</v>
      </c>
      <c r="F34" s="2">
        <v>3</v>
      </c>
      <c r="G34" s="2" t="s">
        <v>316</v>
      </c>
      <c r="H34" s="2" t="s">
        <v>316</v>
      </c>
      <c r="I34" s="2" t="s">
        <v>316</v>
      </c>
      <c r="J34" s="2" t="s">
        <v>343</v>
      </c>
      <c r="K34" s="2" t="s">
        <v>318</v>
      </c>
      <c r="L34" s="2" t="s">
        <v>3356</v>
      </c>
    </row>
    <row r="35" spans="1:12" x14ac:dyDescent="0.25">
      <c r="A35" s="3" t="s">
        <v>3357</v>
      </c>
      <c r="B35" s="3" t="s">
        <v>3358</v>
      </c>
      <c r="C35" s="2" t="s">
        <v>294</v>
      </c>
      <c r="D35" s="2" t="s">
        <v>3344</v>
      </c>
      <c r="E35" s="2">
        <v>15</v>
      </c>
      <c r="F35" s="2">
        <v>4</v>
      </c>
      <c r="G35" s="2" t="s">
        <v>316</v>
      </c>
      <c r="H35" s="2" t="s">
        <v>316</v>
      </c>
      <c r="I35" s="2" t="s">
        <v>316</v>
      </c>
      <c r="J35" s="2" t="s">
        <v>3282</v>
      </c>
      <c r="K35" s="2" t="s">
        <v>3283</v>
      </c>
      <c r="L35" s="2" t="s">
        <v>3359</v>
      </c>
    </row>
    <row r="36" spans="1:12" x14ac:dyDescent="0.25">
      <c r="A36" s="3" t="s">
        <v>3360</v>
      </c>
      <c r="B36" s="3" t="s">
        <v>3361</v>
      </c>
      <c r="C36" s="2" t="s">
        <v>294</v>
      </c>
      <c r="D36" s="2" t="s">
        <v>3344</v>
      </c>
      <c r="E36" s="2">
        <v>5</v>
      </c>
      <c r="F36" s="2">
        <v>5</v>
      </c>
      <c r="G36" s="2" t="s">
        <v>316</v>
      </c>
      <c r="H36" s="2" t="s">
        <v>316</v>
      </c>
      <c r="I36" s="2" t="s">
        <v>316</v>
      </c>
      <c r="J36" s="2" t="s">
        <v>343</v>
      </c>
      <c r="K36" s="2" t="s">
        <v>318</v>
      </c>
      <c r="L36" s="2" t="s">
        <v>3362</v>
      </c>
    </row>
    <row r="37" spans="1:12" x14ac:dyDescent="0.25">
      <c r="A37" s="3" t="s">
        <v>3363</v>
      </c>
      <c r="B37" s="3" t="s">
        <v>3364</v>
      </c>
      <c r="C37" s="2" t="s">
        <v>294</v>
      </c>
      <c r="D37" s="2" t="s">
        <v>3344</v>
      </c>
      <c r="E37" s="2">
        <v>20</v>
      </c>
      <c r="F37" s="2">
        <v>6</v>
      </c>
      <c r="G37" s="2" t="s">
        <v>316</v>
      </c>
      <c r="H37" s="2" t="s">
        <v>316</v>
      </c>
      <c r="I37" s="2" t="s">
        <v>316</v>
      </c>
      <c r="J37" s="2" t="s">
        <v>317</v>
      </c>
      <c r="K37" s="2" t="s">
        <v>318</v>
      </c>
      <c r="L37" s="2" t="s">
        <v>3365</v>
      </c>
    </row>
    <row r="38" spans="1:12" x14ac:dyDescent="0.25">
      <c r="A38" s="3"/>
      <c r="B38" s="3"/>
      <c r="G38" s="4"/>
    </row>
    <row r="39" spans="1:12" x14ac:dyDescent="0.25">
      <c r="A39" s="3" t="s">
        <v>3366</v>
      </c>
      <c r="B39" s="3" t="s">
        <v>3367</v>
      </c>
      <c r="C39" s="2" t="s">
        <v>294</v>
      </c>
      <c r="D39" s="2" t="s">
        <v>3368</v>
      </c>
      <c r="E39" s="2">
        <v>85</v>
      </c>
      <c r="F39" s="2">
        <v>7</v>
      </c>
      <c r="G39" s="2" t="s">
        <v>316</v>
      </c>
      <c r="H39" s="2" t="s">
        <v>316</v>
      </c>
      <c r="I39" s="2" t="s">
        <v>316</v>
      </c>
      <c r="J39" s="2" t="s">
        <v>3346</v>
      </c>
      <c r="K39" s="2" t="s">
        <v>3259</v>
      </c>
      <c r="L39" s="2" t="s">
        <v>3369</v>
      </c>
    </row>
    <row r="40" spans="1:12" x14ac:dyDescent="0.25">
      <c r="A40" s="3" t="s">
        <v>3370</v>
      </c>
      <c r="B40" s="3" t="s">
        <v>3371</v>
      </c>
      <c r="C40" s="2" t="s">
        <v>294</v>
      </c>
      <c r="D40" s="2" t="s">
        <v>3368</v>
      </c>
      <c r="E40" s="2">
        <v>20</v>
      </c>
      <c r="F40" s="2">
        <v>1</v>
      </c>
      <c r="G40" s="2" t="s">
        <v>316</v>
      </c>
      <c r="H40" s="2" t="s">
        <v>316</v>
      </c>
      <c r="I40" s="2" t="s">
        <v>316</v>
      </c>
      <c r="J40" s="2" t="s">
        <v>317</v>
      </c>
      <c r="K40" s="2" t="s">
        <v>318</v>
      </c>
      <c r="L40" s="2" t="s">
        <v>3372</v>
      </c>
    </row>
    <row r="41" spans="1:12" x14ac:dyDescent="0.25">
      <c r="A41" s="3" t="s">
        <v>3373</v>
      </c>
      <c r="B41" s="3" t="s">
        <v>3374</v>
      </c>
      <c r="C41" s="2" t="s">
        <v>294</v>
      </c>
      <c r="D41" s="2" t="s">
        <v>3368</v>
      </c>
      <c r="E41" s="2">
        <v>10</v>
      </c>
      <c r="F41" s="2">
        <v>2</v>
      </c>
      <c r="G41" s="2" t="s">
        <v>316</v>
      </c>
      <c r="H41" s="2" t="s">
        <v>316</v>
      </c>
      <c r="I41" s="2" t="s">
        <v>316</v>
      </c>
      <c r="J41" s="2" t="s">
        <v>343</v>
      </c>
      <c r="K41" s="2" t="s">
        <v>318</v>
      </c>
      <c r="L41" s="2" t="s">
        <v>3375</v>
      </c>
    </row>
    <row r="42" spans="1:12" x14ac:dyDescent="0.25">
      <c r="A42" s="3" t="s">
        <v>3376</v>
      </c>
      <c r="B42" s="3" t="s">
        <v>3377</v>
      </c>
      <c r="C42" s="2" t="s">
        <v>294</v>
      </c>
      <c r="D42" s="2" t="s">
        <v>3368</v>
      </c>
      <c r="E42" s="2">
        <v>15</v>
      </c>
      <c r="F42" s="2">
        <v>3</v>
      </c>
      <c r="G42" s="2" t="s">
        <v>316</v>
      </c>
      <c r="H42" s="2" t="s">
        <v>316</v>
      </c>
      <c r="I42" s="2" t="s">
        <v>316</v>
      </c>
      <c r="J42" s="2" t="s">
        <v>317</v>
      </c>
      <c r="K42" s="2" t="s">
        <v>318</v>
      </c>
      <c r="L42" s="2" t="s">
        <v>3378</v>
      </c>
    </row>
    <row r="43" spans="1:12" x14ac:dyDescent="0.25">
      <c r="A43" s="3" t="s">
        <v>3379</v>
      </c>
      <c r="B43" s="3" t="s">
        <v>3380</v>
      </c>
      <c r="C43" s="2" t="s">
        <v>294</v>
      </c>
      <c r="D43" s="2" t="s">
        <v>3368</v>
      </c>
      <c r="E43" s="2">
        <v>10</v>
      </c>
      <c r="F43" s="2">
        <v>4</v>
      </c>
      <c r="G43" s="2" t="s">
        <v>316</v>
      </c>
      <c r="H43" s="2" t="s">
        <v>316</v>
      </c>
      <c r="I43" s="2" t="s">
        <v>329</v>
      </c>
      <c r="J43" s="2" t="s">
        <v>343</v>
      </c>
      <c r="K43" s="2" t="s">
        <v>3283</v>
      </c>
      <c r="L43" s="2" t="s">
        <v>3381</v>
      </c>
    </row>
    <row r="44" spans="1:12" x14ac:dyDescent="0.25">
      <c r="A44" s="3" t="s">
        <v>3382</v>
      </c>
      <c r="B44" s="3" t="s">
        <v>3383</v>
      </c>
      <c r="C44" s="2" t="s">
        <v>294</v>
      </c>
      <c r="D44" s="2" t="s">
        <v>3368</v>
      </c>
      <c r="E44" s="2">
        <v>10</v>
      </c>
      <c r="F44" s="2">
        <v>5</v>
      </c>
      <c r="G44" s="2" t="s">
        <v>316</v>
      </c>
      <c r="H44" s="2" t="s">
        <v>316</v>
      </c>
      <c r="I44" s="2" t="s">
        <v>329</v>
      </c>
      <c r="J44" s="2" t="s">
        <v>3282</v>
      </c>
      <c r="K44" s="2" t="s">
        <v>3283</v>
      </c>
      <c r="L44" s="2" t="s">
        <v>3384</v>
      </c>
    </row>
    <row r="45" spans="1:12" x14ac:dyDescent="0.25">
      <c r="A45" s="3" t="s">
        <v>3385</v>
      </c>
      <c r="B45" s="3" t="s">
        <v>3386</v>
      </c>
      <c r="C45" s="2" t="s">
        <v>294</v>
      </c>
      <c r="D45" s="2" t="s">
        <v>3368</v>
      </c>
      <c r="E45" s="2">
        <v>10</v>
      </c>
      <c r="F45" s="2">
        <v>6</v>
      </c>
      <c r="G45" s="2" t="s">
        <v>316</v>
      </c>
      <c r="H45" s="2" t="s">
        <v>329</v>
      </c>
      <c r="I45" s="2" t="s">
        <v>316</v>
      </c>
      <c r="J45" s="2" t="s">
        <v>3387</v>
      </c>
      <c r="K45" s="2" t="s">
        <v>318</v>
      </c>
      <c r="L45" s="2" t="s">
        <v>3388</v>
      </c>
    </row>
    <row r="46" spans="1:12" x14ac:dyDescent="0.25">
      <c r="A46" s="3"/>
      <c r="B46" s="3"/>
      <c r="G46" s="4"/>
    </row>
    <row r="47" spans="1:12" x14ac:dyDescent="0.25">
      <c r="A47" s="3" t="s">
        <v>3389</v>
      </c>
      <c r="B47" s="3" t="s">
        <v>3390</v>
      </c>
      <c r="C47" s="2" t="s">
        <v>294</v>
      </c>
      <c r="D47" s="2" t="s">
        <v>3391</v>
      </c>
      <c r="E47" s="2">
        <v>90</v>
      </c>
      <c r="F47" s="2">
        <v>7</v>
      </c>
      <c r="G47" s="2" t="s">
        <v>316</v>
      </c>
      <c r="H47" s="2" t="s">
        <v>316</v>
      </c>
      <c r="I47" s="2" t="s">
        <v>316</v>
      </c>
      <c r="J47" s="2" t="s">
        <v>3346</v>
      </c>
      <c r="K47" s="2" t="s">
        <v>3259</v>
      </c>
      <c r="L47" s="2" t="s">
        <v>3392</v>
      </c>
    </row>
    <row r="48" spans="1:12" x14ac:dyDescent="0.25">
      <c r="A48" s="3" t="s">
        <v>3393</v>
      </c>
      <c r="B48" s="3" t="s">
        <v>3394</v>
      </c>
      <c r="C48" s="2" t="s">
        <v>294</v>
      </c>
      <c r="D48" s="2" t="s">
        <v>3391</v>
      </c>
      <c r="E48" s="2">
        <v>25</v>
      </c>
      <c r="F48" s="2">
        <v>1</v>
      </c>
      <c r="G48" s="2" t="s">
        <v>316</v>
      </c>
      <c r="H48" s="2" t="s">
        <v>316</v>
      </c>
      <c r="I48" s="2" t="s">
        <v>329</v>
      </c>
      <c r="J48" s="2" t="s">
        <v>3272</v>
      </c>
      <c r="K48" s="2" t="s">
        <v>450</v>
      </c>
      <c r="L48" s="2" t="s">
        <v>3395</v>
      </c>
    </row>
    <row r="49" spans="1:12" x14ac:dyDescent="0.25">
      <c r="A49" s="3" t="s">
        <v>3396</v>
      </c>
      <c r="B49" s="3" t="s">
        <v>3397</v>
      </c>
      <c r="C49" s="2" t="s">
        <v>294</v>
      </c>
      <c r="D49" s="2" t="s">
        <v>3391</v>
      </c>
      <c r="E49" s="2">
        <v>10</v>
      </c>
      <c r="F49" s="2">
        <v>2</v>
      </c>
      <c r="G49" s="2" t="s">
        <v>316</v>
      </c>
      <c r="H49" s="2" t="s">
        <v>316</v>
      </c>
      <c r="I49" s="2" t="s">
        <v>316</v>
      </c>
      <c r="J49" s="2" t="s">
        <v>343</v>
      </c>
      <c r="K49" s="2" t="s">
        <v>318</v>
      </c>
      <c r="L49" s="2" t="s">
        <v>3398</v>
      </c>
    </row>
    <row r="50" spans="1:12" x14ac:dyDescent="0.25">
      <c r="A50" s="3" t="s">
        <v>3399</v>
      </c>
      <c r="B50" s="3" t="s">
        <v>3400</v>
      </c>
      <c r="C50" s="2" t="s">
        <v>294</v>
      </c>
      <c r="D50" s="2" t="s">
        <v>3391</v>
      </c>
      <c r="E50" s="2">
        <v>10</v>
      </c>
      <c r="F50" s="2">
        <v>3</v>
      </c>
      <c r="G50" s="2" t="s">
        <v>316</v>
      </c>
      <c r="H50" s="2" t="s">
        <v>316</v>
      </c>
      <c r="I50" s="2" t="s">
        <v>316</v>
      </c>
      <c r="J50" s="2" t="s">
        <v>343</v>
      </c>
      <c r="K50" s="2" t="s">
        <v>318</v>
      </c>
      <c r="L50" s="2" t="s">
        <v>3401</v>
      </c>
    </row>
    <row r="51" spans="1:12" x14ac:dyDescent="0.25">
      <c r="A51" s="3" t="s">
        <v>3402</v>
      </c>
      <c r="B51" s="3" t="s">
        <v>3403</v>
      </c>
      <c r="C51" s="2" t="s">
        <v>294</v>
      </c>
      <c r="D51" s="2" t="s">
        <v>3391</v>
      </c>
      <c r="E51" s="2">
        <v>10</v>
      </c>
      <c r="F51" s="2">
        <v>4</v>
      </c>
      <c r="G51" s="2" t="s">
        <v>316</v>
      </c>
      <c r="H51" s="2" t="s">
        <v>316</v>
      </c>
      <c r="I51" s="2" t="s">
        <v>316</v>
      </c>
      <c r="J51" s="2" t="s">
        <v>343</v>
      </c>
      <c r="K51" s="2" t="s">
        <v>318</v>
      </c>
      <c r="L51" s="2" t="s">
        <v>3404</v>
      </c>
    </row>
    <row r="52" spans="1:12" x14ac:dyDescent="0.25">
      <c r="A52" s="3" t="s">
        <v>3405</v>
      </c>
      <c r="B52" s="3" t="s">
        <v>3406</v>
      </c>
      <c r="C52" s="2" t="s">
        <v>294</v>
      </c>
      <c r="D52" s="2" t="s">
        <v>3391</v>
      </c>
      <c r="E52" s="2">
        <v>15</v>
      </c>
      <c r="F52" s="2">
        <v>5</v>
      </c>
      <c r="G52" s="2" t="s">
        <v>316</v>
      </c>
      <c r="H52" s="2" t="s">
        <v>316</v>
      </c>
      <c r="I52" s="2" t="s">
        <v>316</v>
      </c>
      <c r="J52" s="2" t="s">
        <v>343</v>
      </c>
      <c r="K52" s="2" t="s">
        <v>318</v>
      </c>
      <c r="L52" s="2" t="s">
        <v>3407</v>
      </c>
    </row>
    <row r="53" spans="1:12" x14ac:dyDescent="0.25">
      <c r="A53" s="3" t="s">
        <v>3408</v>
      </c>
      <c r="B53" s="3" t="s">
        <v>3409</v>
      </c>
      <c r="C53" s="2" t="s">
        <v>294</v>
      </c>
      <c r="D53" s="2" t="s">
        <v>3391</v>
      </c>
      <c r="E53" s="2">
        <v>20</v>
      </c>
      <c r="F53" s="2">
        <v>6</v>
      </c>
      <c r="G53" s="2" t="s">
        <v>316</v>
      </c>
      <c r="H53" s="2" t="s">
        <v>316</v>
      </c>
      <c r="I53" s="2" t="s">
        <v>329</v>
      </c>
      <c r="J53" s="2" t="s">
        <v>3410</v>
      </c>
      <c r="K53" s="2" t="s">
        <v>318</v>
      </c>
      <c r="L53" s="2" t="s">
        <v>3411</v>
      </c>
    </row>
    <row r="54" spans="1:12" x14ac:dyDescent="0.25">
      <c r="A54" s="3"/>
      <c r="B54" s="3"/>
      <c r="G54" s="4"/>
    </row>
    <row r="55" spans="1:12" x14ac:dyDescent="0.25">
      <c r="A55" s="3" t="s">
        <v>3412</v>
      </c>
      <c r="B55" s="3" t="s">
        <v>3413</v>
      </c>
      <c r="C55" s="2" t="s">
        <v>294</v>
      </c>
      <c r="D55" s="2" t="s">
        <v>3412</v>
      </c>
      <c r="E55" s="2">
        <v>90</v>
      </c>
      <c r="F55" s="2">
        <v>7</v>
      </c>
      <c r="G55" s="2" t="s">
        <v>316</v>
      </c>
      <c r="H55" s="2" t="s">
        <v>316</v>
      </c>
      <c r="I55" s="2" t="s">
        <v>316</v>
      </c>
      <c r="J55" s="2" t="s">
        <v>3346</v>
      </c>
      <c r="K55" s="2" t="s">
        <v>3259</v>
      </c>
      <c r="L55" s="2" t="s">
        <v>3414</v>
      </c>
    </row>
    <row r="56" spans="1:12" x14ac:dyDescent="0.25">
      <c r="A56" s="3" t="s">
        <v>3415</v>
      </c>
      <c r="B56" s="3" t="s">
        <v>3416</v>
      </c>
      <c r="C56" s="2" t="s">
        <v>294</v>
      </c>
      <c r="D56" s="2" t="s">
        <v>3412</v>
      </c>
      <c r="E56" s="2">
        <v>10</v>
      </c>
      <c r="F56" s="2">
        <v>1</v>
      </c>
      <c r="G56" s="2" t="s">
        <v>316</v>
      </c>
      <c r="H56" s="2" t="s">
        <v>316</v>
      </c>
      <c r="I56" s="2" t="s">
        <v>316</v>
      </c>
      <c r="J56" s="2" t="s">
        <v>343</v>
      </c>
      <c r="K56" s="2" t="s">
        <v>318</v>
      </c>
      <c r="L56" s="2" t="s">
        <v>3417</v>
      </c>
    </row>
    <row r="57" spans="1:12" x14ac:dyDescent="0.25">
      <c r="A57" s="3" t="s">
        <v>3418</v>
      </c>
      <c r="B57" s="3" t="s">
        <v>3419</v>
      </c>
      <c r="C57" s="2" t="s">
        <v>294</v>
      </c>
      <c r="D57" s="2" t="s">
        <v>3412</v>
      </c>
      <c r="E57" s="2">
        <v>15</v>
      </c>
      <c r="F57" s="2">
        <v>2</v>
      </c>
      <c r="G57" s="2" t="s">
        <v>316</v>
      </c>
      <c r="H57" s="2" t="s">
        <v>316</v>
      </c>
      <c r="I57" s="2" t="s">
        <v>316</v>
      </c>
      <c r="J57" s="2" t="s">
        <v>343</v>
      </c>
      <c r="K57" s="2" t="s">
        <v>318</v>
      </c>
      <c r="L57" s="2" t="s">
        <v>3420</v>
      </c>
    </row>
    <row r="58" spans="1:12" x14ac:dyDescent="0.25">
      <c r="A58" s="3" t="s">
        <v>3421</v>
      </c>
      <c r="B58" s="3" t="s">
        <v>3422</v>
      </c>
      <c r="C58" s="2" t="s">
        <v>294</v>
      </c>
      <c r="D58" s="2" t="s">
        <v>3412</v>
      </c>
      <c r="E58" s="2">
        <v>15</v>
      </c>
      <c r="F58" s="2">
        <v>3</v>
      </c>
      <c r="G58" s="2" t="s">
        <v>316</v>
      </c>
      <c r="H58" s="2" t="s">
        <v>316</v>
      </c>
      <c r="I58" s="2" t="s">
        <v>316</v>
      </c>
      <c r="J58" s="2" t="s">
        <v>317</v>
      </c>
      <c r="K58" s="2" t="s">
        <v>318</v>
      </c>
      <c r="L58" s="2" t="s">
        <v>3423</v>
      </c>
    </row>
    <row r="59" spans="1:12" x14ac:dyDescent="0.25">
      <c r="A59" s="3" t="s">
        <v>3424</v>
      </c>
      <c r="B59" s="3" t="s">
        <v>3425</v>
      </c>
      <c r="C59" s="2" t="s">
        <v>294</v>
      </c>
      <c r="D59" s="2" t="s">
        <v>3412</v>
      </c>
      <c r="E59" s="2">
        <v>10</v>
      </c>
      <c r="F59" s="2">
        <v>4</v>
      </c>
      <c r="G59" s="2" t="s">
        <v>316</v>
      </c>
      <c r="H59" s="2" t="s">
        <v>316</v>
      </c>
      <c r="I59" s="2" t="s">
        <v>316</v>
      </c>
      <c r="J59" s="2" t="s">
        <v>343</v>
      </c>
      <c r="K59" s="2" t="s">
        <v>318</v>
      </c>
      <c r="L59" s="2" t="s">
        <v>3426</v>
      </c>
    </row>
    <row r="60" spans="1:12" x14ac:dyDescent="0.25">
      <c r="A60" s="3" t="s">
        <v>3427</v>
      </c>
      <c r="B60" s="3" t="s">
        <v>3428</v>
      </c>
      <c r="C60" s="2" t="s">
        <v>294</v>
      </c>
      <c r="D60" s="2" t="s">
        <v>3412</v>
      </c>
      <c r="E60" s="2">
        <v>20</v>
      </c>
      <c r="F60" s="2">
        <v>5</v>
      </c>
      <c r="G60" s="2" t="s">
        <v>316</v>
      </c>
      <c r="H60" s="2" t="s">
        <v>316</v>
      </c>
      <c r="I60" s="2" t="s">
        <v>329</v>
      </c>
      <c r="J60" s="2" t="s">
        <v>3282</v>
      </c>
      <c r="K60" s="2" t="s">
        <v>450</v>
      </c>
      <c r="L60" s="2" t="s">
        <v>3429</v>
      </c>
    </row>
    <row r="61" spans="1:12" x14ac:dyDescent="0.25">
      <c r="A61" s="3" t="s">
        <v>3430</v>
      </c>
      <c r="B61" s="3" t="s">
        <v>3431</v>
      </c>
      <c r="C61" s="2" t="s">
        <v>294</v>
      </c>
      <c r="D61" s="2" t="s">
        <v>3412</v>
      </c>
      <c r="E61" s="2">
        <v>10</v>
      </c>
      <c r="F61" s="2">
        <v>6</v>
      </c>
      <c r="G61" s="2" t="s">
        <v>316</v>
      </c>
      <c r="H61" s="2" t="s">
        <v>316</v>
      </c>
      <c r="I61" s="2" t="s">
        <v>329</v>
      </c>
      <c r="J61" s="2" t="s">
        <v>3387</v>
      </c>
      <c r="K61" s="2" t="s">
        <v>318</v>
      </c>
      <c r="L61" s="2" t="s">
        <v>3432</v>
      </c>
    </row>
    <row r="62" spans="1:12" x14ac:dyDescent="0.25">
      <c r="A62" s="3"/>
      <c r="B62" s="3"/>
      <c r="G62" s="4"/>
    </row>
    <row r="63" spans="1:12" x14ac:dyDescent="0.25">
      <c r="A63" s="3"/>
      <c r="B63" s="3"/>
      <c r="G63" s="4"/>
    </row>
    <row r="64" spans="1:12" x14ac:dyDescent="0.25">
      <c r="A64" s="3"/>
      <c r="B64" s="3"/>
      <c r="G64" s="4"/>
    </row>
    <row r="65" spans="1:7" x14ac:dyDescent="0.25">
      <c r="A65" s="3"/>
      <c r="B65" s="3"/>
      <c r="G65" s="4"/>
    </row>
    <row r="66" spans="1:7" x14ac:dyDescent="0.25">
      <c r="A66" s="3"/>
      <c r="B66" s="3"/>
      <c r="G66" s="4"/>
    </row>
    <row r="67" spans="1:7" x14ac:dyDescent="0.25">
      <c r="A67" s="3"/>
      <c r="B67" s="3"/>
      <c r="G67" s="4"/>
    </row>
    <row r="68" spans="1:7" x14ac:dyDescent="0.25">
      <c r="A68" s="3"/>
      <c r="B68" s="3"/>
      <c r="G68" s="4"/>
    </row>
    <row r="69" spans="1:7" x14ac:dyDescent="0.25">
      <c r="A69" s="3"/>
      <c r="B69" s="3"/>
      <c r="G69" s="4"/>
    </row>
    <row r="70" spans="1:7" x14ac:dyDescent="0.25">
      <c r="A70" s="3"/>
      <c r="B70" s="3"/>
      <c r="G70" s="4"/>
    </row>
    <row r="71" spans="1:7" x14ac:dyDescent="0.25">
      <c r="A71" s="3"/>
      <c r="B71" s="3"/>
      <c r="G71" s="4"/>
    </row>
    <row r="72" spans="1:7" x14ac:dyDescent="0.25">
      <c r="A72" s="3"/>
      <c r="B72" s="3"/>
      <c r="G72" s="4"/>
    </row>
    <row r="73" spans="1:7" x14ac:dyDescent="0.25">
      <c r="A73" s="3"/>
      <c r="B73" s="3"/>
      <c r="G73" s="4"/>
    </row>
    <row r="74" spans="1:7" x14ac:dyDescent="0.25">
      <c r="A74" s="3"/>
      <c r="B74" s="3"/>
      <c r="G74" s="4"/>
    </row>
    <row r="75" spans="1:7" x14ac:dyDescent="0.25">
      <c r="A75" s="3"/>
      <c r="B75" s="3"/>
      <c r="G75" s="4"/>
    </row>
    <row r="76" spans="1:7" x14ac:dyDescent="0.25">
      <c r="A76" s="3"/>
      <c r="B76" s="3"/>
      <c r="G76" s="4"/>
    </row>
    <row r="77" spans="1:7" x14ac:dyDescent="0.25">
      <c r="A77" s="3"/>
      <c r="B77" s="3"/>
      <c r="G77" s="4"/>
    </row>
    <row r="78" spans="1:7" x14ac:dyDescent="0.25">
      <c r="A78" s="3"/>
      <c r="B78" s="3"/>
      <c r="G78" s="4"/>
    </row>
    <row r="79" spans="1:7" x14ac:dyDescent="0.25">
      <c r="A79" s="3"/>
      <c r="B79" s="3"/>
      <c r="G79" s="4"/>
    </row>
    <row r="80" spans="1:7" x14ac:dyDescent="0.25">
      <c r="A80" s="3"/>
      <c r="B80" s="3"/>
      <c r="G80" s="4"/>
    </row>
    <row r="81" spans="1:7" x14ac:dyDescent="0.25">
      <c r="A81" s="3"/>
      <c r="B81" s="3"/>
      <c r="G81" s="4"/>
    </row>
    <row r="82" spans="1:7" x14ac:dyDescent="0.25">
      <c r="A82" s="3"/>
      <c r="B82" s="3"/>
      <c r="G82" s="4"/>
    </row>
    <row r="83" spans="1:7" x14ac:dyDescent="0.25">
      <c r="A83" s="3"/>
      <c r="B83" s="3"/>
      <c r="G83" s="4"/>
    </row>
    <row r="84" spans="1:7" x14ac:dyDescent="0.25">
      <c r="A84" s="3"/>
      <c r="B84" s="3"/>
      <c r="G84" s="4"/>
    </row>
    <row r="85" spans="1:7" x14ac:dyDescent="0.25">
      <c r="A85" s="3"/>
      <c r="B85" s="3"/>
      <c r="G85" s="4"/>
    </row>
    <row r="86" spans="1:7" x14ac:dyDescent="0.25">
      <c r="A86" s="3"/>
      <c r="B86" s="3"/>
      <c r="G86" s="4"/>
    </row>
    <row r="87" spans="1:7" x14ac:dyDescent="0.25">
      <c r="A87" s="3"/>
      <c r="B87" s="3"/>
      <c r="G87" s="4"/>
    </row>
    <row r="88" spans="1:7" x14ac:dyDescent="0.25">
      <c r="A88" s="3"/>
      <c r="B88" s="3"/>
      <c r="G88" s="4"/>
    </row>
    <row r="89" spans="1:7" x14ac:dyDescent="0.25">
      <c r="A89" s="3"/>
      <c r="B89" s="3"/>
      <c r="G89" s="4"/>
    </row>
    <row r="90" spans="1:7" x14ac:dyDescent="0.25">
      <c r="A90" s="3"/>
      <c r="B90" s="3"/>
      <c r="G90" s="4"/>
    </row>
    <row r="91" spans="1:7" x14ac:dyDescent="0.25">
      <c r="A91" s="3"/>
      <c r="B91" s="3"/>
      <c r="G91" s="4"/>
    </row>
    <row r="92" spans="1:7" x14ac:dyDescent="0.25">
      <c r="A92" s="3"/>
      <c r="B92" s="3"/>
      <c r="G92" s="4"/>
    </row>
    <row r="93" spans="1:7" x14ac:dyDescent="0.25">
      <c r="A93" s="3"/>
      <c r="B93" s="3"/>
      <c r="G93" s="4"/>
    </row>
    <row r="94" spans="1:7" x14ac:dyDescent="0.25">
      <c r="A94" s="3"/>
      <c r="B94" s="3"/>
      <c r="G94" s="4"/>
    </row>
    <row r="95" spans="1:7" x14ac:dyDescent="0.25">
      <c r="A95" s="3"/>
      <c r="B95" s="3"/>
      <c r="G95" s="4"/>
    </row>
    <row r="96" spans="1:7" x14ac:dyDescent="0.25">
      <c r="A96" s="3"/>
      <c r="B96" s="3"/>
      <c r="G96" s="4"/>
    </row>
    <row r="97" spans="1:7" x14ac:dyDescent="0.25">
      <c r="A97" s="3"/>
      <c r="B97" s="3"/>
      <c r="G97" s="4"/>
    </row>
    <row r="98" spans="1:7" x14ac:dyDescent="0.25">
      <c r="A98" s="3"/>
      <c r="B98" s="3"/>
      <c r="G98" s="4"/>
    </row>
    <row r="99" spans="1:7" x14ac:dyDescent="0.25">
      <c r="A99" s="3"/>
      <c r="B99" s="3"/>
      <c r="G99" s="4"/>
    </row>
    <row r="100" spans="1:7" x14ac:dyDescent="0.25">
      <c r="A100" s="3"/>
      <c r="B100" s="3"/>
      <c r="G100" s="4"/>
    </row>
    <row r="101" spans="1:7" x14ac:dyDescent="0.25">
      <c r="A101" s="3"/>
      <c r="B101" s="3"/>
      <c r="G101" s="4"/>
    </row>
    <row r="102" spans="1:7" x14ac:dyDescent="0.25">
      <c r="A102" s="3"/>
      <c r="B102" s="3"/>
      <c r="G102" s="4"/>
    </row>
    <row r="103" spans="1:7" x14ac:dyDescent="0.25">
      <c r="A103" s="3"/>
      <c r="B103" s="3"/>
      <c r="G103" s="4"/>
    </row>
    <row r="104" spans="1:7" x14ac:dyDescent="0.25">
      <c r="A104" s="3"/>
      <c r="B104" s="3"/>
      <c r="G104" s="4"/>
    </row>
    <row r="105" spans="1:7" x14ac:dyDescent="0.25">
      <c r="A105" s="3"/>
      <c r="B105" s="3"/>
      <c r="G105" s="4"/>
    </row>
    <row r="106" spans="1:7" x14ac:dyDescent="0.25">
      <c r="A106" s="3"/>
      <c r="B106" s="3"/>
      <c r="G106" s="4"/>
    </row>
    <row r="107" spans="1:7" x14ac:dyDescent="0.25">
      <c r="A107" s="3"/>
      <c r="B107" s="3"/>
      <c r="G107" s="4"/>
    </row>
    <row r="108" spans="1:7" x14ac:dyDescent="0.25">
      <c r="A108" s="3"/>
      <c r="B108" s="3"/>
      <c r="G108" s="4"/>
    </row>
    <row r="109" spans="1:7" x14ac:dyDescent="0.25">
      <c r="A109" s="3"/>
      <c r="B109" s="3"/>
      <c r="G109" s="4"/>
    </row>
    <row r="110" spans="1:7" x14ac:dyDescent="0.25">
      <c r="A110" s="3"/>
      <c r="B110" s="3"/>
      <c r="G110" s="4"/>
    </row>
    <row r="111" spans="1:7" x14ac:dyDescent="0.25">
      <c r="A111" s="3"/>
      <c r="B111" s="3"/>
      <c r="G111" s="4"/>
    </row>
    <row r="112" spans="1:7" x14ac:dyDescent="0.25">
      <c r="A112" s="3"/>
      <c r="B112" s="3"/>
      <c r="G112" s="4"/>
    </row>
    <row r="113" spans="1:7" x14ac:dyDescent="0.25">
      <c r="A113" s="3"/>
      <c r="B113" s="3"/>
      <c r="G113" s="4"/>
    </row>
    <row r="114" spans="1:7" x14ac:dyDescent="0.25">
      <c r="A114" s="3"/>
      <c r="B114" s="3"/>
      <c r="G114" s="4"/>
    </row>
    <row r="115" spans="1:7" x14ac:dyDescent="0.25">
      <c r="A115" s="3"/>
      <c r="B115" s="3"/>
      <c r="G115" s="4"/>
    </row>
    <row r="116" spans="1:7" x14ac:dyDescent="0.25">
      <c r="A116" s="3"/>
      <c r="B116" s="3"/>
      <c r="G116" s="4"/>
    </row>
    <row r="117" spans="1:7" x14ac:dyDescent="0.25">
      <c r="A117" s="3"/>
      <c r="B117" s="3"/>
      <c r="G117" s="4"/>
    </row>
    <row r="118" spans="1:7" x14ac:dyDescent="0.25">
      <c r="A118" s="3"/>
      <c r="B118" s="3"/>
      <c r="G118" s="4"/>
    </row>
    <row r="119" spans="1:7" x14ac:dyDescent="0.25">
      <c r="A119" s="3"/>
      <c r="B119" s="3"/>
      <c r="G119" s="4"/>
    </row>
    <row r="120" spans="1:7" x14ac:dyDescent="0.25">
      <c r="A120" s="3"/>
      <c r="B120" s="3"/>
      <c r="G120" s="4"/>
    </row>
    <row r="121" spans="1:7" x14ac:dyDescent="0.25">
      <c r="A121" s="3"/>
      <c r="B121" s="3"/>
      <c r="G121" s="4"/>
    </row>
    <row r="122" spans="1:7" x14ac:dyDescent="0.25">
      <c r="A122" s="3"/>
      <c r="B122" s="3"/>
      <c r="G122" s="4"/>
    </row>
    <row r="123" spans="1:7" x14ac:dyDescent="0.25">
      <c r="A123" s="3"/>
      <c r="B123" s="3"/>
      <c r="G123" s="4"/>
    </row>
    <row r="124" spans="1:7" x14ac:dyDescent="0.25">
      <c r="A124" s="3"/>
      <c r="B124" s="3"/>
      <c r="G124" s="4"/>
    </row>
    <row r="125" spans="1:7" x14ac:dyDescent="0.25">
      <c r="A125" s="3"/>
      <c r="B125" s="3"/>
      <c r="G125" s="4"/>
    </row>
    <row r="126" spans="1:7" x14ac:dyDescent="0.25">
      <c r="A126" s="3"/>
      <c r="B126" s="3"/>
      <c r="G126" s="4"/>
    </row>
    <row r="127" spans="1:7" x14ac:dyDescent="0.25">
      <c r="A127" s="3"/>
      <c r="B127" s="3"/>
      <c r="G127" s="4"/>
    </row>
    <row r="128" spans="1:7" x14ac:dyDescent="0.25">
      <c r="A128" s="3"/>
      <c r="B128" s="3"/>
      <c r="G128" s="4"/>
    </row>
    <row r="129" spans="1:7" x14ac:dyDescent="0.25">
      <c r="A129" s="3"/>
      <c r="B129" s="3"/>
      <c r="G129" s="4"/>
    </row>
    <row r="130" spans="1:7" x14ac:dyDescent="0.25">
      <c r="A130" s="3"/>
      <c r="B130" s="3"/>
      <c r="G130" s="4"/>
    </row>
    <row r="131" spans="1:7" x14ac:dyDescent="0.25">
      <c r="A131" s="3"/>
      <c r="B131" s="3"/>
      <c r="G131" s="4"/>
    </row>
    <row r="132" spans="1:7" x14ac:dyDescent="0.25">
      <c r="A132" s="3"/>
      <c r="B132" s="3"/>
      <c r="G132" s="4"/>
    </row>
    <row r="133" spans="1:7" x14ac:dyDescent="0.25">
      <c r="A133" s="3"/>
      <c r="B133" s="3"/>
      <c r="G133" s="4"/>
    </row>
    <row r="134" spans="1:7" x14ac:dyDescent="0.25">
      <c r="A134" s="3"/>
      <c r="B134" s="3"/>
      <c r="G134" s="4"/>
    </row>
    <row r="135" spans="1:7" x14ac:dyDescent="0.25">
      <c r="A135" s="3"/>
      <c r="B135" s="3"/>
      <c r="G135" s="4"/>
    </row>
    <row r="136" spans="1:7" x14ac:dyDescent="0.25">
      <c r="A136" s="3"/>
      <c r="B136" s="3"/>
      <c r="G136" s="4"/>
    </row>
    <row r="137" spans="1:7" x14ac:dyDescent="0.25">
      <c r="A137" s="3"/>
      <c r="B137" s="3"/>
      <c r="G137" s="4"/>
    </row>
    <row r="138" spans="1:7" x14ac:dyDescent="0.25">
      <c r="A138" s="3"/>
      <c r="B138" s="3"/>
      <c r="G138" s="4"/>
    </row>
    <row r="139" spans="1:7" x14ac:dyDescent="0.25">
      <c r="A139" s="3"/>
      <c r="B139" s="3"/>
      <c r="G139" s="4"/>
    </row>
    <row r="140" spans="1:7" x14ac:dyDescent="0.25">
      <c r="A140" s="3"/>
      <c r="B140" s="3"/>
      <c r="G140" s="4"/>
    </row>
    <row r="141" spans="1:7" x14ac:dyDescent="0.25">
      <c r="A141" s="3"/>
      <c r="B141" s="3"/>
      <c r="G141" s="4"/>
    </row>
    <row r="142" spans="1:7" x14ac:dyDescent="0.25">
      <c r="A142" s="3"/>
      <c r="B142" s="3"/>
      <c r="G142" s="4"/>
    </row>
    <row r="143" spans="1:7" x14ac:dyDescent="0.25">
      <c r="A143" s="3"/>
      <c r="B143" s="3"/>
      <c r="G143" s="4"/>
    </row>
    <row r="144" spans="1:7" x14ac:dyDescent="0.25">
      <c r="A144" s="3"/>
      <c r="B144" s="3"/>
      <c r="G144" s="4"/>
    </row>
    <row r="145" spans="1:7" x14ac:dyDescent="0.25">
      <c r="A145" s="3"/>
      <c r="B145" s="3"/>
      <c r="G145" s="4"/>
    </row>
    <row r="146" spans="1:7" x14ac:dyDescent="0.25">
      <c r="A146" s="3"/>
      <c r="B146" s="3"/>
      <c r="G146" s="4"/>
    </row>
    <row r="147" spans="1:7" x14ac:dyDescent="0.25">
      <c r="A147" s="3"/>
      <c r="B147" s="3"/>
      <c r="G147" s="4"/>
    </row>
    <row r="148" spans="1:7" x14ac:dyDescent="0.25">
      <c r="A148" s="3"/>
      <c r="B148" s="3"/>
      <c r="G148" s="4"/>
    </row>
    <row r="149" spans="1:7" x14ac:dyDescent="0.25">
      <c r="A149" s="3"/>
      <c r="B149" s="3"/>
      <c r="G149" s="4"/>
    </row>
    <row r="150" spans="1:7" x14ac:dyDescent="0.25">
      <c r="A150" s="3"/>
      <c r="B150" s="3"/>
      <c r="G150" s="4"/>
    </row>
    <row r="151" spans="1:7" x14ac:dyDescent="0.25">
      <c r="A151" s="3"/>
      <c r="B151" s="3"/>
      <c r="G151" s="4"/>
    </row>
    <row r="152" spans="1:7" x14ac:dyDescent="0.25">
      <c r="A152" s="3"/>
      <c r="B152" s="3"/>
      <c r="G152" s="4"/>
    </row>
    <row r="153" spans="1:7" x14ac:dyDescent="0.25">
      <c r="A153" s="3"/>
      <c r="B153" s="3"/>
      <c r="G153" s="4"/>
    </row>
    <row r="154" spans="1:7" x14ac:dyDescent="0.25">
      <c r="A154" s="3"/>
      <c r="B154" s="3"/>
      <c r="G154" s="4"/>
    </row>
    <row r="155" spans="1:7" x14ac:dyDescent="0.25">
      <c r="A155" s="3"/>
      <c r="B155" s="3"/>
      <c r="G155" s="4"/>
    </row>
    <row r="156" spans="1:7" x14ac:dyDescent="0.25">
      <c r="A156" s="3"/>
      <c r="B156" s="3"/>
      <c r="G156" s="4"/>
    </row>
    <row r="157" spans="1:7" x14ac:dyDescent="0.25">
      <c r="A157" s="3"/>
      <c r="B157" s="3"/>
      <c r="G157" s="4"/>
    </row>
    <row r="158" spans="1:7" x14ac:dyDescent="0.25">
      <c r="A158" s="3"/>
      <c r="B158" s="3"/>
      <c r="G158" s="4"/>
    </row>
    <row r="159" spans="1:7" x14ac:dyDescent="0.25">
      <c r="A159" s="3"/>
      <c r="B159" s="3"/>
      <c r="G159" s="4"/>
    </row>
    <row r="160" spans="1:7" x14ac:dyDescent="0.25">
      <c r="A160" s="3"/>
      <c r="B160" s="3"/>
      <c r="G160" s="4"/>
    </row>
    <row r="161" spans="1:7" x14ac:dyDescent="0.25">
      <c r="A161" s="3"/>
      <c r="B161" s="3"/>
      <c r="G161" s="4"/>
    </row>
    <row r="162" spans="1:7" x14ac:dyDescent="0.25">
      <c r="A162" s="3"/>
      <c r="B162" s="3"/>
      <c r="G162" s="4"/>
    </row>
    <row r="163" spans="1:7" x14ac:dyDescent="0.25">
      <c r="A163" s="3"/>
      <c r="B163" s="3"/>
      <c r="G163" s="4"/>
    </row>
    <row r="164" spans="1:7" x14ac:dyDescent="0.25">
      <c r="A164" s="3"/>
      <c r="B164" s="3"/>
      <c r="G164" s="4"/>
    </row>
    <row r="165" spans="1:7" x14ac:dyDescent="0.25">
      <c r="A165" s="3"/>
      <c r="B165" s="3"/>
      <c r="G165" s="4"/>
    </row>
    <row r="166" spans="1:7" x14ac:dyDescent="0.25">
      <c r="A166" s="3"/>
      <c r="B166" s="3"/>
      <c r="G166" s="4"/>
    </row>
    <row r="167" spans="1:7" x14ac:dyDescent="0.25">
      <c r="A167" s="3"/>
      <c r="B167" s="3"/>
      <c r="G167" s="4"/>
    </row>
    <row r="168" spans="1:7" x14ac:dyDescent="0.25">
      <c r="A168" s="3"/>
      <c r="B168" s="3"/>
      <c r="G168" s="4"/>
    </row>
    <row r="169" spans="1:7" x14ac:dyDescent="0.25">
      <c r="A169" s="3"/>
      <c r="B169" s="3"/>
      <c r="G169" s="4"/>
    </row>
    <row r="170" spans="1:7" x14ac:dyDescent="0.25">
      <c r="A170" s="3"/>
      <c r="B170" s="3"/>
      <c r="G170" s="4"/>
    </row>
    <row r="171" spans="1:7" x14ac:dyDescent="0.25">
      <c r="A171" s="3"/>
      <c r="B171" s="3"/>
      <c r="G171" s="4"/>
    </row>
    <row r="172" spans="1:7" x14ac:dyDescent="0.25">
      <c r="A172" s="3"/>
      <c r="B172" s="3"/>
      <c r="G172" s="4"/>
    </row>
    <row r="173" spans="1:7" x14ac:dyDescent="0.25">
      <c r="A173" s="3"/>
      <c r="B173" s="3"/>
      <c r="G173" s="4"/>
    </row>
    <row r="174" spans="1:7" x14ac:dyDescent="0.25">
      <c r="A174" s="3"/>
      <c r="B174" s="3"/>
      <c r="G174" s="4"/>
    </row>
    <row r="175" spans="1:7" x14ac:dyDescent="0.25">
      <c r="A175" s="3"/>
      <c r="B175" s="3"/>
      <c r="G175" s="4"/>
    </row>
    <row r="176" spans="1:7" x14ac:dyDescent="0.25">
      <c r="A176" s="3"/>
      <c r="B176" s="3"/>
      <c r="G176" s="4"/>
    </row>
    <row r="177" spans="1:7" x14ac:dyDescent="0.25">
      <c r="A177" s="3"/>
      <c r="B177" s="3"/>
      <c r="G177" s="4"/>
    </row>
    <row r="178" spans="1:7" x14ac:dyDescent="0.25">
      <c r="A178" s="3"/>
      <c r="B178" s="3"/>
      <c r="G178" s="4"/>
    </row>
    <row r="179" spans="1:7" x14ac:dyDescent="0.25">
      <c r="A179" s="3"/>
      <c r="B179" s="3"/>
      <c r="G179" s="4"/>
    </row>
    <row r="180" spans="1:7" x14ac:dyDescent="0.25">
      <c r="A180" s="3"/>
      <c r="B180" s="3"/>
      <c r="G180" s="4"/>
    </row>
    <row r="181" spans="1:7" x14ac:dyDescent="0.25">
      <c r="A181" s="3"/>
      <c r="B181" s="3"/>
      <c r="G181" s="4"/>
    </row>
    <row r="182" spans="1:7" x14ac:dyDescent="0.25">
      <c r="A182" s="3"/>
      <c r="B182" s="3"/>
      <c r="G182" s="4"/>
    </row>
    <row r="183" spans="1:7" x14ac:dyDescent="0.25">
      <c r="A183" s="3"/>
      <c r="B183" s="3"/>
      <c r="G183" s="4"/>
    </row>
    <row r="184" spans="1:7" x14ac:dyDescent="0.25">
      <c r="A184" s="3"/>
      <c r="B184" s="3"/>
      <c r="G184" s="4"/>
    </row>
    <row r="185" spans="1:7" x14ac:dyDescent="0.25">
      <c r="A185" s="3"/>
      <c r="B185" s="3"/>
      <c r="G185" s="4"/>
    </row>
    <row r="186" spans="1:7" x14ac:dyDescent="0.25">
      <c r="A186" s="3"/>
      <c r="B186" s="3"/>
      <c r="G186" s="4"/>
    </row>
    <row r="187" spans="1:7" x14ac:dyDescent="0.25">
      <c r="A187" s="3"/>
      <c r="B187" s="3"/>
      <c r="G187" s="4"/>
    </row>
    <row r="188" spans="1:7" x14ac:dyDescent="0.25">
      <c r="A188" s="3"/>
      <c r="B188" s="3"/>
      <c r="G188" s="4"/>
    </row>
    <row r="189" spans="1:7" x14ac:dyDescent="0.25">
      <c r="A189" s="3"/>
      <c r="B189" s="3"/>
      <c r="G189" s="4"/>
    </row>
    <row r="190" spans="1:7" x14ac:dyDescent="0.25">
      <c r="A190" s="3"/>
      <c r="B190" s="3"/>
      <c r="G190" s="4"/>
    </row>
    <row r="191" spans="1:7" x14ac:dyDescent="0.25">
      <c r="A191" s="3"/>
      <c r="B191" s="3"/>
      <c r="G191" s="4"/>
    </row>
    <row r="192" spans="1:7" x14ac:dyDescent="0.25">
      <c r="A192" s="3"/>
      <c r="B192" s="3"/>
      <c r="G192" s="4"/>
    </row>
    <row r="193" spans="1:7" x14ac:dyDescent="0.25">
      <c r="A193" s="3"/>
      <c r="B193" s="3"/>
      <c r="G193" s="4"/>
    </row>
    <row r="194" spans="1:7" x14ac:dyDescent="0.25">
      <c r="A194" s="3"/>
      <c r="B194" s="3"/>
      <c r="G194" s="4"/>
    </row>
    <row r="195" spans="1:7" x14ac:dyDescent="0.25">
      <c r="A195" s="3"/>
      <c r="B195" s="3"/>
      <c r="G195" s="4"/>
    </row>
    <row r="196" spans="1:7" x14ac:dyDescent="0.25">
      <c r="A196" s="3"/>
      <c r="B196" s="3"/>
      <c r="G196" s="4"/>
    </row>
    <row r="197" spans="1:7" x14ac:dyDescent="0.25">
      <c r="A197" s="3"/>
      <c r="B197" s="3"/>
      <c r="G197" s="4"/>
    </row>
    <row r="198" spans="1:7" x14ac:dyDescent="0.25">
      <c r="A198" s="3"/>
      <c r="B198" s="3"/>
      <c r="G198" s="4"/>
    </row>
    <row r="199" spans="1:7" x14ac:dyDescent="0.25">
      <c r="A199" s="3"/>
      <c r="B199" s="3"/>
      <c r="G199" s="4"/>
    </row>
    <row r="200" spans="1:7" x14ac:dyDescent="0.25">
      <c r="A200" s="3"/>
      <c r="B200" s="3"/>
      <c r="G200" s="4"/>
    </row>
    <row r="201" spans="1:7" x14ac:dyDescent="0.25">
      <c r="A201" s="3"/>
      <c r="B201" s="3"/>
      <c r="G201" s="4"/>
    </row>
    <row r="202" spans="1:7" x14ac:dyDescent="0.25">
      <c r="A202" s="3"/>
      <c r="B202" s="3"/>
      <c r="G202" s="4"/>
    </row>
    <row r="203" spans="1:7" x14ac:dyDescent="0.25">
      <c r="A203" s="3"/>
      <c r="B203" s="3"/>
    </row>
    <row r="204" spans="1:7" x14ac:dyDescent="0.25">
      <c r="A204" s="3"/>
      <c r="B204" s="3"/>
    </row>
    <row r="205" spans="1:7" x14ac:dyDescent="0.25">
      <c r="A205" s="3"/>
      <c r="B205" s="3"/>
    </row>
    <row r="206" spans="1:7" x14ac:dyDescent="0.25">
      <c r="A206" s="3"/>
      <c r="B206" s="3"/>
    </row>
    <row r="207" spans="1:7" x14ac:dyDescent="0.25">
      <c r="A207" s="3"/>
      <c r="B207" s="3"/>
    </row>
    <row r="208" spans="1:7" x14ac:dyDescent="0.25">
      <c r="A208" s="3"/>
      <c r="B208" s="3"/>
    </row>
    <row r="209" spans="1:2" x14ac:dyDescent="0.25">
      <c r="A209" s="3"/>
      <c r="B209" s="3"/>
    </row>
    <row r="210" spans="1:2" x14ac:dyDescent="0.25">
      <c r="A210" s="3"/>
      <c r="B210" s="3"/>
    </row>
    <row r="211" spans="1:2" x14ac:dyDescent="0.25">
      <c r="A211" s="3"/>
      <c r="B211" s="3"/>
    </row>
    <row r="212" spans="1:2" x14ac:dyDescent="0.25">
      <c r="A212" s="3"/>
      <c r="B212" s="3"/>
    </row>
    <row r="213" spans="1:2" x14ac:dyDescent="0.25">
      <c r="A213" s="3"/>
      <c r="B213" s="3"/>
    </row>
    <row r="214" spans="1:2" x14ac:dyDescent="0.25">
      <c r="A214" s="3"/>
      <c r="B214" s="3"/>
    </row>
    <row r="215" spans="1:2" x14ac:dyDescent="0.25">
      <c r="A215" s="3"/>
      <c r="B215" s="3"/>
    </row>
    <row r="216" spans="1:2" x14ac:dyDescent="0.25">
      <c r="A216" s="3"/>
      <c r="B216" s="3"/>
    </row>
    <row r="217" spans="1:2" x14ac:dyDescent="0.25">
      <c r="A217" s="3"/>
      <c r="B217" s="3"/>
    </row>
    <row r="218" spans="1:2" x14ac:dyDescent="0.25">
      <c r="A218" s="3"/>
      <c r="B218" s="3"/>
    </row>
    <row r="219" spans="1:2" x14ac:dyDescent="0.25">
      <c r="A219" s="3"/>
      <c r="B219" s="3"/>
    </row>
    <row r="220" spans="1:2" x14ac:dyDescent="0.25">
      <c r="A220" s="3"/>
      <c r="B220" s="3"/>
    </row>
    <row r="221" spans="1:2" x14ac:dyDescent="0.25">
      <c r="A221" s="3"/>
      <c r="B221" s="3"/>
    </row>
    <row r="222" spans="1:2" x14ac:dyDescent="0.25">
      <c r="A222" s="3"/>
      <c r="B222" s="3"/>
    </row>
    <row r="223" spans="1:2" x14ac:dyDescent="0.25">
      <c r="A223" s="3"/>
      <c r="B223" s="3"/>
    </row>
    <row r="224" spans="1:2" x14ac:dyDescent="0.25">
      <c r="A224" s="3"/>
      <c r="B224" s="3"/>
    </row>
    <row r="225" spans="1:2" x14ac:dyDescent="0.25">
      <c r="A225" s="3"/>
      <c r="B225" s="3"/>
    </row>
    <row r="226" spans="1:2" x14ac:dyDescent="0.25">
      <c r="A226" s="3"/>
      <c r="B226" s="3"/>
    </row>
    <row r="227" spans="1:2" x14ac:dyDescent="0.25">
      <c r="A227" s="3"/>
      <c r="B227" s="3"/>
    </row>
    <row r="228" spans="1:2" x14ac:dyDescent="0.25">
      <c r="A228" s="3"/>
      <c r="B228" s="3"/>
    </row>
    <row r="229" spans="1:2" x14ac:dyDescent="0.25">
      <c r="A229" s="3"/>
      <c r="B229" s="3"/>
    </row>
    <row r="230" spans="1:2" x14ac:dyDescent="0.25">
      <c r="A230" s="3"/>
      <c r="B230" s="3"/>
    </row>
    <row r="231" spans="1:2" x14ac:dyDescent="0.25">
      <c r="A231" s="3"/>
      <c r="B231" s="3"/>
    </row>
    <row r="232" spans="1:2" x14ac:dyDescent="0.25">
      <c r="A232" s="3"/>
      <c r="B232" s="3"/>
    </row>
    <row r="233" spans="1:2" x14ac:dyDescent="0.25">
      <c r="A233" s="3"/>
      <c r="B233" s="3"/>
    </row>
    <row r="234" spans="1:2" x14ac:dyDescent="0.25">
      <c r="A234" s="3"/>
      <c r="B234" s="3"/>
    </row>
    <row r="235" spans="1:2" x14ac:dyDescent="0.25">
      <c r="A235" s="3"/>
      <c r="B235" s="3"/>
    </row>
    <row r="236" spans="1:2" x14ac:dyDescent="0.25">
      <c r="A236" s="3"/>
      <c r="B236" s="3"/>
    </row>
    <row r="237" spans="1:2" x14ac:dyDescent="0.25">
      <c r="A237" s="3"/>
      <c r="B237" s="3"/>
    </row>
    <row r="238" spans="1:2" x14ac:dyDescent="0.25">
      <c r="A238" s="3"/>
      <c r="B238" s="3"/>
    </row>
    <row r="239" spans="1:2" x14ac:dyDescent="0.25">
      <c r="A239" s="3"/>
      <c r="B239" s="3"/>
    </row>
    <row r="240" spans="1:2" x14ac:dyDescent="0.25">
      <c r="A240" s="3"/>
      <c r="B240" s="3"/>
    </row>
    <row r="241" spans="1:2" x14ac:dyDescent="0.25">
      <c r="A241" s="3"/>
      <c r="B241" s="3"/>
    </row>
    <row r="242" spans="1:2" x14ac:dyDescent="0.25">
      <c r="A242" s="3"/>
      <c r="B242" s="3"/>
    </row>
    <row r="243" spans="1:2" x14ac:dyDescent="0.25">
      <c r="A243" s="3"/>
      <c r="B243" s="3"/>
    </row>
    <row r="244" spans="1:2" x14ac:dyDescent="0.25">
      <c r="A244" s="3"/>
      <c r="B244" s="3"/>
    </row>
    <row r="245" spans="1:2" x14ac:dyDescent="0.25">
      <c r="A245" s="3"/>
      <c r="B245" s="3"/>
    </row>
    <row r="246" spans="1:2" x14ac:dyDescent="0.25">
      <c r="A246" s="3"/>
      <c r="B246" s="3"/>
    </row>
    <row r="247" spans="1:2" x14ac:dyDescent="0.25">
      <c r="A247" s="3"/>
      <c r="B247" s="3"/>
    </row>
    <row r="248" spans="1:2" x14ac:dyDescent="0.25">
      <c r="A248" s="3"/>
      <c r="B248" s="3"/>
    </row>
    <row r="249" spans="1:2" x14ac:dyDescent="0.25">
      <c r="A249" s="3"/>
      <c r="B249" s="3"/>
    </row>
    <row r="250" spans="1:2" x14ac:dyDescent="0.25">
      <c r="A250" s="3"/>
      <c r="B250" s="3"/>
    </row>
    <row r="251" spans="1:2" x14ac:dyDescent="0.25">
      <c r="A251" s="3"/>
      <c r="B251" s="3"/>
    </row>
    <row r="252" spans="1:2" x14ac:dyDescent="0.25">
      <c r="A252" s="3"/>
      <c r="B252" s="3"/>
    </row>
    <row r="253" spans="1:2" x14ac:dyDescent="0.25">
      <c r="A253" s="3"/>
      <c r="B253" s="3"/>
    </row>
    <row r="254" spans="1:2" x14ac:dyDescent="0.25">
      <c r="A254" s="3"/>
      <c r="B254" s="3"/>
    </row>
    <row r="255" spans="1:2" x14ac:dyDescent="0.25">
      <c r="A255" s="3"/>
      <c r="B255" s="3"/>
    </row>
    <row r="256" spans="1:2" x14ac:dyDescent="0.25">
      <c r="A256" s="3"/>
      <c r="B256" s="3"/>
    </row>
    <row r="257" spans="1:2" x14ac:dyDescent="0.25">
      <c r="A257" s="3"/>
      <c r="B257" s="3"/>
    </row>
    <row r="258" spans="1:2" x14ac:dyDescent="0.25">
      <c r="A258" s="3"/>
      <c r="B258" s="3"/>
    </row>
    <row r="259" spans="1:2" x14ac:dyDescent="0.25">
      <c r="A259" s="3"/>
      <c r="B259" s="3"/>
    </row>
    <row r="260" spans="1:2" x14ac:dyDescent="0.25">
      <c r="A260" s="3"/>
      <c r="B260" s="3"/>
    </row>
    <row r="261" spans="1:2" x14ac:dyDescent="0.25">
      <c r="A261" s="3"/>
      <c r="B261" s="3"/>
    </row>
    <row r="262" spans="1:2" x14ac:dyDescent="0.25">
      <c r="A262" s="3"/>
      <c r="B262" s="3"/>
    </row>
    <row r="263" spans="1:2" x14ac:dyDescent="0.25">
      <c r="A263" s="3"/>
      <c r="B263" s="3"/>
    </row>
    <row r="264" spans="1:2" x14ac:dyDescent="0.25">
      <c r="A264" s="3"/>
      <c r="B264" s="3"/>
    </row>
    <row r="265" spans="1:2" x14ac:dyDescent="0.25">
      <c r="A265" s="3"/>
      <c r="B265" s="3"/>
    </row>
    <row r="266" spans="1:2" x14ac:dyDescent="0.25">
      <c r="A266" s="3"/>
      <c r="B266" s="3"/>
    </row>
    <row r="267" spans="1:2" x14ac:dyDescent="0.25">
      <c r="A267" s="3"/>
      <c r="B267" s="3"/>
    </row>
    <row r="268" spans="1:2" x14ac:dyDescent="0.25">
      <c r="A268" s="3"/>
      <c r="B268" s="3"/>
    </row>
    <row r="269" spans="1:2" x14ac:dyDescent="0.25">
      <c r="A269" s="3"/>
      <c r="B269" s="3"/>
    </row>
    <row r="270" spans="1:2" x14ac:dyDescent="0.25">
      <c r="A270" s="3"/>
      <c r="B270" s="3"/>
    </row>
    <row r="271" spans="1:2" x14ac:dyDescent="0.25">
      <c r="A271" s="3"/>
      <c r="B271" s="3"/>
    </row>
    <row r="272" spans="1:2" x14ac:dyDescent="0.25">
      <c r="A272" s="3"/>
      <c r="B272" s="3"/>
    </row>
    <row r="273" spans="1:2" x14ac:dyDescent="0.25">
      <c r="A273" s="3"/>
      <c r="B273" s="3"/>
    </row>
    <row r="274" spans="1:2" x14ac:dyDescent="0.25">
      <c r="A274" s="3"/>
      <c r="B274" s="3"/>
    </row>
    <row r="275" spans="1:2" x14ac:dyDescent="0.25">
      <c r="A275" s="3"/>
      <c r="B275" s="3"/>
    </row>
    <row r="276" spans="1:2" x14ac:dyDescent="0.25">
      <c r="A276" s="3"/>
      <c r="B276" s="3"/>
    </row>
    <row r="277" spans="1:2" x14ac:dyDescent="0.25">
      <c r="A277" s="3"/>
      <c r="B277" s="3"/>
    </row>
    <row r="278" spans="1:2" x14ac:dyDescent="0.25">
      <c r="A278" s="3"/>
      <c r="B278" s="3"/>
    </row>
    <row r="279" spans="1:2" x14ac:dyDescent="0.25">
      <c r="A279" s="3"/>
      <c r="B279" s="3"/>
    </row>
    <row r="280" spans="1:2" x14ac:dyDescent="0.25">
      <c r="A280" s="3"/>
      <c r="B280" s="3"/>
    </row>
    <row r="281" spans="1:2" x14ac:dyDescent="0.25">
      <c r="A281" s="3"/>
      <c r="B281" s="3"/>
    </row>
    <row r="282" spans="1:2" x14ac:dyDescent="0.25">
      <c r="A282" s="3"/>
      <c r="B282" s="3"/>
    </row>
    <row r="283" spans="1:2" x14ac:dyDescent="0.25">
      <c r="A283" s="3"/>
      <c r="B283" s="3"/>
    </row>
    <row r="284" spans="1:2" x14ac:dyDescent="0.25">
      <c r="A284" s="3"/>
      <c r="B284" s="3"/>
    </row>
    <row r="285" spans="1:2" x14ac:dyDescent="0.25">
      <c r="A285" s="3"/>
      <c r="B285" s="3"/>
    </row>
    <row r="286" spans="1:2" x14ac:dyDescent="0.25">
      <c r="A286" s="3"/>
      <c r="B286" s="3"/>
    </row>
    <row r="287" spans="1:2" x14ac:dyDescent="0.25">
      <c r="A287" s="3"/>
      <c r="B287" s="3"/>
    </row>
    <row r="288" spans="1:2" x14ac:dyDescent="0.25">
      <c r="A288" s="3"/>
      <c r="B288" s="3"/>
    </row>
    <row r="289" spans="1:2" x14ac:dyDescent="0.25">
      <c r="A289" s="3"/>
      <c r="B289" s="3"/>
    </row>
    <row r="290" spans="1:2" x14ac:dyDescent="0.25">
      <c r="A290" s="3"/>
      <c r="B290" s="3"/>
    </row>
    <row r="291" spans="1:2" x14ac:dyDescent="0.25">
      <c r="A291" s="3"/>
      <c r="B291" s="3"/>
    </row>
    <row r="292" spans="1:2" x14ac:dyDescent="0.25">
      <c r="A292" s="3"/>
      <c r="B292" s="3"/>
    </row>
    <row r="293" spans="1:2" x14ac:dyDescent="0.25">
      <c r="A293" s="3"/>
      <c r="B293" s="3"/>
    </row>
    <row r="294" spans="1:2" x14ac:dyDescent="0.25">
      <c r="A294" s="3"/>
      <c r="B294" s="3"/>
    </row>
    <row r="295" spans="1:2" x14ac:dyDescent="0.25">
      <c r="A295" s="3"/>
      <c r="B295" s="3"/>
    </row>
    <row r="296" spans="1:2" x14ac:dyDescent="0.25">
      <c r="A296" s="3"/>
      <c r="B296" s="3"/>
    </row>
    <row r="297" spans="1:2" x14ac:dyDescent="0.25">
      <c r="A297" s="3"/>
      <c r="B297" s="3"/>
    </row>
    <row r="298" spans="1:2" x14ac:dyDescent="0.25">
      <c r="A298" s="3"/>
      <c r="B298" s="3"/>
    </row>
    <row r="299" spans="1:2" x14ac:dyDescent="0.25">
      <c r="A299" s="3"/>
      <c r="B299" s="3"/>
    </row>
    <row r="300" spans="1:2" x14ac:dyDescent="0.25">
      <c r="A300" s="3"/>
      <c r="B300" s="3"/>
    </row>
    <row r="301" spans="1:2" x14ac:dyDescent="0.25">
      <c r="A301" s="3"/>
      <c r="B301" s="3"/>
    </row>
    <row r="302" spans="1:2" x14ac:dyDescent="0.25">
      <c r="A302" s="3"/>
      <c r="B302" s="3"/>
    </row>
    <row r="303" spans="1:2" x14ac:dyDescent="0.25">
      <c r="A303" s="3"/>
      <c r="B303" s="3"/>
    </row>
    <row r="304" spans="1:2" x14ac:dyDescent="0.25">
      <c r="A304" s="3"/>
      <c r="B304" s="3"/>
    </row>
    <row r="305" spans="1:2" x14ac:dyDescent="0.25">
      <c r="A305" s="3"/>
      <c r="B305" s="3"/>
    </row>
    <row r="306" spans="1:2" x14ac:dyDescent="0.25">
      <c r="A306" s="3"/>
      <c r="B306" s="3"/>
    </row>
    <row r="307" spans="1:2" x14ac:dyDescent="0.25">
      <c r="A307" s="3"/>
      <c r="B307" s="3"/>
    </row>
    <row r="308" spans="1:2" x14ac:dyDescent="0.25">
      <c r="A308" s="3"/>
      <c r="B308" s="3"/>
    </row>
    <row r="309" spans="1:2" x14ac:dyDescent="0.25">
      <c r="A309" s="3"/>
      <c r="B309" s="3"/>
    </row>
    <row r="310" spans="1:2" x14ac:dyDescent="0.25">
      <c r="A310" s="3"/>
      <c r="B310" s="3"/>
    </row>
    <row r="311" spans="1:2" x14ac:dyDescent="0.25">
      <c r="A311" s="3"/>
      <c r="B311" s="3"/>
    </row>
    <row r="312" spans="1:2" x14ac:dyDescent="0.25">
      <c r="A312" s="3"/>
      <c r="B312" s="3"/>
    </row>
    <row r="313" spans="1:2" x14ac:dyDescent="0.25">
      <c r="A313" s="3"/>
      <c r="B313" s="3"/>
    </row>
    <row r="314" spans="1:2" x14ac:dyDescent="0.25">
      <c r="A314" s="3"/>
      <c r="B314" s="3"/>
    </row>
    <row r="315" spans="1:2" x14ac:dyDescent="0.25">
      <c r="A315" s="3"/>
      <c r="B315" s="3"/>
    </row>
    <row r="316" spans="1:2" x14ac:dyDescent="0.25">
      <c r="A316" s="3"/>
      <c r="B316" s="3"/>
    </row>
    <row r="317" spans="1:2" x14ac:dyDescent="0.25">
      <c r="A317" s="3"/>
      <c r="B317" s="3"/>
    </row>
    <row r="318" spans="1:2" x14ac:dyDescent="0.25">
      <c r="A318" s="3"/>
      <c r="B318" s="3"/>
    </row>
    <row r="319" spans="1:2" x14ac:dyDescent="0.25">
      <c r="A319" s="3"/>
      <c r="B319" s="3"/>
    </row>
    <row r="320" spans="1:2" x14ac:dyDescent="0.25">
      <c r="A320" s="3"/>
      <c r="B320" s="3"/>
    </row>
    <row r="321" spans="1:2" x14ac:dyDescent="0.25">
      <c r="A321" s="3"/>
      <c r="B321" s="3"/>
    </row>
    <row r="322" spans="1:2" x14ac:dyDescent="0.25">
      <c r="A322" s="3"/>
      <c r="B322" s="3"/>
    </row>
    <row r="323" spans="1:2" x14ac:dyDescent="0.25">
      <c r="A323" s="3"/>
      <c r="B323" s="3"/>
    </row>
    <row r="324" spans="1:2" x14ac:dyDescent="0.25">
      <c r="A324" s="3"/>
      <c r="B324" s="3"/>
    </row>
    <row r="325" spans="1:2" x14ac:dyDescent="0.25">
      <c r="A325" s="3"/>
      <c r="B325" s="3"/>
    </row>
    <row r="326" spans="1:2" x14ac:dyDescent="0.25">
      <c r="A326" s="3"/>
      <c r="B326" s="3"/>
    </row>
    <row r="327" spans="1:2" x14ac:dyDescent="0.25">
      <c r="A327" s="3"/>
      <c r="B327" s="3"/>
    </row>
    <row r="328" spans="1:2" x14ac:dyDescent="0.25">
      <c r="A328" s="3"/>
      <c r="B328" s="3"/>
    </row>
    <row r="329" spans="1:2" x14ac:dyDescent="0.25">
      <c r="A329" s="3"/>
      <c r="B329" s="3"/>
    </row>
    <row r="330" spans="1:2" x14ac:dyDescent="0.25">
      <c r="A330" s="3"/>
      <c r="B330" s="3"/>
    </row>
    <row r="331" spans="1:2" x14ac:dyDescent="0.25">
      <c r="A331" s="3"/>
      <c r="B331" s="3"/>
    </row>
    <row r="332" spans="1:2" x14ac:dyDescent="0.25">
      <c r="A332" s="3"/>
      <c r="B332" s="3"/>
    </row>
    <row r="333" spans="1:2" x14ac:dyDescent="0.25">
      <c r="A333" s="3"/>
      <c r="B333" s="3"/>
    </row>
    <row r="334" spans="1:2" x14ac:dyDescent="0.25">
      <c r="A334" s="3"/>
      <c r="B334" s="3"/>
    </row>
    <row r="335" spans="1:2" x14ac:dyDescent="0.25">
      <c r="A335" s="3"/>
      <c r="B335" s="3"/>
    </row>
    <row r="336" spans="1:2" x14ac:dyDescent="0.25">
      <c r="A336" s="3"/>
      <c r="B336" s="3"/>
    </row>
    <row r="337" spans="1:2" x14ac:dyDescent="0.25">
      <c r="A337" s="3"/>
      <c r="B337" s="3"/>
    </row>
    <row r="338" spans="1:2" x14ac:dyDescent="0.25">
      <c r="A338" s="3"/>
      <c r="B338" s="3"/>
    </row>
    <row r="339" spans="1:2" x14ac:dyDescent="0.25">
      <c r="A339" s="3"/>
      <c r="B339" s="3"/>
    </row>
    <row r="340" spans="1:2" x14ac:dyDescent="0.25">
      <c r="A340" s="3"/>
      <c r="B340" s="3"/>
    </row>
    <row r="341" spans="1:2" x14ac:dyDescent="0.25">
      <c r="A341" s="3"/>
      <c r="B341" s="3"/>
    </row>
    <row r="342" spans="1:2" x14ac:dyDescent="0.25">
      <c r="A342" s="3"/>
      <c r="B342" s="3"/>
    </row>
    <row r="343" spans="1:2" x14ac:dyDescent="0.25">
      <c r="A343" s="3"/>
      <c r="B343" s="3"/>
    </row>
    <row r="344" spans="1:2" x14ac:dyDescent="0.25">
      <c r="A344" s="3"/>
      <c r="B344" s="3"/>
    </row>
    <row r="345" spans="1:2" x14ac:dyDescent="0.25">
      <c r="A345" s="3"/>
      <c r="B345" s="3"/>
    </row>
    <row r="346" spans="1:2" x14ac:dyDescent="0.25">
      <c r="A346" s="3"/>
      <c r="B346" s="3"/>
    </row>
    <row r="347" spans="1:2" x14ac:dyDescent="0.25">
      <c r="A347" s="3"/>
      <c r="B347" s="3"/>
    </row>
    <row r="348" spans="1:2" x14ac:dyDescent="0.25">
      <c r="A348" s="3"/>
      <c r="B348" s="3"/>
    </row>
    <row r="349" spans="1:2" x14ac:dyDescent="0.25">
      <c r="A349" s="3"/>
      <c r="B349" s="3"/>
    </row>
    <row r="350" spans="1:2" x14ac:dyDescent="0.25">
      <c r="A350" s="3"/>
      <c r="B350" s="3"/>
    </row>
    <row r="351" spans="1:2" x14ac:dyDescent="0.25">
      <c r="A351" s="3"/>
      <c r="B351" s="3"/>
    </row>
    <row r="352" spans="1:2" x14ac:dyDescent="0.25">
      <c r="A352" s="3"/>
      <c r="B352" s="3"/>
    </row>
    <row r="353" spans="1:2" x14ac:dyDescent="0.25">
      <c r="A353" s="3"/>
      <c r="B353" s="3"/>
    </row>
    <row r="354" spans="1:2" x14ac:dyDescent="0.25">
      <c r="A354" s="3"/>
      <c r="B354" s="3"/>
    </row>
    <row r="355" spans="1:2" x14ac:dyDescent="0.25">
      <c r="A355" s="3"/>
      <c r="B355" s="3"/>
    </row>
    <row r="356" spans="1:2" x14ac:dyDescent="0.25">
      <c r="A356" s="3"/>
      <c r="B356" s="3"/>
    </row>
    <row r="357" spans="1:2" x14ac:dyDescent="0.25">
      <c r="A357" s="3"/>
      <c r="B357" s="3"/>
    </row>
    <row r="358" spans="1:2" x14ac:dyDescent="0.25">
      <c r="A358" s="3"/>
      <c r="B358" s="3"/>
    </row>
    <row r="359" spans="1:2" x14ac:dyDescent="0.25">
      <c r="A359" s="3"/>
      <c r="B359" s="3"/>
    </row>
    <row r="360" spans="1:2" x14ac:dyDescent="0.25">
      <c r="A360" s="3"/>
      <c r="B360" s="3"/>
    </row>
    <row r="361" spans="1:2" x14ac:dyDescent="0.25">
      <c r="A361" s="3"/>
      <c r="B361" s="3"/>
    </row>
    <row r="362" spans="1:2" x14ac:dyDescent="0.25">
      <c r="A362" s="3"/>
      <c r="B362" s="3"/>
    </row>
    <row r="363" spans="1:2" x14ac:dyDescent="0.25">
      <c r="A363" s="3"/>
      <c r="B363" s="3"/>
    </row>
    <row r="364" spans="1:2" x14ac:dyDescent="0.25">
      <c r="A364" s="3"/>
      <c r="B364" s="3"/>
    </row>
    <row r="365" spans="1:2" x14ac:dyDescent="0.25">
      <c r="A365" s="3"/>
      <c r="B365" s="3"/>
    </row>
    <row r="366" spans="1:2" x14ac:dyDescent="0.25">
      <c r="A366" s="3"/>
      <c r="B366" s="3"/>
    </row>
    <row r="367" spans="1:2" x14ac:dyDescent="0.25">
      <c r="A367" s="3"/>
      <c r="B367" s="3"/>
    </row>
    <row r="368" spans="1:2" x14ac:dyDescent="0.25">
      <c r="A368" s="3"/>
      <c r="B368" s="3"/>
    </row>
    <row r="369" spans="1:2" x14ac:dyDescent="0.25">
      <c r="A369" s="3"/>
      <c r="B369" s="3"/>
    </row>
    <row r="370" spans="1:2" x14ac:dyDescent="0.25">
      <c r="A370" s="3"/>
      <c r="B370" s="3"/>
    </row>
    <row r="371" spans="1:2" x14ac:dyDescent="0.25">
      <c r="A371" s="3"/>
      <c r="B371" s="3"/>
    </row>
    <row r="372" spans="1:2" x14ac:dyDescent="0.25">
      <c r="A372" s="3"/>
      <c r="B372" s="3"/>
    </row>
    <row r="373" spans="1:2" x14ac:dyDescent="0.25">
      <c r="A373" s="3"/>
      <c r="B373" s="3"/>
    </row>
    <row r="374" spans="1:2" x14ac:dyDescent="0.25">
      <c r="A374" s="3"/>
      <c r="B374" s="3"/>
    </row>
    <row r="375" spans="1:2" x14ac:dyDescent="0.25">
      <c r="A375" s="3"/>
      <c r="B375" s="3"/>
    </row>
    <row r="376" spans="1:2" x14ac:dyDescent="0.25">
      <c r="A376" s="3"/>
      <c r="B376" s="3"/>
    </row>
    <row r="377" spans="1:2" x14ac:dyDescent="0.25">
      <c r="A377" s="3"/>
      <c r="B377" s="3"/>
    </row>
    <row r="378" spans="1:2" x14ac:dyDescent="0.25">
      <c r="A378" s="3"/>
      <c r="B378" s="3"/>
    </row>
    <row r="379" spans="1:2" x14ac:dyDescent="0.25">
      <c r="A379" s="3"/>
      <c r="B379" s="3"/>
    </row>
    <row r="380" spans="1:2" x14ac:dyDescent="0.25">
      <c r="A380" s="3"/>
      <c r="B380" s="3"/>
    </row>
    <row r="381" spans="1:2" x14ac:dyDescent="0.25">
      <c r="A381" s="3"/>
      <c r="B381" s="3"/>
    </row>
    <row r="382" spans="1:2" x14ac:dyDescent="0.25">
      <c r="A382" s="3"/>
      <c r="B382" s="3"/>
    </row>
    <row r="383" spans="1:2" x14ac:dyDescent="0.25">
      <c r="A383" s="3"/>
      <c r="B383" s="3"/>
    </row>
    <row r="384" spans="1:2" x14ac:dyDescent="0.25">
      <c r="A384" s="3"/>
      <c r="B384" s="3"/>
    </row>
    <row r="385" spans="1:2" x14ac:dyDescent="0.25">
      <c r="A385" s="3"/>
      <c r="B385" s="3"/>
    </row>
    <row r="386" spans="1:2" x14ac:dyDescent="0.25">
      <c r="A386" s="3"/>
      <c r="B386" s="3"/>
    </row>
    <row r="387" spans="1:2" x14ac:dyDescent="0.25">
      <c r="A387" s="3"/>
      <c r="B387" s="3"/>
    </row>
    <row r="388" spans="1:2" x14ac:dyDescent="0.25">
      <c r="A388" s="3"/>
      <c r="B388" s="3"/>
    </row>
    <row r="389" spans="1:2" x14ac:dyDescent="0.25">
      <c r="A389" s="3"/>
      <c r="B389" s="3"/>
    </row>
    <row r="390" spans="1:2" x14ac:dyDescent="0.25">
      <c r="A390" s="3"/>
      <c r="B390" s="3"/>
    </row>
    <row r="391" spans="1:2" x14ac:dyDescent="0.25">
      <c r="A391" s="3"/>
      <c r="B391" s="3"/>
    </row>
    <row r="392" spans="1:2" x14ac:dyDescent="0.25">
      <c r="A392" s="3"/>
      <c r="B392" s="3"/>
    </row>
    <row r="393" spans="1:2" x14ac:dyDescent="0.25">
      <c r="A393" s="3"/>
      <c r="B393" s="3"/>
    </row>
    <row r="394" spans="1:2" x14ac:dyDescent="0.25">
      <c r="A394" s="3"/>
      <c r="B394" s="3"/>
    </row>
    <row r="395" spans="1:2" x14ac:dyDescent="0.25">
      <c r="A395" s="3"/>
      <c r="B395" s="3"/>
    </row>
    <row r="396" spans="1:2" x14ac:dyDescent="0.25">
      <c r="A396" s="3"/>
      <c r="B396" s="3"/>
    </row>
    <row r="397" spans="1:2" x14ac:dyDescent="0.25">
      <c r="A397" s="3"/>
      <c r="B397" s="3"/>
    </row>
    <row r="398" spans="1:2" x14ac:dyDescent="0.25">
      <c r="A398" s="3"/>
      <c r="B398" s="3"/>
    </row>
    <row r="399" spans="1:2" x14ac:dyDescent="0.25">
      <c r="A399" s="3"/>
      <c r="B399" s="3"/>
    </row>
    <row r="400" spans="1:2" x14ac:dyDescent="0.25">
      <c r="A400" s="3"/>
      <c r="B400" s="3"/>
    </row>
    <row r="401" spans="1:2" x14ac:dyDescent="0.25">
      <c r="A401" s="3"/>
      <c r="B401" s="3"/>
    </row>
    <row r="402" spans="1:2" x14ac:dyDescent="0.25">
      <c r="A402" s="3"/>
      <c r="B402" s="3"/>
    </row>
    <row r="403" spans="1:2" x14ac:dyDescent="0.25">
      <c r="A403" s="3"/>
      <c r="B403" s="3"/>
    </row>
    <row r="404" spans="1:2" x14ac:dyDescent="0.25">
      <c r="A404" s="3"/>
      <c r="B404" s="3"/>
    </row>
    <row r="405" spans="1:2" x14ac:dyDescent="0.25">
      <c r="A405" s="3"/>
      <c r="B405" s="3"/>
    </row>
    <row r="406" spans="1:2" x14ac:dyDescent="0.25">
      <c r="A406" s="3"/>
      <c r="B406" s="3"/>
    </row>
    <row r="407" spans="1:2" x14ac:dyDescent="0.25">
      <c r="A407" s="3"/>
      <c r="B407" s="3"/>
    </row>
    <row r="408" spans="1:2" x14ac:dyDescent="0.25">
      <c r="A408" s="3"/>
      <c r="B408" s="3"/>
    </row>
    <row r="409" spans="1:2" x14ac:dyDescent="0.25">
      <c r="A409" s="3"/>
      <c r="B409" s="3"/>
    </row>
    <row r="410" spans="1:2" x14ac:dyDescent="0.25">
      <c r="A410" s="3"/>
      <c r="B410" s="3"/>
    </row>
    <row r="411" spans="1:2" x14ac:dyDescent="0.25">
      <c r="A411" s="3"/>
      <c r="B411" s="3"/>
    </row>
    <row r="412" spans="1:2" x14ac:dyDescent="0.25">
      <c r="A412" s="3"/>
      <c r="B412" s="3"/>
    </row>
    <row r="413" spans="1:2" x14ac:dyDescent="0.25">
      <c r="A413" s="3"/>
      <c r="B413" s="3"/>
    </row>
    <row r="414" spans="1:2" x14ac:dyDescent="0.25">
      <c r="A414" s="3"/>
      <c r="B414" s="3"/>
    </row>
    <row r="415" spans="1:2" x14ac:dyDescent="0.25">
      <c r="A415" s="3"/>
      <c r="B415" s="3"/>
    </row>
    <row r="416" spans="1:2" x14ac:dyDescent="0.25">
      <c r="A416" s="3"/>
      <c r="B416" s="3"/>
    </row>
    <row r="417" spans="1:2" x14ac:dyDescent="0.25">
      <c r="A417" s="3"/>
      <c r="B417" s="3"/>
    </row>
    <row r="418" spans="1:2" x14ac:dyDescent="0.25">
      <c r="A418" s="3"/>
      <c r="B418" s="3"/>
    </row>
    <row r="419" spans="1:2" x14ac:dyDescent="0.25">
      <c r="A419" s="3"/>
      <c r="B419" s="3"/>
    </row>
    <row r="420" spans="1:2" x14ac:dyDescent="0.25">
      <c r="A420" s="3"/>
      <c r="B420" s="3"/>
    </row>
    <row r="421" spans="1:2" x14ac:dyDescent="0.25">
      <c r="A421" s="3"/>
      <c r="B421" s="3"/>
    </row>
    <row r="422" spans="1:2" x14ac:dyDescent="0.25">
      <c r="A422" s="3"/>
      <c r="B422" s="3"/>
    </row>
    <row r="423" spans="1:2" x14ac:dyDescent="0.25">
      <c r="A423" s="3"/>
      <c r="B423" s="3"/>
    </row>
    <row r="424" spans="1:2" x14ac:dyDescent="0.25">
      <c r="A424" s="3"/>
      <c r="B424" s="3"/>
    </row>
    <row r="425" spans="1:2" x14ac:dyDescent="0.25">
      <c r="A425" s="3"/>
      <c r="B425" s="3"/>
    </row>
    <row r="426" spans="1:2" x14ac:dyDescent="0.25">
      <c r="A426" s="3"/>
      <c r="B426" s="3"/>
    </row>
    <row r="427" spans="1:2" x14ac:dyDescent="0.25">
      <c r="A427" s="3"/>
      <c r="B427" s="3"/>
    </row>
    <row r="428" spans="1:2" x14ac:dyDescent="0.25">
      <c r="A428" s="3"/>
      <c r="B428" s="3"/>
    </row>
    <row r="429" spans="1:2" x14ac:dyDescent="0.25">
      <c r="A429" s="3"/>
      <c r="B429" s="3"/>
    </row>
    <row r="430" spans="1:2" x14ac:dyDescent="0.25">
      <c r="A430" s="3"/>
      <c r="B430" s="3"/>
    </row>
    <row r="431" spans="1:2" x14ac:dyDescent="0.25">
      <c r="A431" s="3"/>
      <c r="B431" s="3"/>
    </row>
    <row r="432" spans="1:2" x14ac:dyDescent="0.25">
      <c r="A432" s="3"/>
      <c r="B432" s="3"/>
    </row>
    <row r="433" spans="1:2" x14ac:dyDescent="0.25">
      <c r="A433" s="3"/>
      <c r="B433" s="3"/>
    </row>
    <row r="434" spans="1:2" x14ac:dyDescent="0.25">
      <c r="A434" s="3"/>
      <c r="B434" s="3"/>
    </row>
    <row r="435" spans="1:2" x14ac:dyDescent="0.25">
      <c r="A435" s="3"/>
      <c r="B435" s="3"/>
    </row>
    <row r="436" spans="1:2" x14ac:dyDescent="0.25">
      <c r="A436" s="3"/>
      <c r="B436" s="3"/>
    </row>
    <row r="437" spans="1:2" x14ac:dyDescent="0.25">
      <c r="A437" s="3"/>
      <c r="B437" s="3"/>
    </row>
    <row r="438" spans="1:2" x14ac:dyDescent="0.25">
      <c r="A438" s="3"/>
      <c r="B438" s="3"/>
    </row>
    <row r="439" spans="1:2" x14ac:dyDescent="0.25">
      <c r="A439" s="3"/>
      <c r="B439" s="3"/>
    </row>
    <row r="440" spans="1:2" x14ac:dyDescent="0.25">
      <c r="A440" s="3"/>
      <c r="B440" s="3"/>
    </row>
    <row r="441" spans="1:2" x14ac:dyDescent="0.25">
      <c r="A441" s="3"/>
      <c r="B441" s="3"/>
    </row>
    <row r="442" spans="1:2" x14ac:dyDescent="0.25">
      <c r="A442" s="3"/>
      <c r="B442" s="3"/>
    </row>
    <row r="443" spans="1:2" x14ac:dyDescent="0.25">
      <c r="A443" s="3"/>
      <c r="B443" s="3"/>
    </row>
    <row r="444" spans="1:2" x14ac:dyDescent="0.25">
      <c r="A444" s="3"/>
      <c r="B444" s="3"/>
    </row>
    <row r="445" spans="1:2" x14ac:dyDescent="0.25">
      <c r="A445" s="3"/>
      <c r="B445" s="3"/>
    </row>
    <row r="446" spans="1:2" x14ac:dyDescent="0.25">
      <c r="A446" s="3"/>
      <c r="B446" s="3"/>
    </row>
    <row r="447" spans="1:2" x14ac:dyDescent="0.25">
      <c r="A447" s="3"/>
      <c r="B447" s="3"/>
    </row>
    <row r="448" spans="1:2" x14ac:dyDescent="0.25">
      <c r="A448" s="3"/>
      <c r="B448" s="3"/>
    </row>
    <row r="449" spans="1:2" x14ac:dyDescent="0.25">
      <c r="A449" s="3"/>
      <c r="B449" s="3"/>
    </row>
    <row r="450" spans="1:2" x14ac:dyDescent="0.25">
      <c r="A450" s="3"/>
      <c r="B450" s="3"/>
    </row>
    <row r="451" spans="1:2" x14ac:dyDescent="0.25">
      <c r="A451" s="3"/>
      <c r="B451" s="3"/>
    </row>
    <row r="452" spans="1:2" x14ac:dyDescent="0.25">
      <c r="A452" s="3"/>
      <c r="B452" s="3"/>
    </row>
    <row r="453" spans="1:2" x14ac:dyDescent="0.25">
      <c r="A453" s="3"/>
      <c r="B453" s="3"/>
    </row>
    <row r="454" spans="1:2" x14ac:dyDescent="0.25">
      <c r="A454" s="3"/>
      <c r="B454" s="3"/>
    </row>
    <row r="455" spans="1:2" x14ac:dyDescent="0.25">
      <c r="A455" s="3"/>
      <c r="B455" s="3"/>
    </row>
    <row r="456" spans="1:2" x14ac:dyDescent="0.25">
      <c r="A456" s="3"/>
      <c r="B456" s="3"/>
    </row>
    <row r="457" spans="1:2" x14ac:dyDescent="0.25">
      <c r="A457" s="3"/>
      <c r="B457" s="3"/>
    </row>
    <row r="458" spans="1:2" x14ac:dyDescent="0.25">
      <c r="A458" s="3"/>
      <c r="B458" s="3"/>
    </row>
    <row r="459" spans="1:2" x14ac:dyDescent="0.25">
      <c r="A459" s="3"/>
      <c r="B459" s="3"/>
    </row>
    <row r="460" spans="1:2" x14ac:dyDescent="0.25">
      <c r="A460" s="3"/>
      <c r="B460" s="3"/>
    </row>
    <row r="461" spans="1:2" x14ac:dyDescent="0.25">
      <c r="A461" s="3"/>
      <c r="B461" s="3"/>
    </row>
    <row r="462" spans="1:2" x14ac:dyDescent="0.25">
      <c r="A462" s="3"/>
      <c r="B462" s="3"/>
    </row>
    <row r="463" spans="1:2" x14ac:dyDescent="0.25">
      <c r="A463" s="3"/>
      <c r="B463" s="3"/>
    </row>
    <row r="464" spans="1:2" x14ac:dyDescent="0.25">
      <c r="A464" s="3"/>
      <c r="B464" s="3"/>
    </row>
    <row r="465" spans="1:2" x14ac:dyDescent="0.25">
      <c r="A465" s="3"/>
      <c r="B465" s="3"/>
    </row>
    <row r="466" spans="1:2" x14ac:dyDescent="0.25">
      <c r="A466" s="3"/>
      <c r="B466" s="3"/>
    </row>
    <row r="467" spans="1:2" x14ac:dyDescent="0.25">
      <c r="A467" s="3"/>
      <c r="B467" s="3"/>
    </row>
    <row r="468" spans="1:2" x14ac:dyDescent="0.25">
      <c r="A468" s="3"/>
      <c r="B468" s="3"/>
    </row>
    <row r="469" spans="1:2" x14ac:dyDescent="0.25">
      <c r="A469" s="3"/>
      <c r="B469" s="3"/>
    </row>
    <row r="470" spans="1:2" x14ac:dyDescent="0.25">
      <c r="A470" s="3"/>
      <c r="B470" s="3"/>
    </row>
    <row r="471" spans="1:2" x14ac:dyDescent="0.25">
      <c r="A471" s="3"/>
      <c r="B471" s="3"/>
    </row>
    <row r="472" spans="1:2" x14ac:dyDescent="0.25">
      <c r="A472" s="3"/>
      <c r="B472" s="3"/>
    </row>
    <row r="473" spans="1:2" x14ac:dyDescent="0.25">
      <c r="A473" s="3"/>
      <c r="B473" s="3"/>
    </row>
    <row r="474" spans="1:2" x14ac:dyDescent="0.25">
      <c r="A474" s="3"/>
      <c r="B474" s="3"/>
    </row>
    <row r="475" spans="1:2" x14ac:dyDescent="0.25">
      <c r="A475" s="3"/>
      <c r="B475" s="3"/>
    </row>
    <row r="476" spans="1:2" x14ac:dyDescent="0.25">
      <c r="A476" s="3"/>
      <c r="B476" s="3"/>
    </row>
    <row r="477" spans="1:2" x14ac:dyDescent="0.25">
      <c r="A477" s="3"/>
      <c r="B477" s="3"/>
    </row>
    <row r="478" spans="1:2" x14ac:dyDescent="0.25">
      <c r="A478" s="3"/>
      <c r="B478" s="3"/>
    </row>
    <row r="479" spans="1:2" x14ac:dyDescent="0.25">
      <c r="A479" s="3"/>
      <c r="B479" s="3"/>
    </row>
    <row r="480" spans="1:2" x14ac:dyDescent="0.25">
      <c r="A480" s="3"/>
      <c r="B480" s="3"/>
    </row>
    <row r="481" spans="1:2" x14ac:dyDescent="0.25">
      <c r="A481" s="3"/>
      <c r="B481" s="3"/>
    </row>
    <row r="482" spans="1:2" x14ac:dyDescent="0.25">
      <c r="A482" s="3"/>
      <c r="B482" s="3"/>
    </row>
    <row r="483" spans="1:2" x14ac:dyDescent="0.25">
      <c r="A483" s="3"/>
      <c r="B483" s="3"/>
    </row>
    <row r="484" spans="1:2" x14ac:dyDescent="0.25">
      <c r="A484" s="3"/>
      <c r="B484" s="3"/>
    </row>
    <row r="485" spans="1:2" x14ac:dyDescent="0.25">
      <c r="A485" s="3"/>
      <c r="B485" s="3"/>
    </row>
    <row r="486" spans="1:2" x14ac:dyDescent="0.25">
      <c r="A486" s="3"/>
      <c r="B486" s="3"/>
    </row>
    <row r="487" spans="1:2" x14ac:dyDescent="0.25">
      <c r="A487" s="3"/>
      <c r="B487" s="3"/>
    </row>
    <row r="488" spans="1:2" x14ac:dyDescent="0.25">
      <c r="A488" s="3"/>
      <c r="B488" s="3"/>
    </row>
    <row r="489" spans="1:2" x14ac:dyDescent="0.25">
      <c r="A489" s="3"/>
      <c r="B489" s="3"/>
    </row>
    <row r="490" spans="1:2" x14ac:dyDescent="0.25">
      <c r="A490" s="3"/>
      <c r="B490" s="3"/>
    </row>
    <row r="491" spans="1:2" x14ac:dyDescent="0.25">
      <c r="A491" s="3"/>
      <c r="B491" s="3"/>
    </row>
    <row r="492" spans="1:2" x14ac:dyDescent="0.25">
      <c r="A492" s="3"/>
      <c r="B492" s="3"/>
    </row>
    <row r="493" spans="1:2" x14ac:dyDescent="0.25">
      <c r="A493" s="3"/>
      <c r="B493" s="3"/>
    </row>
    <row r="494" spans="1:2" x14ac:dyDescent="0.25">
      <c r="A494" s="3"/>
      <c r="B494" s="3"/>
    </row>
    <row r="495" spans="1:2" x14ac:dyDescent="0.25">
      <c r="A495" s="3"/>
      <c r="B495" s="3"/>
    </row>
    <row r="496" spans="1:2" x14ac:dyDescent="0.25">
      <c r="A496" s="3"/>
      <c r="B496" s="3"/>
    </row>
    <row r="497" spans="1:2" x14ac:dyDescent="0.25">
      <c r="A497" s="3"/>
      <c r="B497" s="3"/>
    </row>
    <row r="498" spans="1:2" x14ac:dyDescent="0.25">
      <c r="A498" s="3"/>
      <c r="B498" s="3"/>
    </row>
    <row r="499" spans="1:2" x14ac:dyDescent="0.25">
      <c r="A499" s="3"/>
      <c r="B499" s="3"/>
    </row>
    <row r="500" spans="1:2" x14ac:dyDescent="0.25">
      <c r="A500" s="3"/>
      <c r="B500" s="3"/>
    </row>
    <row r="501" spans="1:2" x14ac:dyDescent="0.25">
      <c r="A501" s="3"/>
      <c r="B501" s="3"/>
    </row>
    <row r="502" spans="1:2" x14ac:dyDescent="0.25">
      <c r="A502" s="3"/>
      <c r="B502" s="3"/>
    </row>
    <row r="503" spans="1:2" x14ac:dyDescent="0.25">
      <c r="A503" s="3"/>
      <c r="B503" s="3"/>
    </row>
    <row r="504" spans="1:2" x14ac:dyDescent="0.25">
      <c r="A504" s="3"/>
      <c r="B504" s="3"/>
    </row>
    <row r="505" spans="1:2" x14ac:dyDescent="0.25">
      <c r="A505" s="3"/>
      <c r="B505" s="3"/>
    </row>
    <row r="506" spans="1:2" x14ac:dyDescent="0.25">
      <c r="A506" s="3"/>
      <c r="B506" s="3"/>
    </row>
    <row r="507" spans="1:2" x14ac:dyDescent="0.25">
      <c r="A507" s="3"/>
      <c r="B507" s="3"/>
    </row>
    <row r="508" spans="1:2" x14ac:dyDescent="0.25">
      <c r="A508" s="3"/>
      <c r="B508" s="3"/>
    </row>
    <row r="509" spans="1:2" x14ac:dyDescent="0.25">
      <c r="A509" s="3"/>
      <c r="B509" s="3"/>
    </row>
    <row r="510" spans="1:2" x14ac:dyDescent="0.25">
      <c r="A510" s="3"/>
      <c r="B510" s="3"/>
    </row>
    <row r="511" spans="1:2" x14ac:dyDescent="0.25">
      <c r="A511" s="3"/>
      <c r="B511" s="3"/>
    </row>
    <row r="512" spans="1:2" x14ac:dyDescent="0.25">
      <c r="A512" s="3"/>
      <c r="B512" s="3"/>
    </row>
    <row r="513" spans="1:2" x14ac:dyDescent="0.25">
      <c r="A513" s="3"/>
      <c r="B513" s="3"/>
    </row>
    <row r="514" spans="1:2" x14ac:dyDescent="0.25">
      <c r="A514" s="3"/>
      <c r="B514" s="3"/>
    </row>
    <row r="515" spans="1:2" x14ac:dyDescent="0.25">
      <c r="A515" s="3"/>
      <c r="B515" s="3"/>
    </row>
    <row r="516" spans="1:2" x14ac:dyDescent="0.25">
      <c r="A516" s="3"/>
      <c r="B516" s="3"/>
    </row>
    <row r="517" spans="1:2" x14ac:dyDescent="0.25">
      <c r="A517" s="3"/>
      <c r="B517" s="3"/>
    </row>
    <row r="518" spans="1:2" x14ac:dyDescent="0.25">
      <c r="A518" s="3"/>
      <c r="B518" s="3"/>
    </row>
    <row r="519" spans="1:2" x14ac:dyDescent="0.25">
      <c r="A519" s="3"/>
      <c r="B519" s="3"/>
    </row>
    <row r="520" spans="1:2" x14ac:dyDescent="0.25">
      <c r="A520" s="3"/>
      <c r="B520" s="3"/>
    </row>
    <row r="521" spans="1:2" x14ac:dyDescent="0.25">
      <c r="A521" s="3"/>
      <c r="B521" s="3"/>
    </row>
    <row r="522" spans="1:2" x14ac:dyDescent="0.25">
      <c r="A522" s="3"/>
      <c r="B522" s="3"/>
    </row>
    <row r="523" spans="1:2" x14ac:dyDescent="0.25">
      <c r="A523" s="3"/>
      <c r="B523" s="3"/>
    </row>
    <row r="524" spans="1:2" x14ac:dyDescent="0.25">
      <c r="A524" s="3"/>
      <c r="B524" s="3"/>
    </row>
    <row r="525" spans="1:2" x14ac:dyDescent="0.25">
      <c r="A525" s="3"/>
      <c r="B525" s="3"/>
    </row>
    <row r="526" spans="1:2" x14ac:dyDescent="0.25">
      <c r="A526" s="3"/>
      <c r="B526" s="3"/>
    </row>
    <row r="527" spans="1:2" x14ac:dyDescent="0.25">
      <c r="A527" s="3"/>
      <c r="B527" s="3"/>
    </row>
    <row r="528" spans="1:2" x14ac:dyDescent="0.25">
      <c r="A528" s="3"/>
      <c r="B528" s="3"/>
    </row>
    <row r="529" spans="1:2" x14ac:dyDescent="0.25">
      <c r="A529" s="3"/>
      <c r="B529" s="3"/>
    </row>
    <row r="530" spans="1:2" x14ac:dyDescent="0.25">
      <c r="A530" s="3"/>
      <c r="B530" s="3"/>
    </row>
    <row r="531" spans="1:2" x14ac:dyDescent="0.25">
      <c r="A531" s="3"/>
      <c r="B531" s="3"/>
    </row>
    <row r="532" spans="1:2" x14ac:dyDescent="0.25">
      <c r="A532" s="3"/>
      <c r="B532" s="3"/>
    </row>
    <row r="533" spans="1:2" x14ac:dyDescent="0.25">
      <c r="A533" s="3"/>
      <c r="B533" s="3"/>
    </row>
    <row r="534" spans="1:2" x14ac:dyDescent="0.25">
      <c r="A534" s="3"/>
      <c r="B534" s="3"/>
    </row>
    <row r="535" spans="1:2" x14ac:dyDescent="0.25">
      <c r="A535" s="3"/>
      <c r="B535" s="3"/>
    </row>
    <row r="536" spans="1:2" x14ac:dyDescent="0.25">
      <c r="A536" s="3"/>
      <c r="B536" s="3"/>
    </row>
    <row r="537" spans="1:2" x14ac:dyDescent="0.25">
      <c r="A537" s="3"/>
      <c r="B537" s="3"/>
    </row>
    <row r="538" spans="1:2" x14ac:dyDescent="0.25">
      <c r="A538" s="3"/>
      <c r="B538" s="3"/>
    </row>
    <row r="539" spans="1:2" x14ac:dyDescent="0.25">
      <c r="A539" s="3"/>
      <c r="B539" s="3"/>
    </row>
    <row r="540" spans="1:2" x14ac:dyDescent="0.25">
      <c r="A540" s="3"/>
      <c r="B540" s="3"/>
    </row>
    <row r="541" spans="1:2" x14ac:dyDescent="0.25">
      <c r="A541" s="3"/>
      <c r="B541" s="3"/>
    </row>
    <row r="542" spans="1:2" x14ac:dyDescent="0.25">
      <c r="A542" s="3"/>
      <c r="B542" s="3"/>
    </row>
    <row r="543" spans="1:2" x14ac:dyDescent="0.25">
      <c r="A543" s="3"/>
      <c r="B543" s="3"/>
    </row>
    <row r="544" spans="1:2" x14ac:dyDescent="0.25">
      <c r="A544" s="3"/>
      <c r="B544" s="3"/>
    </row>
    <row r="545" spans="1:2" x14ac:dyDescent="0.25">
      <c r="A545" s="3"/>
      <c r="B545" s="3"/>
    </row>
    <row r="546" spans="1:2" x14ac:dyDescent="0.25">
      <c r="A546" s="3"/>
      <c r="B546" s="3"/>
    </row>
    <row r="547" spans="1:2" x14ac:dyDescent="0.25">
      <c r="A547" s="3"/>
      <c r="B547" s="3"/>
    </row>
    <row r="548" spans="1:2" x14ac:dyDescent="0.25">
      <c r="A548" s="3"/>
      <c r="B548" s="3"/>
    </row>
    <row r="549" spans="1:2" x14ac:dyDescent="0.25">
      <c r="A549" s="3"/>
      <c r="B549" s="3"/>
    </row>
    <row r="550" spans="1:2" x14ac:dyDescent="0.25">
      <c r="A550" s="3"/>
      <c r="B550" s="3"/>
    </row>
    <row r="551" spans="1:2" x14ac:dyDescent="0.25">
      <c r="A551" s="3"/>
      <c r="B551" s="3"/>
    </row>
    <row r="552" spans="1:2" x14ac:dyDescent="0.25">
      <c r="A552" s="3"/>
      <c r="B552" s="3"/>
    </row>
    <row r="553" spans="1:2" x14ac:dyDescent="0.25">
      <c r="A553" s="3"/>
      <c r="B553" s="3"/>
    </row>
    <row r="554" spans="1:2" x14ac:dyDescent="0.25">
      <c r="A554" s="3"/>
      <c r="B554" s="3"/>
    </row>
    <row r="555" spans="1:2" x14ac:dyDescent="0.25">
      <c r="A555" s="3"/>
      <c r="B555" s="3"/>
    </row>
    <row r="556" spans="1:2" x14ac:dyDescent="0.25">
      <c r="A556" s="3"/>
      <c r="B556" s="3"/>
    </row>
    <row r="557" spans="1:2" x14ac:dyDescent="0.25">
      <c r="A557" s="3"/>
      <c r="B557" s="3"/>
    </row>
    <row r="558" spans="1:2" x14ac:dyDescent="0.25">
      <c r="A558" s="3"/>
      <c r="B558" s="3"/>
    </row>
    <row r="559" spans="1:2" x14ac:dyDescent="0.25">
      <c r="A559" s="3"/>
      <c r="B559" s="3"/>
    </row>
    <row r="560" spans="1:2" x14ac:dyDescent="0.25">
      <c r="A560" s="3"/>
      <c r="B560" s="3"/>
    </row>
    <row r="561" spans="1:2" x14ac:dyDescent="0.25">
      <c r="A561" s="3"/>
      <c r="B561" s="3"/>
    </row>
    <row r="562" spans="1:2" x14ac:dyDescent="0.25">
      <c r="A562" s="3"/>
      <c r="B562" s="3"/>
    </row>
    <row r="563" spans="1:2" x14ac:dyDescent="0.25">
      <c r="A563" s="3"/>
      <c r="B563" s="3"/>
    </row>
    <row r="564" spans="1:2" x14ac:dyDescent="0.25">
      <c r="A564" s="3"/>
      <c r="B564" s="3"/>
    </row>
    <row r="565" spans="1:2" x14ac:dyDescent="0.25">
      <c r="A565" s="3"/>
      <c r="B565" s="3"/>
    </row>
    <row r="566" spans="1:2" x14ac:dyDescent="0.25">
      <c r="A566" s="3"/>
      <c r="B566" s="3"/>
    </row>
    <row r="567" spans="1:2" x14ac:dyDescent="0.25">
      <c r="A567" s="3"/>
      <c r="B567" s="3"/>
    </row>
    <row r="568" spans="1:2" x14ac:dyDescent="0.25">
      <c r="A568" s="3"/>
      <c r="B568" s="3"/>
    </row>
    <row r="569" spans="1:2" x14ac:dyDescent="0.25">
      <c r="A569" s="3"/>
      <c r="B569" s="3"/>
    </row>
    <row r="570" spans="1:2" x14ac:dyDescent="0.25">
      <c r="A570" s="3"/>
      <c r="B570" s="3"/>
    </row>
    <row r="571" spans="1:2" x14ac:dyDescent="0.25">
      <c r="A571" s="3"/>
      <c r="B571" s="3"/>
    </row>
    <row r="572" spans="1:2" x14ac:dyDescent="0.25">
      <c r="A572" s="3"/>
      <c r="B572" s="3"/>
    </row>
    <row r="573" spans="1:2" x14ac:dyDescent="0.25">
      <c r="A573" s="3"/>
      <c r="B573" s="3"/>
    </row>
    <row r="574" spans="1:2" x14ac:dyDescent="0.25">
      <c r="A574" s="3"/>
      <c r="B574" s="3"/>
    </row>
    <row r="575" spans="1:2" x14ac:dyDescent="0.25">
      <c r="A575" s="3"/>
      <c r="B575" s="3"/>
    </row>
    <row r="576" spans="1:2" x14ac:dyDescent="0.25">
      <c r="A576" s="3"/>
      <c r="B576" s="3"/>
    </row>
    <row r="577" spans="1:2" x14ac:dyDescent="0.25">
      <c r="A577" s="3"/>
      <c r="B577" s="3"/>
    </row>
    <row r="578" spans="1:2" x14ac:dyDescent="0.25">
      <c r="A578" s="3"/>
      <c r="B578" s="3"/>
    </row>
    <row r="579" spans="1:2" x14ac:dyDescent="0.25">
      <c r="A579" s="3"/>
      <c r="B579" s="3"/>
    </row>
    <row r="580" spans="1:2" x14ac:dyDescent="0.25">
      <c r="A580" s="3"/>
      <c r="B580" s="3"/>
    </row>
    <row r="581" spans="1:2" x14ac:dyDescent="0.25">
      <c r="A581" s="3"/>
      <c r="B581" s="3"/>
    </row>
    <row r="582" spans="1:2" x14ac:dyDescent="0.25">
      <c r="A582" s="3"/>
      <c r="B582" s="3"/>
    </row>
    <row r="583" spans="1:2" x14ac:dyDescent="0.25">
      <c r="A583" s="3"/>
      <c r="B583" s="3"/>
    </row>
    <row r="584" spans="1:2" x14ac:dyDescent="0.25">
      <c r="A584" s="3"/>
      <c r="B584" s="3"/>
    </row>
    <row r="585" spans="1:2" x14ac:dyDescent="0.25">
      <c r="A585" s="3"/>
      <c r="B585" s="3"/>
    </row>
    <row r="586" spans="1:2" x14ac:dyDescent="0.25">
      <c r="A586" s="3"/>
      <c r="B586" s="3"/>
    </row>
    <row r="587" spans="1:2" x14ac:dyDescent="0.25">
      <c r="A587" s="3"/>
      <c r="B587" s="3"/>
    </row>
    <row r="588" spans="1:2" x14ac:dyDescent="0.25">
      <c r="A588" s="3"/>
      <c r="B588" s="3"/>
    </row>
    <row r="589" spans="1:2" x14ac:dyDescent="0.25">
      <c r="A589" s="3"/>
      <c r="B589" s="3"/>
    </row>
    <row r="590" spans="1:2" x14ac:dyDescent="0.25">
      <c r="A590" s="3"/>
      <c r="B590" s="3"/>
    </row>
    <row r="591" spans="1:2" x14ac:dyDescent="0.25">
      <c r="A591" s="3"/>
      <c r="B591" s="3"/>
    </row>
    <row r="592" spans="1:2" x14ac:dyDescent="0.25">
      <c r="A592" s="3"/>
      <c r="B592" s="3"/>
    </row>
    <row r="593" spans="1:2" x14ac:dyDescent="0.25">
      <c r="A593" s="3"/>
      <c r="B593" s="3"/>
    </row>
    <row r="594" spans="1:2" x14ac:dyDescent="0.25">
      <c r="A594" s="3"/>
      <c r="B594" s="3"/>
    </row>
    <row r="595" spans="1:2" x14ac:dyDescent="0.25">
      <c r="A595" s="3"/>
      <c r="B595" s="3"/>
    </row>
    <row r="596" spans="1:2" x14ac:dyDescent="0.25">
      <c r="A596" s="3"/>
      <c r="B596" s="3"/>
    </row>
    <row r="597" spans="1:2" x14ac:dyDescent="0.25">
      <c r="A597" s="3"/>
      <c r="B597" s="3"/>
    </row>
    <row r="598" spans="1:2" x14ac:dyDescent="0.25">
      <c r="A598" s="3"/>
      <c r="B598" s="3"/>
    </row>
    <row r="599" spans="1:2" x14ac:dyDescent="0.25">
      <c r="A599" s="3"/>
      <c r="B599" s="3"/>
    </row>
    <row r="600" spans="1:2" x14ac:dyDescent="0.25">
      <c r="A600" s="3"/>
      <c r="B600" s="3"/>
    </row>
    <row r="601" spans="1:2" x14ac:dyDescent="0.25">
      <c r="A601" s="3"/>
      <c r="B601" s="3"/>
    </row>
    <row r="602" spans="1:2" x14ac:dyDescent="0.25">
      <c r="A602" s="3"/>
      <c r="B602" s="3"/>
    </row>
    <row r="603" spans="1:2" x14ac:dyDescent="0.25">
      <c r="A603" s="3"/>
      <c r="B603" s="3"/>
    </row>
    <row r="604" spans="1:2" x14ac:dyDescent="0.25">
      <c r="A604" s="3"/>
      <c r="B604" s="3"/>
    </row>
    <row r="605" spans="1:2" x14ac:dyDescent="0.25">
      <c r="A605" s="3"/>
      <c r="B605" s="3"/>
    </row>
    <row r="606" spans="1:2" x14ac:dyDescent="0.25">
      <c r="A606" s="3"/>
      <c r="B606" s="3"/>
    </row>
    <row r="607" spans="1:2" x14ac:dyDescent="0.25">
      <c r="A607" s="3"/>
      <c r="B607" s="3"/>
    </row>
    <row r="608" spans="1:2" x14ac:dyDescent="0.25">
      <c r="A608" s="3"/>
      <c r="B608" s="3"/>
    </row>
    <row r="609" spans="1:2" x14ac:dyDescent="0.25">
      <c r="A609" s="3"/>
      <c r="B609" s="3"/>
    </row>
    <row r="610" spans="1:2" x14ac:dyDescent="0.25">
      <c r="A610" s="3"/>
      <c r="B610" s="3"/>
    </row>
    <row r="611" spans="1:2" x14ac:dyDescent="0.25">
      <c r="A611" s="3"/>
      <c r="B611" s="3"/>
    </row>
    <row r="612" spans="1:2" x14ac:dyDescent="0.25">
      <c r="A612" s="3"/>
      <c r="B612" s="3"/>
    </row>
    <row r="613" spans="1:2" x14ac:dyDescent="0.25">
      <c r="A613" s="3"/>
      <c r="B613" s="3"/>
    </row>
    <row r="614" spans="1:2" x14ac:dyDescent="0.25">
      <c r="A614" s="3"/>
      <c r="B614" s="3"/>
    </row>
    <row r="615" spans="1:2" x14ac:dyDescent="0.25">
      <c r="A615" s="3"/>
      <c r="B615" s="3"/>
    </row>
    <row r="616" spans="1:2" x14ac:dyDescent="0.25">
      <c r="A616" s="3"/>
      <c r="B616" s="3"/>
    </row>
    <row r="617" spans="1:2" x14ac:dyDescent="0.25">
      <c r="A617" s="3"/>
      <c r="B617" s="3"/>
    </row>
    <row r="618" spans="1:2" x14ac:dyDescent="0.25">
      <c r="A618" s="3"/>
      <c r="B618" s="3"/>
    </row>
    <row r="619" spans="1:2" x14ac:dyDescent="0.25">
      <c r="A619" s="3"/>
      <c r="B619" s="3"/>
    </row>
    <row r="620" spans="1:2" x14ac:dyDescent="0.25">
      <c r="A620" s="3"/>
      <c r="B620" s="3"/>
    </row>
    <row r="621" spans="1:2" x14ac:dyDescent="0.25">
      <c r="A621" s="3"/>
      <c r="B621" s="3"/>
    </row>
    <row r="622" spans="1:2" x14ac:dyDescent="0.25">
      <c r="A622" s="3"/>
      <c r="B622" s="3"/>
    </row>
    <row r="623" spans="1:2" x14ac:dyDescent="0.25">
      <c r="A623" s="3"/>
      <c r="B623" s="3"/>
    </row>
    <row r="624" spans="1:2" x14ac:dyDescent="0.25">
      <c r="A624" s="3"/>
      <c r="B624" s="3"/>
    </row>
    <row r="625" spans="1:2" x14ac:dyDescent="0.25">
      <c r="A625" s="3"/>
      <c r="B625" s="3"/>
    </row>
    <row r="626" spans="1:2" x14ac:dyDescent="0.25">
      <c r="A626" s="3"/>
      <c r="B626" s="3"/>
    </row>
    <row r="627" spans="1:2" x14ac:dyDescent="0.25">
      <c r="A627" s="3"/>
      <c r="B627" s="3"/>
    </row>
    <row r="628" spans="1:2" x14ac:dyDescent="0.25">
      <c r="A628" s="3"/>
      <c r="B628" s="3"/>
    </row>
    <row r="629" spans="1:2" x14ac:dyDescent="0.25">
      <c r="A629" s="3"/>
      <c r="B629" s="3"/>
    </row>
    <row r="630" spans="1:2" x14ac:dyDescent="0.25">
      <c r="A630" s="3"/>
      <c r="B630" s="3"/>
    </row>
    <row r="631" spans="1:2" x14ac:dyDescent="0.25">
      <c r="A631" s="3"/>
      <c r="B631" s="3"/>
    </row>
    <row r="632" spans="1:2" x14ac:dyDescent="0.25">
      <c r="A632" s="3"/>
      <c r="B632" s="3"/>
    </row>
    <row r="633" spans="1:2" x14ac:dyDescent="0.25">
      <c r="A633" s="3"/>
      <c r="B633" s="3"/>
    </row>
    <row r="634" spans="1:2" x14ac:dyDescent="0.25">
      <c r="A634" s="3"/>
      <c r="B634" s="3"/>
    </row>
    <row r="635" spans="1:2" x14ac:dyDescent="0.25">
      <c r="A635" s="3"/>
      <c r="B635" s="3"/>
    </row>
    <row r="636" spans="1:2" x14ac:dyDescent="0.25">
      <c r="A636" s="3"/>
      <c r="B636" s="3"/>
    </row>
    <row r="637" spans="1:2" x14ac:dyDescent="0.25">
      <c r="A637" s="3"/>
      <c r="B637" s="3"/>
    </row>
    <row r="638" spans="1:2" x14ac:dyDescent="0.25">
      <c r="A638" s="3"/>
      <c r="B638" s="3"/>
    </row>
    <row r="639" spans="1:2" x14ac:dyDescent="0.25">
      <c r="A639" s="3"/>
      <c r="B639" s="3"/>
    </row>
    <row r="640" spans="1:2" x14ac:dyDescent="0.25">
      <c r="A640" s="3"/>
      <c r="B640" s="3"/>
    </row>
    <row r="641" spans="1:2" x14ac:dyDescent="0.25">
      <c r="A641" s="3"/>
      <c r="B641" s="3"/>
    </row>
    <row r="642" spans="1:2" x14ac:dyDescent="0.25">
      <c r="A642" s="3"/>
      <c r="B642" s="3"/>
    </row>
    <row r="643" spans="1:2" x14ac:dyDescent="0.25">
      <c r="A643" s="3"/>
      <c r="B643" s="3"/>
    </row>
    <row r="644" spans="1:2" x14ac:dyDescent="0.25">
      <c r="A644" s="3"/>
      <c r="B644" s="3"/>
    </row>
    <row r="645" spans="1:2" x14ac:dyDescent="0.25">
      <c r="A645" s="3"/>
      <c r="B645" s="3"/>
    </row>
    <row r="646" spans="1:2" x14ac:dyDescent="0.25">
      <c r="A646" s="3"/>
      <c r="B646" s="3"/>
    </row>
    <row r="647" spans="1:2" x14ac:dyDescent="0.25">
      <c r="A647" s="3"/>
      <c r="B647" s="3"/>
    </row>
    <row r="648" spans="1:2" x14ac:dyDescent="0.25">
      <c r="A648" s="3"/>
      <c r="B648" s="3"/>
    </row>
    <row r="649" spans="1:2" x14ac:dyDescent="0.25">
      <c r="A649" s="3"/>
      <c r="B649" s="3"/>
    </row>
    <row r="650" spans="1:2" x14ac:dyDescent="0.25">
      <c r="A650" s="3"/>
      <c r="B650" s="3"/>
    </row>
    <row r="651" spans="1:2" x14ac:dyDescent="0.25">
      <c r="A651" s="3"/>
      <c r="B651" s="3"/>
    </row>
    <row r="652" spans="1:2" x14ac:dyDescent="0.25">
      <c r="A652" s="3"/>
      <c r="B652" s="3"/>
    </row>
    <row r="653" spans="1:2" x14ac:dyDescent="0.25">
      <c r="A653" s="3"/>
      <c r="B653" s="3"/>
    </row>
    <row r="654" spans="1:2" x14ac:dyDescent="0.25">
      <c r="A654" s="3"/>
      <c r="B654" s="3"/>
    </row>
    <row r="655" spans="1:2" x14ac:dyDescent="0.25">
      <c r="A655" s="3"/>
      <c r="B655" s="3"/>
    </row>
    <row r="656" spans="1:2" x14ac:dyDescent="0.25">
      <c r="A656" s="3"/>
      <c r="B656" s="3"/>
    </row>
    <row r="657" spans="1:2" x14ac:dyDescent="0.25">
      <c r="A657" s="3"/>
      <c r="B657" s="3"/>
    </row>
    <row r="658" spans="1:2" x14ac:dyDescent="0.25">
      <c r="A658" s="3"/>
      <c r="B658" s="3"/>
    </row>
    <row r="659" spans="1:2" x14ac:dyDescent="0.25">
      <c r="A659" s="3"/>
      <c r="B659" s="3"/>
    </row>
    <row r="660" spans="1:2" x14ac:dyDescent="0.25">
      <c r="A660" s="3"/>
      <c r="B660" s="3"/>
    </row>
    <row r="661" spans="1:2" x14ac:dyDescent="0.25">
      <c r="A661" s="3"/>
      <c r="B661" s="3"/>
    </row>
    <row r="662" spans="1:2" x14ac:dyDescent="0.25">
      <c r="A662" s="3"/>
      <c r="B662" s="3"/>
    </row>
    <row r="663" spans="1:2" x14ac:dyDescent="0.25">
      <c r="A663" s="3"/>
      <c r="B663" s="3"/>
    </row>
    <row r="664" spans="1:2" x14ac:dyDescent="0.25">
      <c r="A664" s="3"/>
      <c r="B664" s="3"/>
    </row>
    <row r="665" spans="1:2" x14ac:dyDescent="0.25">
      <c r="A665" s="3"/>
      <c r="B665" s="3"/>
    </row>
    <row r="666" spans="1:2" x14ac:dyDescent="0.25">
      <c r="A666" s="3"/>
      <c r="B666" s="3"/>
    </row>
    <row r="667" spans="1:2" x14ac:dyDescent="0.25">
      <c r="A667" s="3"/>
      <c r="B667" s="3"/>
    </row>
    <row r="668" spans="1:2" x14ac:dyDescent="0.25">
      <c r="A668" s="3"/>
      <c r="B668" s="3"/>
    </row>
    <row r="669" spans="1:2" x14ac:dyDescent="0.25">
      <c r="A669" s="3"/>
      <c r="B669" s="3"/>
    </row>
    <row r="670" spans="1:2" x14ac:dyDescent="0.25">
      <c r="A670" s="3"/>
      <c r="B670" s="3"/>
    </row>
    <row r="671" spans="1:2" x14ac:dyDescent="0.25">
      <c r="A671" s="3"/>
      <c r="B671" s="3"/>
    </row>
    <row r="672" spans="1:2" x14ac:dyDescent="0.25">
      <c r="A672" s="3"/>
      <c r="B672" s="3"/>
    </row>
    <row r="673" spans="1:2" x14ac:dyDescent="0.25">
      <c r="A673" s="3"/>
      <c r="B673" s="3"/>
    </row>
    <row r="674" spans="1:2" x14ac:dyDescent="0.25">
      <c r="A674" s="3"/>
      <c r="B674" s="3"/>
    </row>
    <row r="675" spans="1:2" x14ac:dyDescent="0.25">
      <c r="A675" s="3"/>
      <c r="B675" s="3"/>
    </row>
    <row r="676" spans="1:2" x14ac:dyDescent="0.25">
      <c r="A676" s="3"/>
      <c r="B676" s="3"/>
    </row>
    <row r="677" spans="1:2" x14ac:dyDescent="0.25">
      <c r="A677" s="3"/>
      <c r="B677" s="3"/>
    </row>
    <row r="678" spans="1:2" x14ac:dyDescent="0.25">
      <c r="A678" s="3"/>
      <c r="B678" s="3"/>
    </row>
    <row r="679" spans="1:2" x14ac:dyDescent="0.25">
      <c r="A679" s="3"/>
      <c r="B679" s="3"/>
    </row>
    <row r="680" spans="1:2" x14ac:dyDescent="0.25">
      <c r="A680" s="3"/>
      <c r="B680" s="3"/>
    </row>
    <row r="681" spans="1:2" x14ac:dyDescent="0.25">
      <c r="A681" s="3"/>
      <c r="B681" s="3"/>
    </row>
    <row r="682" spans="1:2" x14ac:dyDescent="0.25">
      <c r="A682" s="3"/>
      <c r="B682" s="3"/>
    </row>
    <row r="683" spans="1:2" x14ac:dyDescent="0.25">
      <c r="A683" s="3"/>
      <c r="B683" s="3"/>
    </row>
    <row r="684" spans="1:2" x14ac:dyDescent="0.25">
      <c r="A684" s="3"/>
      <c r="B684" s="3"/>
    </row>
    <row r="685" spans="1:2" x14ac:dyDescent="0.25">
      <c r="A685" s="3"/>
      <c r="B685" s="3"/>
    </row>
    <row r="686" spans="1:2" x14ac:dyDescent="0.25">
      <c r="A686" s="3"/>
      <c r="B686" s="3"/>
    </row>
    <row r="687" spans="1:2" x14ac:dyDescent="0.25">
      <c r="A687" s="3"/>
      <c r="B687" s="3"/>
    </row>
    <row r="688" spans="1:2" x14ac:dyDescent="0.25">
      <c r="A688" s="3"/>
      <c r="B688" s="3"/>
    </row>
    <row r="689" spans="1:2" x14ac:dyDescent="0.25">
      <c r="A689" s="3"/>
      <c r="B689" s="3"/>
    </row>
    <row r="690" spans="1:2" x14ac:dyDescent="0.25">
      <c r="A690" s="3"/>
      <c r="B690" s="3"/>
    </row>
    <row r="691" spans="1:2" x14ac:dyDescent="0.25">
      <c r="A691" s="3"/>
      <c r="B691" s="3"/>
    </row>
    <row r="692" spans="1:2" x14ac:dyDescent="0.25">
      <c r="A692" s="3"/>
      <c r="B692" s="3"/>
    </row>
    <row r="693" spans="1:2" x14ac:dyDescent="0.25">
      <c r="A693" s="3"/>
      <c r="B693" s="3"/>
    </row>
    <row r="694" spans="1:2" x14ac:dyDescent="0.25">
      <c r="A694" s="3"/>
      <c r="B694" s="3"/>
    </row>
    <row r="695" spans="1:2" x14ac:dyDescent="0.25">
      <c r="A695" s="3"/>
      <c r="B695" s="3"/>
    </row>
    <row r="696" spans="1:2" x14ac:dyDescent="0.25">
      <c r="A696" s="3"/>
      <c r="B696" s="3"/>
    </row>
    <row r="697" spans="1:2" x14ac:dyDescent="0.25">
      <c r="A697" s="3"/>
      <c r="B697" s="3"/>
    </row>
    <row r="698" spans="1:2" x14ac:dyDescent="0.25">
      <c r="A698" s="3"/>
      <c r="B698" s="3"/>
    </row>
    <row r="699" spans="1:2" x14ac:dyDescent="0.25">
      <c r="A699" s="3"/>
      <c r="B699" s="3"/>
    </row>
    <row r="700" spans="1:2" x14ac:dyDescent="0.25">
      <c r="A700" s="3"/>
      <c r="B700" s="3"/>
    </row>
    <row r="701" spans="1:2" x14ac:dyDescent="0.25">
      <c r="A701" s="3"/>
      <c r="B701" s="3"/>
    </row>
    <row r="702" spans="1:2" x14ac:dyDescent="0.25">
      <c r="A702" s="3"/>
      <c r="B702" s="3"/>
    </row>
    <row r="703" spans="1:2" x14ac:dyDescent="0.25">
      <c r="A703" s="3"/>
      <c r="B703" s="3"/>
    </row>
    <row r="704" spans="1:2" x14ac:dyDescent="0.25">
      <c r="A704" s="3"/>
      <c r="B704" s="3"/>
    </row>
    <row r="705" spans="1:2" x14ac:dyDescent="0.25">
      <c r="A705" s="3"/>
      <c r="B705" s="3"/>
    </row>
    <row r="706" spans="1:2" x14ac:dyDescent="0.25">
      <c r="A706" s="3"/>
      <c r="B706" s="3"/>
    </row>
    <row r="707" spans="1:2" x14ac:dyDescent="0.25">
      <c r="A707" s="3"/>
      <c r="B707" s="3"/>
    </row>
    <row r="708" spans="1:2" x14ac:dyDescent="0.25">
      <c r="A708" s="3"/>
      <c r="B708" s="3"/>
    </row>
    <row r="709" spans="1:2" x14ac:dyDescent="0.25">
      <c r="A709" s="3"/>
      <c r="B709" s="3"/>
    </row>
    <row r="710" spans="1:2" x14ac:dyDescent="0.25">
      <c r="A710" s="3"/>
      <c r="B710" s="3"/>
    </row>
    <row r="711" spans="1:2" x14ac:dyDescent="0.25">
      <c r="A711" s="3"/>
      <c r="B711" s="3"/>
    </row>
    <row r="712" spans="1:2" x14ac:dyDescent="0.25">
      <c r="A712" s="3"/>
      <c r="B712" s="3"/>
    </row>
    <row r="713" spans="1:2" x14ac:dyDescent="0.25">
      <c r="A713" s="3"/>
      <c r="B713" s="3"/>
    </row>
    <row r="714" spans="1:2" x14ac:dyDescent="0.25">
      <c r="A714" s="3"/>
      <c r="B714" s="3"/>
    </row>
    <row r="715" spans="1:2" x14ac:dyDescent="0.25">
      <c r="A715" s="3"/>
      <c r="B715" s="3"/>
    </row>
    <row r="716" spans="1:2" x14ac:dyDescent="0.25">
      <c r="A716" s="3"/>
      <c r="B716" s="3"/>
    </row>
    <row r="717" spans="1:2" x14ac:dyDescent="0.25">
      <c r="A717" s="3"/>
      <c r="B717" s="3"/>
    </row>
    <row r="718" spans="1:2" x14ac:dyDescent="0.25">
      <c r="A718" s="3"/>
      <c r="B718" s="3"/>
    </row>
    <row r="719" spans="1:2" x14ac:dyDescent="0.25">
      <c r="A719" s="3"/>
      <c r="B719" s="3"/>
    </row>
    <row r="720" spans="1:2" x14ac:dyDescent="0.25">
      <c r="A720" s="3"/>
      <c r="B720" s="3"/>
    </row>
    <row r="721" spans="1:2" x14ac:dyDescent="0.25">
      <c r="A721" s="3"/>
      <c r="B721" s="3"/>
    </row>
    <row r="722" spans="1:2" x14ac:dyDescent="0.25">
      <c r="A722" s="3"/>
      <c r="B722" s="3"/>
    </row>
    <row r="723" spans="1:2" x14ac:dyDescent="0.25">
      <c r="A723" s="3"/>
      <c r="B723" s="3"/>
    </row>
    <row r="724" spans="1:2" x14ac:dyDescent="0.25">
      <c r="A724" s="3"/>
      <c r="B724" s="3"/>
    </row>
    <row r="725" spans="1:2" x14ac:dyDescent="0.25">
      <c r="A725" s="3"/>
      <c r="B725" s="3"/>
    </row>
    <row r="726" spans="1:2" x14ac:dyDescent="0.25">
      <c r="A726" s="3"/>
      <c r="B726" s="3"/>
    </row>
    <row r="727" spans="1:2" x14ac:dyDescent="0.25">
      <c r="A727" s="3"/>
      <c r="B727" s="3"/>
    </row>
    <row r="728" spans="1:2" x14ac:dyDescent="0.25">
      <c r="A728" s="3"/>
      <c r="B728" s="3"/>
    </row>
    <row r="729" spans="1:2" x14ac:dyDescent="0.25">
      <c r="A729" s="3"/>
      <c r="B729" s="3"/>
    </row>
    <row r="730" spans="1:2" x14ac:dyDescent="0.25">
      <c r="A730" s="3"/>
      <c r="B730" s="3"/>
    </row>
    <row r="731" spans="1:2" x14ac:dyDescent="0.25">
      <c r="A731" s="3"/>
      <c r="B731" s="3"/>
    </row>
    <row r="732" spans="1:2" x14ac:dyDescent="0.25">
      <c r="A732" s="3"/>
      <c r="B732" s="3"/>
    </row>
    <row r="733" spans="1:2" x14ac:dyDescent="0.25">
      <c r="A733" s="3"/>
      <c r="B733" s="3"/>
    </row>
    <row r="734" spans="1:2" x14ac:dyDescent="0.25">
      <c r="A734" s="3"/>
      <c r="B734" s="3"/>
    </row>
    <row r="735" spans="1:2" x14ac:dyDescent="0.25">
      <c r="A735" s="3"/>
      <c r="B735" s="3"/>
    </row>
    <row r="736" spans="1:2" x14ac:dyDescent="0.25">
      <c r="A736" s="3"/>
      <c r="B736" s="3"/>
    </row>
    <row r="737" spans="1:2" x14ac:dyDescent="0.25">
      <c r="A737" s="3"/>
      <c r="B737" s="3"/>
    </row>
    <row r="738" spans="1:2" x14ac:dyDescent="0.25">
      <c r="A738" s="3"/>
      <c r="B738" s="3"/>
    </row>
    <row r="739" spans="1:2" x14ac:dyDescent="0.25">
      <c r="A739" s="3"/>
      <c r="B739" s="3"/>
    </row>
    <row r="740" spans="1:2" x14ac:dyDescent="0.25">
      <c r="A740" s="3"/>
      <c r="B740" s="3"/>
    </row>
    <row r="741" spans="1:2" x14ac:dyDescent="0.25">
      <c r="A741" s="3"/>
      <c r="B741" s="3"/>
    </row>
    <row r="742" spans="1:2" x14ac:dyDescent="0.25">
      <c r="A742" s="3"/>
      <c r="B742" s="3"/>
    </row>
    <row r="743" spans="1:2" x14ac:dyDescent="0.25">
      <c r="A743" s="3"/>
      <c r="B743" s="3"/>
    </row>
    <row r="744" spans="1:2" x14ac:dyDescent="0.25">
      <c r="A744" s="3"/>
      <c r="B744" s="3"/>
    </row>
    <row r="745" spans="1:2" x14ac:dyDescent="0.25">
      <c r="A745" s="3"/>
      <c r="B745" s="3"/>
    </row>
    <row r="746" spans="1:2" x14ac:dyDescent="0.25">
      <c r="A746" s="3"/>
      <c r="B746" s="3"/>
    </row>
    <row r="747" spans="1:2" x14ac:dyDescent="0.25">
      <c r="A747" s="3"/>
      <c r="B747" s="3"/>
    </row>
    <row r="748" spans="1:2" x14ac:dyDescent="0.25">
      <c r="A748" s="3"/>
      <c r="B748" s="3"/>
    </row>
    <row r="749" spans="1:2" x14ac:dyDescent="0.25">
      <c r="A749" s="3"/>
      <c r="B749" s="3"/>
    </row>
    <row r="750" spans="1:2" x14ac:dyDescent="0.25">
      <c r="A750" s="3"/>
      <c r="B750" s="3"/>
    </row>
    <row r="751" spans="1:2" x14ac:dyDescent="0.25">
      <c r="A751" s="3"/>
      <c r="B751" s="3"/>
    </row>
    <row r="752" spans="1:2" x14ac:dyDescent="0.25">
      <c r="A752" s="3"/>
      <c r="B752" s="3"/>
    </row>
    <row r="753" spans="1:2" x14ac:dyDescent="0.25">
      <c r="A753" s="3"/>
      <c r="B753" s="3"/>
    </row>
    <row r="754" spans="1:2" x14ac:dyDescent="0.25">
      <c r="A754" s="3"/>
      <c r="B754" s="3"/>
    </row>
    <row r="755" spans="1:2" x14ac:dyDescent="0.25">
      <c r="A755" s="3"/>
      <c r="B755" s="3"/>
    </row>
    <row r="756" spans="1:2" x14ac:dyDescent="0.25">
      <c r="A756" s="3"/>
      <c r="B756" s="3"/>
    </row>
    <row r="757" spans="1:2" x14ac:dyDescent="0.25">
      <c r="A757" s="3"/>
      <c r="B757" s="3"/>
    </row>
    <row r="758" spans="1:2" x14ac:dyDescent="0.25">
      <c r="A758" s="3"/>
      <c r="B758" s="3"/>
    </row>
    <row r="759" spans="1:2" x14ac:dyDescent="0.25">
      <c r="A759" s="3"/>
      <c r="B759" s="3"/>
    </row>
    <row r="760" spans="1:2" x14ac:dyDescent="0.25">
      <c r="A760" s="3"/>
      <c r="B760" s="3"/>
    </row>
    <row r="761" spans="1:2" x14ac:dyDescent="0.25">
      <c r="A761" s="3"/>
      <c r="B761" s="3"/>
    </row>
    <row r="762" spans="1:2" x14ac:dyDescent="0.25">
      <c r="A762" s="3"/>
      <c r="B762" s="3"/>
    </row>
    <row r="763" spans="1:2" x14ac:dyDescent="0.25">
      <c r="A763" s="3"/>
      <c r="B763" s="3"/>
    </row>
    <row r="764" spans="1:2" x14ac:dyDescent="0.25">
      <c r="A764" s="3"/>
      <c r="B764" s="3"/>
    </row>
    <row r="765" spans="1:2" x14ac:dyDescent="0.25">
      <c r="A765" s="3"/>
      <c r="B765" s="3"/>
    </row>
    <row r="766" spans="1:2" x14ac:dyDescent="0.25">
      <c r="A766" s="3"/>
      <c r="B766" s="3"/>
    </row>
    <row r="767" spans="1:2" x14ac:dyDescent="0.25">
      <c r="A767" s="3"/>
      <c r="B767" s="3"/>
    </row>
    <row r="768" spans="1:2" x14ac:dyDescent="0.25">
      <c r="A768" s="3"/>
      <c r="B768" s="3"/>
    </row>
    <row r="769" spans="1:2" x14ac:dyDescent="0.25">
      <c r="A769" s="3"/>
      <c r="B769" s="3"/>
    </row>
    <row r="770" spans="1:2" x14ac:dyDescent="0.25">
      <c r="A770" s="3"/>
      <c r="B770" s="3"/>
    </row>
    <row r="771" spans="1:2" x14ac:dyDescent="0.25">
      <c r="A771" s="3"/>
      <c r="B771" s="3"/>
    </row>
    <row r="772" spans="1:2" x14ac:dyDescent="0.25">
      <c r="A772" s="3"/>
      <c r="B772" s="3"/>
    </row>
    <row r="773" spans="1:2" x14ac:dyDescent="0.25">
      <c r="A773" s="3"/>
      <c r="B773" s="3"/>
    </row>
    <row r="774" spans="1:2" x14ac:dyDescent="0.25">
      <c r="A774" s="3"/>
      <c r="B774" s="3"/>
    </row>
    <row r="775" spans="1:2" x14ac:dyDescent="0.25">
      <c r="A775" s="3"/>
      <c r="B775" s="3"/>
    </row>
    <row r="776" spans="1:2" x14ac:dyDescent="0.25">
      <c r="A776" s="3"/>
      <c r="B776" s="3"/>
    </row>
    <row r="777" spans="1:2" x14ac:dyDescent="0.25">
      <c r="A777" s="3"/>
      <c r="B777" s="3"/>
    </row>
    <row r="778" spans="1:2" x14ac:dyDescent="0.25">
      <c r="A778" s="3"/>
      <c r="B778" s="3"/>
    </row>
    <row r="779" spans="1:2" x14ac:dyDescent="0.25">
      <c r="A779" s="3"/>
      <c r="B779" s="3"/>
    </row>
    <row r="780" spans="1:2" x14ac:dyDescent="0.25">
      <c r="A780" s="3"/>
      <c r="B780" s="3"/>
    </row>
    <row r="781" spans="1:2" x14ac:dyDescent="0.25">
      <c r="A781" s="3"/>
      <c r="B781" s="3"/>
    </row>
    <row r="782" spans="1:2" x14ac:dyDescent="0.25">
      <c r="A782" s="3"/>
      <c r="B782" s="3"/>
    </row>
    <row r="783" spans="1:2" x14ac:dyDescent="0.25">
      <c r="A783" s="3"/>
      <c r="B783" s="3"/>
    </row>
    <row r="784" spans="1:2" x14ac:dyDescent="0.25">
      <c r="A784" s="3"/>
      <c r="B784" s="3"/>
    </row>
    <row r="785" spans="1:2" x14ac:dyDescent="0.25">
      <c r="A785" s="3"/>
      <c r="B785" s="3"/>
    </row>
    <row r="786" spans="1:2" x14ac:dyDescent="0.25">
      <c r="A786" s="3"/>
      <c r="B786" s="3"/>
    </row>
    <row r="787" spans="1:2" x14ac:dyDescent="0.25">
      <c r="A787" s="3"/>
      <c r="B787" s="3"/>
    </row>
    <row r="788" spans="1:2" x14ac:dyDescent="0.25">
      <c r="A788" s="3"/>
      <c r="B788" s="3"/>
    </row>
    <row r="789" spans="1:2" x14ac:dyDescent="0.25">
      <c r="A789" s="3"/>
      <c r="B789" s="3"/>
    </row>
    <row r="790" spans="1:2" x14ac:dyDescent="0.25">
      <c r="A790" s="3"/>
      <c r="B790" s="3"/>
    </row>
    <row r="791" spans="1:2" x14ac:dyDescent="0.25">
      <c r="A791" s="3"/>
      <c r="B791" s="3"/>
    </row>
    <row r="792" spans="1:2" x14ac:dyDescent="0.25">
      <c r="A792" s="3"/>
      <c r="B792" s="3"/>
    </row>
    <row r="793" spans="1:2" x14ac:dyDescent="0.25">
      <c r="A793" s="3"/>
      <c r="B793" s="3"/>
    </row>
    <row r="794" spans="1:2" x14ac:dyDescent="0.25">
      <c r="A794" s="3"/>
      <c r="B794" s="3"/>
    </row>
    <row r="795" spans="1:2" x14ac:dyDescent="0.25">
      <c r="A795" s="3"/>
      <c r="B795" s="3"/>
    </row>
    <row r="796" spans="1:2" x14ac:dyDescent="0.25">
      <c r="A796" s="3"/>
      <c r="B796" s="3"/>
    </row>
    <row r="797" spans="1:2" x14ac:dyDescent="0.25">
      <c r="A797" s="3"/>
      <c r="B797" s="3"/>
    </row>
    <row r="798" spans="1:2" x14ac:dyDescent="0.25">
      <c r="A798" s="3"/>
      <c r="B798" s="3"/>
    </row>
    <row r="799" spans="1:2" x14ac:dyDescent="0.25">
      <c r="A799" s="3"/>
      <c r="B799" s="3"/>
    </row>
    <row r="800" spans="1:2" x14ac:dyDescent="0.25">
      <c r="A800" s="3"/>
      <c r="B800" s="3"/>
    </row>
    <row r="801" spans="1:2" x14ac:dyDescent="0.25">
      <c r="A801" s="3"/>
      <c r="B801" s="3"/>
    </row>
    <row r="802" spans="1:2" x14ac:dyDescent="0.25">
      <c r="A802" s="3"/>
      <c r="B802" s="3"/>
    </row>
    <row r="803" spans="1:2" x14ac:dyDescent="0.25">
      <c r="A803" s="3"/>
      <c r="B803" s="3"/>
    </row>
    <row r="804" spans="1:2" x14ac:dyDescent="0.25">
      <c r="A804" s="3"/>
      <c r="B804" s="3"/>
    </row>
    <row r="805" spans="1:2" x14ac:dyDescent="0.25">
      <c r="A805" s="3"/>
      <c r="B805" s="3"/>
    </row>
    <row r="806" spans="1:2" x14ac:dyDescent="0.25">
      <c r="A806" s="3"/>
      <c r="B806" s="3"/>
    </row>
    <row r="807" spans="1:2" x14ac:dyDescent="0.25">
      <c r="A807" s="3"/>
      <c r="B807" s="3"/>
    </row>
    <row r="808" spans="1:2" x14ac:dyDescent="0.25">
      <c r="A808" s="3"/>
      <c r="B808" s="3"/>
    </row>
    <row r="809" spans="1:2" x14ac:dyDescent="0.25">
      <c r="A809" s="3"/>
      <c r="B809" s="3"/>
    </row>
    <row r="810" spans="1:2" x14ac:dyDescent="0.25">
      <c r="A810" s="3"/>
      <c r="B810" s="3"/>
    </row>
    <row r="811" spans="1:2" x14ac:dyDescent="0.25">
      <c r="A811" s="3"/>
      <c r="B811" s="3"/>
    </row>
    <row r="812" spans="1:2" x14ac:dyDescent="0.25">
      <c r="A812" s="3"/>
      <c r="B812" s="3"/>
    </row>
    <row r="813" spans="1:2" x14ac:dyDescent="0.25">
      <c r="A813" s="3"/>
      <c r="B813" s="3"/>
    </row>
    <row r="814" spans="1:2" x14ac:dyDescent="0.25">
      <c r="A814" s="3"/>
      <c r="B814" s="3"/>
    </row>
    <row r="815" spans="1:2" x14ac:dyDescent="0.25">
      <c r="A815" s="3"/>
      <c r="B815" s="3"/>
    </row>
    <row r="816" spans="1:2" x14ac:dyDescent="0.25">
      <c r="A816" s="3"/>
      <c r="B816" s="3"/>
    </row>
    <row r="817" spans="1:2" x14ac:dyDescent="0.25">
      <c r="A817" s="3"/>
      <c r="B817" s="3"/>
    </row>
    <row r="818" spans="1:2" x14ac:dyDescent="0.25">
      <c r="A818" s="3"/>
      <c r="B818" s="3"/>
    </row>
    <row r="819" spans="1:2" x14ac:dyDescent="0.25">
      <c r="A819" s="3"/>
      <c r="B819" s="3"/>
    </row>
    <row r="820" spans="1:2" x14ac:dyDescent="0.25">
      <c r="A820" s="3"/>
      <c r="B820" s="3"/>
    </row>
    <row r="821" spans="1:2" x14ac:dyDescent="0.25">
      <c r="A821" s="3"/>
      <c r="B821" s="3"/>
    </row>
    <row r="822" spans="1:2" x14ac:dyDescent="0.25">
      <c r="A822" s="3"/>
      <c r="B822" s="3"/>
    </row>
    <row r="823" spans="1:2" x14ac:dyDescent="0.25">
      <c r="A823" s="3"/>
      <c r="B823" s="3"/>
    </row>
    <row r="824" spans="1:2" x14ac:dyDescent="0.25">
      <c r="A824" s="3"/>
      <c r="B824" s="3"/>
    </row>
    <row r="825" spans="1:2" x14ac:dyDescent="0.25">
      <c r="A825" s="3"/>
      <c r="B825" s="3"/>
    </row>
    <row r="826" spans="1:2" x14ac:dyDescent="0.25">
      <c r="A826" s="3"/>
      <c r="B826" s="3"/>
    </row>
    <row r="827" spans="1:2" x14ac:dyDescent="0.25">
      <c r="A827" s="3"/>
      <c r="B827" s="3"/>
    </row>
    <row r="828" spans="1:2" x14ac:dyDescent="0.25">
      <c r="A828" s="3"/>
      <c r="B828" s="3"/>
    </row>
    <row r="829" spans="1:2" x14ac:dyDescent="0.25">
      <c r="A829" s="3"/>
      <c r="B829" s="3"/>
    </row>
    <row r="830" spans="1:2" x14ac:dyDescent="0.25">
      <c r="A830" s="3"/>
      <c r="B830" s="3"/>
    </row>
    <row r="831" spans="1:2" x14ac:dyDescent="0.25">
      <c r="A831" s="3"/>
      <c r="B831" s="3"/>
    </row>
    <row r="832" spans="1:2" x14ac:dyDescent="0.25">
      <c r="A832" s="3"/>
      <c r="B832" s="3"/>
    </row>
    <row r="833" spans="1:2" x14ac:dyDescent="0.25">
      <c r="A833" s="3"/>
      <c r="B833" s="3"/>
    </row>
    <row r="834" spans="1:2" x14ac:dyDescent="0.25">
      <c r="A834" s="3"/>
      <c r="B834" s="3"/>
    </row>
    <row r="835" spans="1:2" x14ac:dyDescent="0.25">
      <c r="A835" s="3"/>
      <c r="B835" s="3"/>
    </row>
    <row r="836" spans="1:2" x14ac:dyDescent="0.25">
      <c r="A836" s="3"/>
      <c r="B836" s="3"/>
    </row>
    <row r="837" spans="1:2" x14ac:dyDescent="0.25">
      <c r="A837" s="3"/>
      <c r="B837" s="3"/>
    </row>
    <row r="838" spans="1:2" x14ac:dyDescent="0.25">
      <c r="A838" s="3"/>
      <c r="B838" s="3"/>
    </row>
    <row r="839" spans="1:2" x14ac:dyDescent="0.25">
      <c r="A839" s="3"/>
      <c r="B839" s="3"/>
    </row>
    <row r="840" spans="1:2" x14ac:dyDescent="0.25">
      <c r="A840" s="3"/>
      <c r="B840" s="3"/>
    </row>
    <row r="841" spans="1:2" x14ac:dyDescent="0.25">
      <c r="A841" s="3"/>
      <c r="B841" s="3"/>
    </row>
    <row r="842" spans="1:2" x14ac:dyDescent="0.25">
      <c r="A842" s="3"/>
      <c r="B842" s="3"/>
    </row>
    <row r="843" spans="1:2" x14ac:dyDescent="0.25">
      <c r="A843" s="3"/>
      <c r="B843" s="3"/>
    </row>
    <row r="844" spans="1:2" x14ac:dyDescent="0.25">
      <c r="A844" s="3"/>
      <c r="B844" s="3"/>
    </row>
    <row r="845" spans="1:2" x14ac:dyDescent="0.25">
      <c r="A845" s="3"/>
      <c r="B845" s="3"/>
    </row>
    <row r="846" spans="1:2" x14ac:dyDescent="0.25">
      <c r="A846" s="3"/>
      <c r="B846" s="3"/>
    </row>
    <row r="847" spans="1:2" x14ac:dyDescent="0.25">
      <c r="A847" s="3"/>
      <c r="B847" s="3"/>
    </row>
    <row r="848" spans="1:2" x14ac:dyDescent="0.25">
      <c r="A848" s="3"/>
      <c r="B848" s="3"/>
    </row>
    <row r="849" spans="1:2" x14ac:dyDescent="0.25">
      <c r="A849" s="3"/>
      <c r="B849" s="3"/>
    </row>
    <row r="850" spans="1:2" x14ac:dyDescent="0.25">
      <c r="A850" s="3"/>
      <c r="B850" s="3"/>
    </row>
    <row r="851" spans="1:2" x14ac:dyDescent="0.25">
      <c r="A851" s="3"/>
      <c r="B851" s="3"/>
    </row>
    <row r="852" spans="1:2" x14ac:dyDescent="0.25">
      <c r="A852" s="3"/>
      <c r="B852" s="3"/>
    </row>
    <row r="853" spans="1:2" x14ac:dyDescent="0.25">
      <c r="A853" s="3"/>
      <c r="B853" s="3"/>
    </row>
    <row r="854" spans="1:2" x14ac:dyDescent="0.25">
      <c r="A854" s="3"/>
      <c r="B854" s="3"/>
    </row>
    <row r="855" spans="1:2" x14ac:dyDescent="0.25">
      <c r="A855" s="3"/>
      <c r="B855" s="3"/>
    </row>
    <row r="856" spans="1:2" x14ac:dyDescent="0.25">
      <c r="A856" s="3"/>
      <c r="B856" s="3"/>
    </row>
    <row r="857" spans="1:2" x14ac:dyDescent="0.25">
      <c r="A857" s="3"/>
      <c r="B857" s="3"/>
    </row>
    <row r="858" spans="1:2" x14ac:dyDescent="0.25">
      <c r="A858" s="3"/>
      <c r="B858" s="3"/>
    </row>
    <row r="859" spans="1:2" x14ac:dyDescent="0.25">
      <c r="A859" s="3"/>
      <c r="B859" s="3"/>
    </row>
    <row r="860" spans="1:2" x14ac:dyDescent="0.25">
      <c r="A860" s="3"/>
      <c r="B860" s="3"/>
    </row>
    <row r="861" spans="1:2" x14ac:dyDescent="0.25">
      <c r="A861" s="3"/>
      <c r="B861" s="3"/>
    </row>
    <row r="862" spans="1:2" x14ac:dyDescent="0.25">
      <c r="A862" s="3"/>
      <c r="B862" s="3"/>
    </row>
    <row r="863" spans="1:2" x14ac:dyDescent="0.25">
      <c r="A863" s="3"/>
      <c r="B863" s="3"/>
    </row>
    <row r="864" spans="1:2" x14ac:dyDescent="0.25">
      <c r="A864" s="3"/>
      <c r="B864" s="3"/>
    </row>
    <row r="865" spans="1:2" x14ac:dyDescent="0.25">
      <c r="A865" s="3"/>
      <c r="B865" s="3"/>
    </row>
    <row r="866" spans="1:2" x14ac:dyDescent="0.25">
      <c r="A866" s="3"/>
      <c r="B866" s="3"/>
    </row>
    <row r="867" spans="1:2" x14ac:dyDescent="0.25">
      <c r="A867" s="3"/>
      <c r="B867" s="3"/>
    </row>
    <row r="868" spans="1:2" x14ac:dyDescent="0.25">
      <c r="A868" s="3"/>
      <c r="B868" s="3"/>
    </row>
    <row r="869" spans="1:2" x14ac:dyDescent="0.25">
      <c r="A869" s="3"/>
      <c r="B869" s="3"/>
    </row>
    <row r="870" spans="1:2" x14ac:dyDescent="0.25">
      <c r="A870" s="3"/>
      <c r="B870" s="3"/>
    </row>
    <row r="871" spans="1:2" x14ac:dyDescent="0.25">
      <c r="A871" s="3"/>
      <c r="B871" s="3"/>
    </row>
    <row r="872" spans="1:2" x14ac:dyDescent="0.25">
      <c r="A872" s="3"/>
      <c r="B872" s="3"/>
    </row>
    <row r="873" spans="1:2" x14ac:dyDescent="0.25">
      <c r="A873" s="3"/>
      <c r="B873" s="3"/>
    </row>
    <row r="874" spans="1:2" x14ac:dyDescent="0.25">
      <c r="A874" s="3"/>
      <c r="B874" s="3"/>
    </row>
    <row r="875" spans="1:2" x14ac:dyDescent="0.25">
      <c r="A875" s="3"/>
      <c r="B875" s="3"/>
    </row>
    <row r="876" spans="1:2" x14ac:dyDescent="0.25">
      <c r="A876" s="3"/>
      <c r="B876" s="3"/>
    </row>
    <row r="877" spans="1:2" x14ac:dyDescent="0.25">
      <c r="A877" s="3"/>
      <c r="B877" s="3"/>
    </row>
    <row r="878" spans="1:2" x14ac:dyDescent="0.25">
      <c r="A878" s="3"/>
      <c r="B878" s="3"/>
    </row>
    <row r="879" spans="1:2" x14ac:dyDescent="0.25">
      <c r="A879" s="3"/>
      <c r="B879" s="3"/>
    </row>
    <row r="880" spans="1:2" x14ac:dyDescent="0.25">
      <c r="A880" s="3"/>
      <c r="B880" s="3"/>
    </row>
    <row r="881" spans="1:2" x14ac:dyDescent="0.25">
      <c r="A881" s="3"/>
      <c r="B881" s="3"/>
    </row>
    <row r="882" spans="1:2" x14ac:dyDescent="0.25">
      <c r="A882" s="3"/>
      <c r="B882" s="3"/>
    </row>
    <row r="883" spans="1:2" x14ac:dyDescent="0.25">
      <c r="A883" s="3"/>
      <c r="B883" s="3"/>
    </row>
    <row r="884" spans="1:2" x14ac:dyDescent="0.25">
      <c r="A884" s="3"/>
      <c r="B884" s="3"/>
    </row>
    <row r="885" spans="1:2" x14ac:dyDescent="0.25">
      <c r="A885" s="3"/>
      <c r="B885" s="3"/>
    </row>
    <row r="886" spans="1:2" x14ac:dyDescent="0.25">
      <c r="A886" s="3"/>
      <c r="B886" s="3"/>
    </row>
    <row r="887" spans="1:2" x14ac:dyDescent="0.25">
      <c r="A887" s="3"/>
      <c r="B887" s="3"/>
    </row>
    <row r="888" spans="1:2" x14ac:dyDescent="0.25">
      <c r="A888" s="3"/>
      <c r="B888" s="3"/>
    </row>
    <row r="889" spans="1:2" x14ac:dyDescent="0.25">
      <c r="A889" s="3"/>
      <c r="B889" s="3"/>
    </row>
    <row r="890" spans="1:2" x14ac:dyDescent="0.25">
      <c r="A890" s="3"/>
      <c r="B890" s="3"/>
    </row>
    <row r="891" spans="1:2" x14ac:dyDescent="0.25">
      <c r="A891" s="3"/>
      <c r="B891" s="3"/>
    </row>
    <row r="892" spans="1:2" x14ac:dyDescent="0.25">
      <c r="A892" s="3"/>
      <c r="B892" s="3"/>
    </row>
    <row r="893" spans="1:2" x14ac:dyDescent="0.25">
      <c r="A893" s="3"/>
      <c r="B893" s="3"/>
    </row>
    <row r="894" spans="1:2" x14ac:dyDescent="0.25">
      <c r="A894" s="3"/>
      <c r="B894" s="3"/>
    </row>
    <row r="895" spans="1:2" x14ac:dyDescent="0.25">
      <c r="A895" s="3"/>
      <c r="B895" s="3"/>
    </row>
    <row r="896" spans="1:2" x14ac:dyDescent="0.25">
      <c r="A896" s="3"/>
      <c r="B896" s="3"/>
    </row>
    <row r="897" spans="1:2" x14ac:dyDescent="0.25">
      <c r="A897" s="3"/>
      <c r="B897" s="3"/>
    </row>
    <row r="898" spans="1:2" x14ac:dyDescent="0.25">
      <c r="A898" s="3"/>
      <c r="B898" s="3"/>
    </row>
    <row r="899" spans="1:2" x14ac:dyDescent="0.25">
      <c r="A899" s="3"/>
      <c r="B899" s="3"/>
    </row>
    <row r="900" spans="1:2" x14ac:dyDescent="0.25">
      <c r="A900" s="3"/>
      <c r="B900" s="3"/>
    </row>
    <row r="901" spans="1:2" x14ac:dyDescent="0.25">
      <c r="A901" s="3"/>
      <c r="B901" s="3"/>
    </row>
    <row r="902" spans="1:2" x14ac:dyDescent="0.25">
      <c r="A902" s="3"/>
      <c r="B902" s="3"/>
    </row>
    <row r="903" spans="1:2" x14ac:dyDescent="0.25">
      <c r="A903" s="3"/>
      <c r="B903" s="3"/>
    </row>
    <row r="904" spans="1:2" x14ac:dyDescent="0.25">
      <c r="A904" s="3"/>
      <c r="B904" s="3"/>
    </row>
    <row r="905" spans="1:2" x14ac:dyDescent="0.25">
      <c r="A905" s="3"/>
      <c r="B905" s="3"/>
    </row>
    <row r="906" spans="1:2" x14ac:dyDescent="0.25">
      <c r="A906" s="3"/>
      <c r="B906" s="3"/>
    </row>
    <row r="907" spans="1:2" x14ac:dyDescent="0.25">
      <c r="A907" s="3"/>
      <c r="B907" s="3"/>
    </row>
    <row r="908" spans="1:2" x14ac:dyDescent="0.25">
      <c r="A908" s="3"/>
      <c r="B908" s="3"/>
    </row>
    <row r="909" spans="1:2" x14ac:dyDescent="0.25">
      <c r="A909" s="3"/>
      <c r="B909" s="3"/>
    </row>
    <row r="910" spans="1:2" x14ac:dyDescent="0.25">
      <c r="A910" s="3"/>
      <c r="B910" s="3"/>
    </row>
    <row r="911" spans="1:2" x14ac:dyDescent="0.25">
      <c r="A911" s="3"/>
      <c r="B911" s="3"/>
    </row>
    <row r="912" spans="1:2" x14ac:dyDescent="0.25">
      <c r="A912" s="3"/>
      <c r="B912" s="3"/>
    </row>
    <row r="913" spans="1:2" x14ac:dyDescent="0.25">
      <c r="A913" s="3"/>
      <c r="B913" s="3"/>
    </row>
    <row r="914" spans="1:2" x14ac:dyDescent="0.25">
      <c r="A914" s="3"/>
      <c r="B914" s="3"/>
    </row>
    <row r="915" spans="1:2" x14ac:dyDescent="0.25">
      <c r="A915" s="3"/>
      <c r="B915" s="3"/>
    </row>
    <row r="916" spans="1:2" x14ac:dyDescent="0.25">
      <c r="A916" s="3"/>
      <c r="B916" s="3"/>
    </row>
    <row r="917" spans="1:2" x14ac:dyDescent="0.25">
      <c r="A917" s="3"/>
      <c r="B917" s="3"/>
    </row>
    <row r="918" spans="1:2" x14ac:dyDescent="0.25">
      <c r="A918" s="3"/>
      <c r="B918" s="3"/>
    </row>
    <row r="919" spans="1:2" x14ac:dyDescent="0.25">
      <c r="A919" s="3"/>
      <c r="B919" s="3"/>
    </row>
    <row r="920" spans="1:2" x14ac:dyDescent="0.25">
      <c r="A920" s="3"/>
      <c r="B920" s="3"/>
    </row>
    <row r="921" spans="1:2" x14ac:dyDescent="0.25">
      <c r="A921" s="3"/>
      <c r="B921" s="3"/>
    </row>
    <row r="922" spans="1:2" x14ac:dyDescent="0.25">
      <c r="A922" s="3"/>
      <c r="B922" s="3"/>
    </row>
    <row r="923" spans="1:2" x14ac:dyDescent="0.25">
      <c r="A923" s="3"/>
      <c r="B923" s="3"/>
    </row>
    <row r="924" spans="1:2" x14ac:dyDescent="0.25">
      <c r="A924" s="3"/>
      <c r="B924" s="3"/>
    </row>
    <row r="925" spans="1:2" x14ac:dyDescent="0.25">
      <c r="A925" s="3"/>
      <c r="B925" s="3"/>
    </row>
    <row r="926" spans="1:2" x14ac:dyDescent="0.25">
      <c r="A926" s="3"/>
      <c r="B926" s="3"/>
    </row>
    <row r="927" spans="1:2" x14ac:dyDescent="0.25">
      <c r="A927" s="3"/>
      <c r="B927" s="3"/>
    </row>
    <row r="928" spans="1:2" x14ac:dyDescent="0.25">
      <c r="A928" s="3"/>
      <c r="B928" s="3"/>
    </row>
    <row r="929" spans="1:2" x14ac:dyDescent="0.25">
      <c r="A929" s="3"/>
      <c r="B929" s="3"/>
    </row>
    <row r="930" spans="1:2" x14ac:dyDescent="0.25">
      <c r="A930" s="3"/>
      <c r="B930" s="3"/>
    </row>
    <row r="931" spans="1:2" x14ac:dyDescent="0.25">
      <c r="A931" s="3"/>
      <c r="B931" s="3"/>
    </row>
    <row r="932" spans="1:2" x14ac:dyDescent="0.25">
      <c r="A932" s="3"/>
      <c r="B932" s="3"/>
    </row>
    <row r="933" spans="1:2" x14ac:dyDescent="0.25">
      <c r="A933" s="3"/>
      <c r="B933" s="3"/>
    </row>
    <row r="934" spans="1:2" x14ac:dyDescent="0.25">
      <c r="A934" s="3"/>
      <c r="B934" s="3"/>
    </row>
    <row r="935" spans="1:2" x14ac:dyDescent="0.25">
      <c r="A935" s="3"/>
      <c r="B935" s="3"/>
    </row>
    <row r="936" spans="1:2" x14ac:dyDescent="0.25">
      <c r="A936" s="3"/>
      <c r="B936" s="3"/>
    </row>
    <row r="937" spans="1:2" x14ac:dyDescent="0.25">
      <c r="A937" s="3"/>
      <c r="B937" s="3"/>
    </row>
    <row r="938" spans="1:2" x14ac:dyDescent="0.25">
      <c r="A938" s="3"/>
      <c r="B938" s="3"/>
    </row>
    <row r="939" spans="1:2" x14ac:dyDescent="0.25">
      <c r="A939" s="3"/>
      <c r="B939" s="3"/>
    </row>
    <row r="940" spans="1:2" x14ac:dyDescent="0.25">
      <c r="A940" s="3"/>
      <c r="B940" s="3"/>
    </row>
    <row r="941" spans="1:2" x14ac:dyDescent="0.25">
      <c r="A941" s="3"/>
      <c r="B941" s="3"/>
    </row>
    <row r="942" spans="1:2" x14ac:dyDescent="0.25">
      <c r="A942" s="3"/>
      <c r="B942" s="3"/>
    </row>
    <row r="943" spans="1:2" x14ac:dyDescent="0.25">
      <c r="A943" s="3"/>
      <c r="B943" s="3"/>
    </row>
    <row r="944" spans="1:2" x14ac:dyDescent="0.25">
      <c r="A944" s="3"/>
      <c r="B944" s="3"/>
    </row>
    <row r="945" spans="1:2" x14ac:dyDescent="0.25">
      <c r="A945" s="3"/>
      <c r="B945" s="3"/>
    </row>
    <row r="946" spans="1:2" x14ac:dyDescent="0.25">
      <c r="A946" s="3"/>
      <c r="B946" s="3"/>
    </row>
    <row r="947" spans="1:2" x14ac:dyDescent="0.25">
      <c r="A947" s="3"/>
      <c r="B947" s="3"/>
    </row>
    <row r="948" spans="1:2" x14ac:dyDescent="0.25">
      <c r="A948" s="3"/>
      <c r="B948" s="3"/>
    </row>
    <row r="949" spans="1:2" x14ac:dyDescent="0.25">
      <c r="A949" s="3"/>
      <c r="B949" s="3"/>
    </row>
    <row r="950" spans="1:2" x14ac:dyDescent="0.25">
      <c r="A950" s="3"/>
      <c r="B950" s="3"/>
    </row>
    <row r="951" spans="1:2" x14ac:dyDescent="0.25">
      <c r="A951" s="3"/>
      <c r="B951" s="3"/>
    </row>
    <row r="952" spans="1:2" x14ac:dyDescent="0.25">
      <c r="A952" s="3"/>
      <c r="B952" s="3"/>
    </row>
    <row r="953" spans="1:2" x14ac:dyDescent="0.25">
      <c r="A953" s="3"/>
      <c r="B953" s="3"/>
    </row>
    <row r="954" spans="1:2" x14ac:dyDescent="0.25">
      <c r="A954" s="3"/>
      <c r="B954" s="3"/>
    </row>
    <row r="955" spans="1:2" x14ac:dyDescent="0.25">
      <c r="A955" s="3"/>
      <c r="B955" s="3"/>
    </row>
    <row r="956" spans="1:2" x14ac:dyDescent="0.25">
      <c r="A956" s="3"/>
      <c r="B956" s="3"/>
    </row>
    <row r="957" spans="1:2" x14ac:dyDescent="0.25">
      <c r="A957" s="3"/>
      <c r="B957" s="3"/>
    </row>
    <row r="958" spans="1:2" x14ac:dyDescent="0.25">
      <c r="A958" s="3"/>
      <c r="B958" s="3"/>
    </row>
    <row r="959" spans="1:2" x14ac:dyDescent="0.25">
      <c r="A959" s="3"/>
      <c r="B959" s="3"/>
    </row>
    <row r="960" spans="1:2" x14ac:dyDescent="0.25">
      <c r="A960" s="3"/>
      <c r="B960" s="3"/>
    </row>
    <row r="961" spans="1:2" x14ac:dyDescent="0.25">
      <c r="A961" s="3"/>
      <c r="B961" s="3"/>
    </row>
    <row r="962" spans="1:2" x14ac:dyDescent="0.25">
      <c r="A962" s="3"/>
      <c r="B962" s="3"/>
    </row>
    <row r="963" spans="1:2" x14ac:dyDescent="0.25">
      <c r="A963" s="3"/>
      <c r="B963" s="3"/>
    </row>
    <row r="964" spans="1:2" x14ac:dyDescent="0.25">
      <c r="A964" s="3"/>
      <c r="B964" s="3"/>
    </row>
    <row r="965" spans="1:2" x14ac:dyDescent="0.25">
      <c r="A965" s="3"/>
      <c r="B965" s="3"/>
    </row>
    <row r="966" spans="1:2" x14ac:dyDescent="0.25">
      <c r="A966" s="3"/>
      <c r="B966" s="3"/>
    </row>
    <row r="967" spans="1:2" x14ac:dyDescent="0.25">
      <c r="A967" s="3"/>
      <c r="B967" s="3"/>
    </row>
    <row r="968" spans="1:2" x14ac:dyDescent="0.25">
      <c r="A968" s="3"/>
      <c r="B968" s="3"/>
    </row>
    <row r="969" spans="1:2" x14ac:dyDescent="0.25">
      <c r="A969" s="3"/>
      <c r="B969" s="3"/>
    </row>
    <row r="970" spans="1:2" x14ac:dyDescent="0.25">
      <c r="A970" s="3"/>
      <c r="B970" s="3"/>
    </row>
    <row r="971" spans="1:2" x14ac:dyDescent="0.25">
      <c r="A971" s="3"/>
      <c r="B971" s="3"/>
    </row>
    <row r="972" spans="1:2" x14ac:dyDescent="0.25">
      <c r="A972" s="3"/>
      <c r="B972" s="3"/>
    </row>
    <row r="973" spans="1:2" x14ac:dyDescent="0.25">
      <c r="A973" s="3"/>
      <c r="B973" s="3"/>
    </row>
    <row r="974" spans="1:2" x14ac:dyDescent="0.25">
      <c r="A974" s="3"/>
      <c r="B974" s="3"/>
    </row>
    <row r="975" spans="1:2" x14ac:dyDescent="0.25">
      <c r="A975" s="3"/>
      <c r="B975" s="3"/>
    </row>
    <row r="976" spans="1:2" x14ac:dyDescent="0.25">
      <c r="A976" s="3"/>
      <c r="B976" s="3"/>
    </row>
    <row r="977" spans="1:2" x14ac:dyDescent="0.25">
      <c r="A977" s="3"/>
      <c r="B977" s="3"/>
    </row>
    <row r="978" spans="1:2" x14ac:dyDescent="0.25">
      <c r="A978" s="3"/>
      <c r="B978" s="3"/>
    </row>
    <row r="979" spans="1:2" x14ac:dyDescent="0.25">
      <c r="A979" s="3"/>
      <c r="B979" s="3"/>
    </row>
    <row r="980" spans="1:2" x14ac:dyDescent="0.25">
      <c r="A980" s="3"/>
      <c r="B980" s="3"/>
    </row>
    <row r="981" spans="1:2" x14ac:dyDescent="0.25">
      <c r="A981" s="3"/>
      <c r="B981" s="3"/>
    </row>
    <row r="982" spans="1:2" x14ac:dyDescent="0.25">
      <c r="A982" s="3"/>
      <c r="B982" s="3"/>
    </row>
    <row r="983" spans="1:2" x14ac:dyDescent="0.25">
      <c r="A983" s="3"/>
      <c r="B983" s="3"/>
    </row>
    <row r="984" spans="1:2" x14ac:dyDescent="0.25">
      <c r="A984" s="3"/>
      <c r="B984" s="3"/>
    </row>
    <row r="985" spans="1:2" x14ac:dyDescent="0.25">
      <c r="A985" s="3"/>
      <c r="B985" s="3"/>
    </row>
    <row r="986" spans="1:2" x14ac:dyDescent="0.25">
      <c r="A986" s="3"/>
      <c r="B986" s="3"/>
    </row>
    <row r="987" spans="1:2" x14ac:dyDescent="0.25">
      <c r="A987" s="3"/>
      <c r="B987" s="3"/>
    </row>
    <row r="988" spans="1:2" x14ac:dyDescent="0.25">
      <c r="A988" s="3"/>
      <c r="B988" s="3"/>
    </row>
    <row r="989" spans="1:2" x14ac:dyDescent="0.25">
      <c r="A989" s="3"/>
      <c r="B989" s="3"/>
    </row>
    <row r="990" spans="1:2" x14ac:dyDescent="0.25">
      <c r="A990" s="3"/>
      <c r="B990" s="3"/>
    </row>
    <row r="991" spans="1:2" x14ac:dyDescent="0.25">
      <c r="A991" s="3"/>
      <c r="B991" s="3"/>
    </row>
    <row r="992" spans="1:2" x14ac:dyDescent="0.25">
      <c r="A992" s="3"/>
      <c r="B992" s="3"/>
    </row>
    <row r="993" spans="1:2" x14ac:dyDescent="0.25">
      <c r="A993" s="3"/>
      <c r="B993" s="3"/>
    </row>
    <row r="994" spans="1:2" x14ac:dyDescent="0.25">
      <c r="A994" s="3"/>
      <c r="B994" s="3"/>
    </row>
    <row r="995" spans="1:2" x14ac:dyDescent="0.25">
      <c r="A995" s="3"/>
      <c r="B995" s="3"/>
    </row>
    <row r="996" spans="1:2" x14ac:dyDescent="0.25">
      <c r="A996" s="3"/>
      <c r="B996" s="3"/>
    </row>
    <row r="997" spans="1:2" x14ac:dyDescent="0.25">
      <c r="A997" s="3"/>
      <c r="B997" s="3"/>
    </row>
    <row r="998" spans="1:2" x14ac:dyDescent="0.25">
      <c r="A998" s="3"/>
      <c r="B998" s="3"/>
    </row>
    <row r="999" spans="1:2" x14ac:dyDescent="0.25">
      <c r="A999" s="3"/>
      <c r="B999" s="3"/>
    </row>
    <row r="1000" spans="1:2" x14ac:dyDescent="0.25">
      <c r="A1000" s="3"/>
      <c r="B1000" s="3"/>
    </row>
  </sheetData>
  <hyperlinks>
    <hyperlink ref="B1" r:id="rId1" xr:uid="{00000000-0004-0000-23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H202"/>
  <sheetViews>
    <sheetView workbookViewId="0"/>
  </sheetViews>
  <sheetFormatPr defaultColWidth="12.6640625" defaultRowHeight="15.75" customHeight="1" x14ac:dyDescent="0.25"/>
  <sheetData>
    <row r="1" spans="1:8" x14ac:dyDescent="0.25">
      <c r="A1" s="2" t="s">
        <v>281</v>
      </c>
      <c r="B1" s="1" t="s">
        <v>3433</v>
      </c>
      <c r="C1" s="2"/>
      <c r="D1" s="2"/>
      <c r="E1" s="2"/>
      <c r="F1" s="2"/>
      <c r="G1" s="2"/>
    </row>
    <row r="2" spans="1:8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8" x14ac:dyDescent="0.25">
      <c r="A3" s="2" t="s">
        <v>3434</v>
      </c>
      <c r="B3" s="2" t="s">
        <v>3435</v>
      </c>
      <c r="C3" s="2" t="s">
        <v>291</v>
      </c>
      <c r="D3" s="2" t="s">
        <v>358</v>
      </c>
      <c r="E3" s="2" t="s">
        <v>349</v>
      </c>
      <c r="F3" s="2" t="s">
        <v>349</v>
      </c>
      <c r="G3" s="2" t="s">
        <v>3436</v>
      </c>
      <c r="H3" s="2" t="s">
        <v>591</v>
      </c>
    </row>
    <row r="4" spans="1:8" x14ac:dyDescent="0.25">
      <c r="A4" s="2" t="s">
        <v>3437</v>
      </c>
      <c r="B4" s="2" t="s">
        <v>3438</v>
      </c>
      <c r="C4" s="2" t="s">
        <v>294</v>
      </c>
      <c r="D4" s="2" t="s">
        <v>324</v>
      </c>
      <c r="E4" s="2" t="s">
        <v>349</v>
      </c>
      <c r="F4" s="2" t="s">
        <v>349</v>
      </c>
      <c r="G4" s="2" t="s">
        <v>3439</v>
      </c>
      <c r="H4" s="2" t="s">
        <v>591</v>
      </c>
    </row>
    <row r="5" spans="1:8" x14ac:dyDescent="0.25">
      <c r="A5" s="2" t="s">
        <v>3440</v>
      </c>
      <c r="B5" s="2" t="s">
        <v>3441</v>
      </c>
      <c r="C5" s="2" t="s">
        <v>294</v>
      </c>
      <c r="D5" s="2" t="s">
        <v>324</v>
      </c>
      <c r="E5" s="2" t="s">
        <v>349</v>
      </c>
      <c r="F5" s="2" t="s">
        <v>349</v>
      </c>
      <c r="G5" s="2" t="s">
        <v>349</v>
      </c>
      <c r="H5" s="2" t="s">
        <v>591</v>
      </c>
    </row>
    <row r="6" spans="1:8" x14ac:dyDescent="0.25">
      <c r="A6" s="2" t="s">
        <v>3442</v>
      </c>
      <c r="B6" s="2" t="s">
        <v>3443</v>
      </c>
      <c r="C6" s="2" t="s">
        <v>294</v>
      </c>
      <c r="D6" s="2" t="s">
        <v>324</v>
      </c>
      <c r="E6" s="2" t="s">
        <v>349</v>
      </c>
      <c r="F6" s="2" t="s">
        <v>349</v>
      </c>
      <c r="G6" s="2" t="s">
        <v>349</v>
      </c>
      <c r="H6" s="2" t="s">
        <v>591</v>
      </c>
    </row>
    <row r="7" spans="1:8" x14ac:dyDescent="0.25">
      <c r="A7" s="2" t="s">
        <v>3444</v>
      </c>
      <c r="B7" s="2" t="s">
        <v>3445</v>
      </c>
      <c r="C7" s="2" t="s">
        <v>294</v>
      </c>
      <c r="D7" s="2" t="s">
        <v>324</v>
      </c>
      <c r="E7" s="2" t="s">
        <v>349</v>
      </c>
      <c r="F7" s="2" t="s">
        <v>349</v>
      </c>
      <c r="G7" s="2" t="s">
        <v>349</v>
      </c>
      <c r="H7" s="2" t="s">
        <v>591</v>
      </c>
    </row>
    <row r="8" spans="1:8" x14ac:dyDescent="0.25">
      <c r="A8" s="2" t="s">
        <v>3446</v>
      </c>
      <c r="B8" s="2" t="s">
        <v>3447</v>
      </c>
      <c r="C8" s="2" t="s">
        <v>294</v>
      </c>
      <c r="D8" s="2" t="s">
        <v>324</v>
      </c>
      <c r="E8" s="2" t="s">
        <v>349</v>
      </c>
      <c r="F8" s="2" t="s">
        <v>349</v>
      </c>
      <c r="G8" s="2" t="s">
        <v>349</v>
      </c>
      <c r="H8" s="2" t="s">
        <v>591</v>
      </c>
    </row>
    <row r="9" spans="1:8" x14ac:dyDescent="0.25">
      <c r="A9" s="2" t="s">
        <v>3448</v>
      </c>
      <c r="B9" s="2" t="s">
        <v>3449</v>
      </c>
      <c r="C9" s="2" t="s">
        <v>294</v>
      </c>
      <c r="D9" s="2" t="s">
        <v>324</v>
      </c>
      <c r="E9" s="2" t="s">
        <v>349</v>
      </c>
      <c r="F9" s="2" t="s">
        <v>349</v>
      </c>
      <c r="G9" s="2" t="s">
        <v>349</v>
      </c>
      <c r="H9" s="2" t="s">
        <v>591</v>
      </c>
    </row>
    <row r="10" spans="1:8" x14ac:dyDescent="0.25">
      <c r="A10" s="2" t="s">
        <v>3450</v>
      </c>
      <c r="B10" s="2" t="s">
        <v>3451</v>
      </c>
      <c r="C10" s="2" t="s">
        <v>294</v>
      </c>
      <c r="D10" s="2" t="s">
        <v>324</v>
      </c>
      <c r="E10" s="2" t="s">
        <v>349</v>
      </c>
      <c r="F10" s="2" t="s">
        <v>349</v>
      </c>
      <c r="G10" s="2" t="s">
        <v>3436</v>
      </c>
      <c r="H10" s="2" t="s">
        <v>591</v>
      </c>
    </row>
    <row r="11" spans="1:8" x14ac:dyDescent="0.25">
      <c r="A11" s="2" t="s">
        <v>3452</v>
      </c>
      <c r="B11" s="2" t="s">
        <v>3453</v>
      </c>
      <c r="C11" s="2" t="s">
        <v>294</v>
      </c>
      <c r="D11" s="2" t="s">
        <v>324</v>
      </c>
      <c r="E11" s="2" t="s">
        <v>349</v>
      </c>
      <c r="F11" s="2" t="s">
        <v>349</v>
      </c>
      <c r="G11" s="2" t="s">
        <v>349</v>
      </c>
      <c r="H11" s="2" t="s">
        <v>591</v>
      </c>
    </row>
    <row r="12" spans="1:8" x14ac:dyDescent="0.25">
      <c r="A12" s="2" t="s">
        <v>3454</v>
      </c>
      <c r="B12" s="2" t="s">
        <v>3455</v>
      </c>
      <c r="C12" s="2" t="s">
        <v>293</v>
      </c>
      <c r="D12" s="2" t="s">
        <v>358</v>
      </c>
      <c r="E12" s="2" t="s">
        <v>349</v>
      </c>
      <c r="F12" s="2" t="s">
        <v>349</v>
      </c>
      <c r="G12" s="2" t="s">
        <v>349</v>
      </c>
      <c r="H12" s="2" t="s">
        <v>591</v>
      </c>
    </row>
    <row r="13" spans="1:8" x14ac:dyDescent="0.25">
      <c r="A13" s="2" t="s">
        <v>3456</v>
      </c>
      <c r="B13" s="2" t="s">
        <v>3457</v>
      </c>
      <c r="C13" s="2" t="s">
        <v>294</v>
      </c>
      <c r="D13" s="2" t="s">
        <v>324</v>
      </c>
      <c r="E13" s="2" t="s">
        <v>349</v>
      </c>
      <c r="F13" s="2" t="s">
        <v>349</v>
      </c>
      <c r="G13" s="2" t="s">
        <v>349</v>
      </c>
      <c r="H13" s="2" t="s">
        <v>591</v>
      </c>
    </row>
    <row r="14" spans="1:8" x14ac:dyDescent="0.25">
      <c r="A14" s="2" t="s">
        <v>3458</v>
      </c>
      <c r="B14" s="2" t="s">
        <v>3459</v>
      </c>
      <c r="C14" s="2" t="s">
        <v>293</v>
      </c>
      <c r="D14" s="2" t="s">
        <v>358</v>
      </c>
      <c r="E14" s="2" t="s">
        <v>349</v>
      </c>
      <c r="F14" s="2" t="s">
        <v>349</v>
      </c>
      <c r="G14" s="2" t="s">
        <v>349</v>
      </c>
      <c r="H14" s="2" t="s">
        <v>591</v>
      </c>
    </row>
    <row r="15" spans="1:8" x14ac:dyDescent="0.25">
      <c r="A15" s="2" t="s">
        <v>3460</v>
      </c>
      <c r="B15" s="2" t="s">
        <v>3461</v>
      </c>
      <c r="C15" s="2" t="s">
        <v>292</v>
      </c>
      <c r="D15" s="2" t="s">
        <v>315</v>
      </c>
      <c r="E15" s="2" t="s">
        <v>349</v>
      </c>
      <c r="F15" s="2" t="s">
        <v>349</v>
      </c>
      <c r="G15" s="2" t="s">
        <v>349</v>
      </c>
      <c r="H15" s="2" t="s">
        <v>591</v>
      </c>
    </row>
    <row r="16" spans="1:8" x14ac:dyDescent="0.25">
      <c r="A16" s="2" t="s">
        <v>3462</v>
      </c>
      <c r="B16" s="2" t="s">
        <v>3463</v>
      </c>
      <c r="C16" s="2" t="s">
        <v>294</v>
      </c>
      <c r="D16" s="2" t="s">
        <v>324</v>
      </c>
      <c r="E16" s="2" t="s">
        <v>349</v>
      </c>
      <c r="F16" s="2" t="s">
        <v>349</v>
      </c>
      <c r="G16" s="2" t="s">
        <v>349</v>
      </c>
      <c r="H16" s="2" t="s">
        <v>591</v>
      </c>
    </row>
    <row r="17" spans="1:8" x14ac:dyDescent="0.25">
      <c r="A17" s="2" t="s">
        <v>3464</v>
      </c>
      <c r="B17" s="2" t="s">
        <v>3465</v>
      </c>
      <c r="C17" s="2" t="s">
        <v>294</v>
      </c>
      <c r="D17" s="2" t="s">
        <v>324</v>
      </c>
      <c r="E17" s="2" t="s">
        <v>349</v>
      </c>
      <c r="F17" s="2" t="s">
        <v>349</v>
      </c>
      <c r="G17" s="2" t="s">
        <v>349</v>
      </c>
      <c r="H17" s="2" t="s">
        <v>591</v>
      </c>
    </row>
    <row r="18" spans="1:8" x14ac:dyDescent="0.25">
      <c r="A18" s="2" t="s">
        <v>3466</v>
      </c>
      <c r="B18" s="2" t="s">
        <v>3467</v>
      </c>
      <c r="C18" s="2" t="s">
        <v>294</v>
      </c>
      <c r="D18" s="2" t="s">
        <v>324</v>
      </c>
      <c r="E18" s="2" t="s">
        <v>349</v>
      </c>
      <c r="F18" s="2" t="s">
        <v>349</v>
      </c>
      <c r="G18" s="2" t="s">
        <v>349</v>
      </c>
      <c r="H18" s="2" t="s">
        <v>591</v>
      </c>
    </row>
    <row r="19" spans="1:8" x14ac:dyDescent="0.25">
      <c r="A19" s="2" t="s">
        <v>3468</v>
      </c>
      <c r="B19" s="2" t="s">
        <v>3469</v>
      </c>
      <c r="C19" s="2" t="s">
        <v>294</v>
      </c>
      <c r="D19" s="2" t="s">
        <v>324</v>
      </c>
      <c r="E19" s="2" t="s">
        <v>349</v>
      </c>
      <c r="F19" s="2" t="s">
        <v>349</v>
      </c>
      <c r="G19" s="2" t="s">
        <v>349</v>
      </c>
      <c r="H19" s="2" t="s">
        <v>591</v>
      </c>
    </row>
    <row r="20" spans="1:8" x14ac:dyDescent="0.25">
      <c r="A20" s="2" t="s">
        <v>3470</v>
      </c>
      <c r="B20" s="2" t="s">
        <v>3471</v>
      </c>
      <c r="C20" s="2" t="s">
        <v>294</v>
      </c>
      <c r="D20" s="2" t="s">
        <v>358</v>
      </c>
      <c r="E20" s="2" t="s">
        <v>349</v>
      </c>
      <c r="F20" s="2" t="s">
        <v>349</v>
      </c>
      <c r="G20" s="2" t="s">
        <v>349</v>
      </c>
      <c r="H20" s="2" t="s">
        <v>591</v>
      </c>
    </row>
    <row r="21" spans="1:8" x14ac:dyDescent="0.25">
      <c r="A21" s="2" t="s">
        <v>3472</v>
      </c>
      <c r="B21" s="2" t="s">
        <v>3473</v>
      </c>
      <c r="C21" s="2" t="s">
        <v>294</v>
      </c>
      <c r="D21" s="2" t="s">
        <v>358</v>
      </c>
      <c r="E21" s="2" t="s">
        <v>349</v>
      </c>
      <c r="F21" s="2" t="s">
        <v>349</v>
      </c>
      <c r="G21" s="2" t="s">
        <v>349</v>
      </c>
      <c r="H21" s="2" t="s">
        <v>591</v>
      </c>
    </row>
    <row r="22" spans="1:8" x14ac:dyDescent="0.25">
      <c r="A22" s="2" t="s">
        <v>3474</v>
      </c>
      <c r="B22" s="2" t="s">
        <v>3475</v>
      </c>
      <c r="C22" s="2" t="s">
        <v>294</v>
      </c>
      <c r="D22" s="2" t="s">
        <v>358</v>
      </c>
      <c r="E22" s="2" t="s">
        <v>349</v>
      </c>
      <c r="F22" s="2" t="s">
        <v>349</v>
      </c>
      <c r="G22" s="2" t="s">
        <v>349</v>
      </c>
      <c r="H22" s="2" t="s">
        <v>591</v>
      </c>
    </row>
    <row r="23" spans="1:8" x14ac:dyDescent="0.25">
      <c r="A23" s="2" t="s">
        <v>3476</v>
      </c>
      <c r="B23" s="2" t="s">
        <v>3477</v>
      </c>
      <c r="C23" s="2" t="s">
        <v>294</v>
      </c>
      <c r="D23" s="2" t="s">
        <v>324</v>
      </c>
      <c r="E23" s="2" t="s">
        <v>349</v>
      </c>
      <c r="F23" s="2" t="s">
        <v>349</v>
      </c>
      <c r="G23" s="2" t="s">
        <v>349</v>
      </c>
      <c r="H23" s="2" t="s">
        <v>591</v>
      </c>
    </row>
    <row r="24" spans="1:8" x14ac:dyDescent="0.25">
      <c r="A24" s="2" t="s">
        <v>3478</v>
      </c>
      <c r="B24" s="2" t="s">
        <v>3479</v>
      </c>
      <c r="C24" s="2" t="s">
        <v>294</v>
      </c>
      <c r="D24" s="2" t="s">
        <v>358</v>
      </c>
      <c r="E24" s="2" t="s">
        <v>349</v>
      </c>
      <c r="F24" s="2" t="s">
        <v>349</v>
      </c>
      <c r="G24" s="2" t="s">
        <v>349</v>
      </c>
      <c r="H24" s="2" t="s">
        <v>591</v>
      </c>
    </row>
    <row r="25" spans="1:8" x14ac:dyDescent="0.25">
      <c r="A25" s="2" t="s">
        <v>3480</v>
      </c>
      <c r="B25" s="2" t="s">
        <v>3481</v>
      </c>
      <c r="C25" s="2" t="s">
        <v>294</v>
      </c>
      <c r="D25" s="2" t="s">
        <v>324</v>
      </c>
      <c r="E25" s="2" t="s">
        <v>349</v>
      </c>
      <c r="F25" s="2" t="s">
        <v>349</v>
      </c>
      <c r="G25" s="2" t="s">
        <v>349</v>
      </c>
      <c r="H25" s="2" t="s">
        <v>591</v>
      </c>
    </row>
    <row r="26" spans="1:8" x14ac:dyDescent="0.25">
      <c r="A26" s="2" t="s">
        <v>3482</v>
      </c>
      <c r="B26" s="2" t="s">
        <v>3483</v>
      </c>
      <c r="C26" s="2" t="s">
        <v>293</v>
      </c>
      <c r="D26" s="2" t="s">
        <v>315</v>
      </c>
      <c r="E26" s="2" t="s">
        <v>349</v>
      </c>
      <c r="F26" s="2" t="s">
        <v>349</v>
      </c>
      <c r="G26" s="2" t="s">
        <v>349</v>
      </c>
      <c r="H26" s="2" t="s">
        <v>591</v>
      </c>
    </row>
    <row r="27" spans="1:8" x14ac:dyDescent="0.25">
      <c r="A27" s="2" t="s">
        <v>3484</v>
      </c>
      <c r="B27" s="2" t="s">
        <v>3485</v>
      </c>
      <c r="C27" s="2" t="s">
        <v>292</v>
      </c>
      <c r="D27" s="2" t="s">
        <v>315</v>
      </c>
      <c r="E27" s="2" t="s">
        <v>349</v>
      </c>
      <c r="F27" s="2" t="s">
        <v>349</v>
      </c>
      <c r="G27" s="2" t="s">
        <v>349</v>
      </c>
      <c r="H27" s="2" t="s">
        <v>591</v>
      </c>
    </row>
    <row r="28" spans="1:8" x14ac:dyDescent="0.25">
      <c r="A28" s="2" t="s">
        <v>3486</v>
      </c>
      <c r="B28" s="2" t="s">
        <v>3487</v>
      </c>
      <c r="C28" s="2" t="s">
        <v>294</v>
      </c>
      <c r="D28" s="2" t="s">
        <v>358</v>
      </c>
      <c r="E28" s="2" t="s">
        <v>349</v>
      </c>
      <c r="F28" s="2" t="s">
        <v>349</v>
      </c>
      <c r="G28" s="2" t="s">
        <v>349</v>
      </c>
      <c r="H28" s="2" t="s">
        <v>591</v>
      </c>
    </row>
    <row r="29" spans="1:8" x14ac:dyDescent="0.25">
      <c r="A29" s="2" t="s">
        <v>3488</v>
      </c>
      <c r="B29" s="2" t="s">
        <v>3489</v>
      </c>
      <c r="C29" s="2" t="s">
        <v>294</v>
      </c>
      <c r="D29" s="2" t="s">
        <v>324</v>
      </c>
      <c r="E29" s="2" t="s">
        <v>349</v>
      </c>
      <c r="F29" s="2" t="s">
        <v>349</v>
      </c>
      <c r="G29" s="2" t="s">
        <v>349</v>
      </c>
      <c r="H29" s="2" t="s">
        <v>591</v>
      </c>
    </row>
    <row r="30" spans="1:8" x14ac:dyDescent="0.25">
      <c r="A30" s="2" t="s">
        <v>3490</v>
      </c>
      <c r="B30" s="2" t="s">
        <v>3491</v>
      </c>
      <c r="C30" s="2" t="s">
        <v>294</v>
      </c>
      <c r="D30" s="2" t="s">
        <v>324</v>
      </c>
      <c r="E30" s="2" t="s">
        <v>349</v>
      </c>
      <c r="F30" s="2" t="s">
        <v>349</v>
      </c>
      <c r="G30" s="2" t="s">
        <v>349</v>
      </c>
      <c r="H30" s="2" t="s">
        <v>591</v>
      </c>
    </row>
    <row r="31" spans="1:8" x14ac:dyDescent="0.25">
      <c r="A31" s="2" t="s">
        <v>3492</v>
      </c>
      <c r="B31" s="2" t="s">
        <v>3493</v>
      </c>
      <c r="C31" s="2" t="s">
        <v>294</v>
      </c>
      <c r="D31" s="2" t="s">
        <v>324</v>
      </c>
      <c r="E31" s="2" t="s">
        <v>349</v>
      </c>
      <c r="F31" s="2" t="s">
        <v>349</v>
      </c>
      <c r="G31" s="2" t="s">
        <v>349</v>
      </c>
      <c r="H31" s="2" t="s">
        <v>591</v>
      </c>
    </row>
    <row r="32" spans="1:8" x14ac:dyDescent="0.25">
      <c r="A32" s="2" t="s">
        <v>3494</v>
      </c>
      <c r="B32" s="2" t="s">
        <v>3495</v>
      </c>
      <c r="C32" s="2" t="s">
        <v>293</v>
      </c>
      <c r="D32" s="2" t="s">
        <v>358</v>
      </c>
      <c r="E32" s="2" t="s">
        <v>349</v>
      </c>
      <c r="F32" s="2" t="s">
        <v>349</v>
      </c>
      <c r="G32" s="2" t="s">
        <v>349</v>
      </c>
      <c r="H32" s="2" t="s">
        <v>591</v>
      </c>
    </row>
    <row r="33" spans="1:8" x14ac:dyDescent="0.25">
      <c r="A33" s="2" t="s">
        <v>3496</v>
      </c>
      <c r="B33" s="2" t="s">
        <v>3497</v>
      </c>
      <c r="C33" s="2" t="s">
        <v>294</v>
      </c>
      <c r="D33" s="2" t="s">
        <v>358</v>
      </c>
      <c r="E33" s="2" t="s">
        <v>349</v>
      </c>
      <c r="F33" s="2" t="s">
        <v>349</v>
      </c>
      <c r="G33" s="2" t="s">
        <v>349</v>
      </c>
      <c r="H33" s="2" t="s">
        <v>591</v>
      </c>
    </row>
    <row r="34" spans="1:8" x14ac:dyDescent="0.25">
      <c r="A34" s="2" t="s">
        <v>3498</v>
      </c>
      <c r="B34" s="2" t="s">
        <v>3499</v>
      </c>
      <c r="C34" s="2" t="s">
        <v>294</v>
      </c>
      <c r="D34" s="2" t="s">
        <v>358</v>
      </c>
      <c r="E34" s="2" t="s">
        <v>349</v>
      </c>
      <c r="F34" s="2" t="s">
        <v>349</v>
      </c>
      <c r="G34" s="2" t="s">
        <v>349</v>
      </c>
      <c r="H34" s="2" t="s">
        <v>591</v>
      </c>
    </row>
    <row r="35" spans="1:8" x14ac:dyDescent="0.25">
      <c r="A35" s="2" t="s">
        <v>3500</v>
      </c>
      <c r="B35" s="2" t="s">
        <v>3501</v>
      </c>
      <c r="C35" s="2" t="s">
        <v>294</v>
      </c>
      <c r="D35" s="2" t="s">
        <v>358</v>
      </c>
      <c r="E35" s="2" t="s">
        <v>349</v>
      </c>
      <c r="F35" s="2" t="s">
        <v>349</v>
      </c>
      <c r="G35" s="2" t="s">
        <v>349</v>
      </c>
      <c r="H35" s="2" t="s">
        <v>591</v>
      </c>
    </row>
    <row r="36" spans="1:8" x14ac:dyDescent="0.25">
      <c r="A36" s="2" t="s">
        <v>3502</v>
      </c>
      <c r="B36" s="2" t="s">
        <v>3503</v>
      </c>
      <c r="C36" s="2" t="s">
        <v>294</v>
      </c>
      <c r="D36" s="2" t="s">
        <v>324</v>
      </c>
      <c r="E36" s="2" t="s">
        <v>349</v>
      </c>
      <c r="F36" s="2" t="s">
        <v>349</v>
      </c>
      <c r="G36" s="2" t="s">
        <v>349</v>
      </c>
      <c r="H36" s="2" t="s">
        <v>591</v>
      </c>
    </row>
    <row r="37" spans="1:8" x14ac:dyDescent="0.25">
      <c r="A37" s="2" t="s">
        <v>3504</v>
      </c>
      <c r="B37" s="2" t="s">
        <v>3505</v>
      </c>
      <c r="C37" s="2" t="s">
        <v>293</v>
      </c>
      <c r="D37" s="2" t="s">
        <v>358</v>
      </c>
      <c r="E37" s="2" t="s">
        <v>349</v>
      </c>
      <c r="F37" s="2" t="s">
        <v>349</v>
      </c>
      <c r="G37" s="2" t="s">
        <v>349</v>
      </c>
      <c r="H37" s="2" t="s">
        <v>591</v>
      </c>
    </row>
    <row r="38" spans="1:8" x14ac:dyDescent="0.25">
      <c r="A38" s="2" t="s">
        <v>3506</v>
      </c>
      <c r="B38" s="2" t="s">
        <v>3507</v>
      </c>
      <c r="C38" s="2" t="s">
        <v>294</v>
      </c>
      <c r="D38" s="2" t="s">
        <v>358</v>
      </c>
      <c r="E38" s="2" t="s">
        <v>349</v>
      </c>
      <c r="F38" s="2" t="s">
        <v>349</v>
      </c>
      <c r="G38" s="2" t="s">
        <v>349</v>
      </c>
      <c r="H38" s="2" t="s">
        <v>591</v>
      </c>
    </row>
    <row r="39" spans="1:8" x14ac:dyDescent="0.25">
      <c r="A39" s="2" t="s">
        <v>3508</v>
      </c>
      <c r="B39" s="2" t="s">
        <v>3509</v>
      </c>
      <c r="C39" s="2" t="s">
        <v>294</v>
      </c>
      <c r="D39" s="2" t="s">
        <v>324</v>
      </c>
      <c r="E39" s="2" t="s">
        <v>349</v>
      </c>
      <c r="F39" s="2" t="s">
        <v>349</v>
      </c>
      <c r="G39" s="2" t="s">
        <v>349</v>
      </c>
      <c r="H39" s="2" t="s">
        <v>591</v>
      </c>
    </row>
    <row r="40" spans="1:8" x14ac:dyDescent="0.25">
      <c r="A40" s="2" t="s">
        <v>3510</v>
      </c>
      <c r="B40" s="2" t="s">
        <v>3511</v>
      </c>
      <c r="C40" s="2" t="s">
        <v>294</v>
      </c>
      <c r="D40" s="2" t="s">
        <v>358</v>
      </c>
      <c r="E40" s="2" t="s">
        <v>349</v>
      </c>
      <c r="F40" s="2" t="s">
        <v>349</v>
      </c>
      <c r="G40" s="2" t="s">
        <v>349</v>
      </c>
      <c r="H40" s="2" t="s">
        <v>591</v>
      </c>
    </row>
    <row r="41" spans="1:8" x14ac:dyDescent="0.25">
      <c r="A41" s="2" t="s">
        <v>3512</v>
      </c>
      <c r="B41" s="2" t="s">
        <v>3513</v>
      </c>
      <c r="C41" s="2" t="s">
        <v>294</v>
      </c>
      <c r="D41" s="2" t="s">
        <v>358</v>
      </c>
      <c r="E41" s="2" t="s">
        <v>349</v>
      </c>
      <c r="F41" s="2" t="s">
        <v>349</v>
      </c>
      <c r="G41" s="2" t="s">
        <v>349</v>
      </c>
      <c r="H41" s="2" t="s">
        <v>591</v>
      </c>
    </row>
    <row r="42" spans="1:8" x14ac:dyDescent="0.25">
      <c r="A42" s="2" t="s">
        <v>3514</v>
      </c>
      <c r="B42" s="2" t="s">
        <v>3515</v>
      </c>
      <c r="C42" s="2" t="s">
        <v>294</v>
      </c>
      <c r="D42" s="2" t="s">
        <v>358</v>
      </c>
      <c r="E42" s="2" t="s">
        <v>349</v>
      </c>
      <c r="F42" s="2" t="s">
        <v>349</v>
      </c>
      <c r="G42" s="2" t="s">
        <v>349</v>
      </c>
      <c r="H42" s="2" t="s">
        <v>591</v>
      </c>
    </row>
    <row r="43" spans="1:8" x14ac:dyDescent="0.25">
      <c r="A43" s="2" t="s">
        <v>3516</v>
      </c>
      <c r="B43" s="2" t="s">
        <v>3517</v>
      </c>
      <c r="C43" s="2" t="s">
        <v>294</v>
      </c>
      <c r="D43" s="2" t="s">
        <v>324</v>
      </c>
      <c r="E43" s="2" t="s">
        <v>349</v>
      </c>
      <c r="F43" s="2" t="s">
        <v>349</v>
      </c>
      <c r="G43" s="2" t="s">
        <v>349</v>
      </c>
      <c r="H43" s="2" t="s">
        <v>591</v>
      </c>
    </row>
    <row r="44" spans="1:8" x14ac:dyDescent="0.25">
      <c r="A44" s="2" t="s">
        <v>3518</v>
      </c>
      <c r="B44" s="2" t="s">
        <v>3519</v>
      </c>
      <c r="C44" s="2" t="s">
        <v>294</v>
      </c>
      <c r="D44" s="2" t="s">
        <v>358</v>
      </c>
      <c r="E44" s="2" t="s">
        <v>349</v>
      </c>
      <c r="F44" s="2" t="s">
        <v>349</v>
      </c>
      <c r="G44" s="2" t="s">
        <v>3436</v>
      </c>
      <c r="H44" s="2" t="s">
        <v>591</v>
      </c>
    </row>
    <row r="45" spans="1:8" x14ac:dyDescent="0.25">
      <c r="A45" s="2" t="s">
        <v>3520</v>
      </c>
      <c r="B45" s="2" t="s">
        <v>3521</v>
      </c>
      <c r="C45" s="2" t="s">
        <v>294</v>
      </c>
      <c r="D45" s="2" t="s">
        <v>324</v>
      </c>
      <c r="E45" s="2" t="s">
        <v>349</v>
      </c>
      <c r="F45" s="2" t="s">
        <v>349</v>
      </c>
      <c r="G45" s="2" t="s">
        <v>349</v>
      </c>
      <c r="H45" s="2" t="s">
        <v>591</v>
      </c>
    </row>
    <row r="46" spans="1:8" x14ac:dyDescent="0.25">
      <c r="A46" s="2" t="s">
        <v>3522</v>
      </c>
      <c r="B46" s="2" t="s">
        <v>3523</v>
      </c>
      <c r="C46" s="2" t="s">
        <v>293</v>
      </c>
      <c r="D46" s="2" t="s">
        <v>315</v>
      </c>
      <c r="E46" s="2" t="s">
        <v>349</v>
      </c>
      <c r="F46" s="2" t="s">
        <v>349</v>
      </c>
      <c r="G46" s="2" t="s">
        <v>349</v>
      </c>
      <c r="H46" s="2" t="s">
        <v>591</v>
      </c>
    </row>
    <row r="47" spans="1:8" x14ac:dyDescent="0.25">
      <c r="A47" s="2" t="s">
        <v>3524</v>
      </c>
      <c r="B47" s="2" t="s">
        <v>3525</v>
      </c>
      <c r="C47" s="2" t="s">
        <v>294</v>
      </c>
      <c r="D47" s="2" t="s">
        <v>358</v>
      </c>
      <c r="E47" s="2" t="s">
        <v>349</v>
      </c>
      <c r="F47" s="2" t="s">
        <v>349</v>
      </c>
      <c r="G47" s="2" t="s">
        <v>349</v>
      </c>
      <c r="H47" s="2" t="s">
        <v>591</v>
      </c>
    </row>
    <row r="48" spans="1:8" x14ac:dyDescent="0.25">
      <c r="A48" s="2" t="s">
        <v>3526</v>
      </c>
      <c r="B48" s="2" t="s">
        <v>3527</v>
      </c>
      <c r="C48" s="2" t="s">
        <v>294</v>
      </c>
      <c r="D48" s="2" t="s">
        <v>324</v>
      </c>
      <c r="E48" s="2" t="s">
        <v>349</v>
      </c>
      <c r="F48" s="2" t="s">
        <v>349</v>
      </c>
      <c r="G48" s="2" t="s">
        <v>349</v>
      </c>
      <c r="H48" s="2" t="s">
        <v>591</v>
      </c>
    </row>
    <row r="49" spans="1:8" x14ac:dyDescent="0.25">
      <c r="A49" s="2" t="s">
        <v>3528</v>
      </c>
      <c r="B49" s="2" t="s">
        <v>3529</v>
      </c>
      <c r="C49" s="2" t="s">
        <v>293</v>
      </c>
      <c r="D49" s="2" t="s">
        <v>315</v>
      </c>
      <c r="E49" s="2" t="s">
        <v>349</v>
      </c>
      <c r="F49" s="2" t="s">
        <v>349</v>
      </c>
      <c r="G49" s="2" t="s">
        <v>349</v>
      </c>
      <c r="H49" s="2" t="s">
        <v>591</v>
      </c>
    </row>
    <row r="50" spans="1:8" x14ac:dyDescent="0.25">
      <c r="A50" s="2" t="s">
        <v>3530</v>
      </c>
      <c r="B50" s="2" t="s">
        <v>3531</v>
      </c>
      <c r="C50" s="2" t="s">
        <v>293</v>
      </c>
      <c r="D50" s="2" t="s">
        <v>315</v>
      </c>
      <c r="E50" s="2" t="s">
        <v>349</v>
      </c>
      <c r="F50" s="2" t="s">
        <v>349</v>
      </c>
      <c r="G50" s="2" t="s">
        <v>349</v>
      </c>
      <c r="H50" s="2" t="s">
        <v>591</v>
      </c>
    </row>
    <row r="51" spans="1:8" x14ac:dyDescent="0.25">
      <c r="A51" s="2" t="s">
        <v>3532</v>
      </c>
      <c r="B51" s="2" t="s">
        <v>3533</v>
      </c>
      <c r="C51" s="2" t="s">
        <v>294</v>
      </c>
      <c r="D51" s="2" t="s">
        <v>358</v>
      </c>
      <c r="E51" s="2" t="s">
        <v>349</v>
      </c>
      <c r="F51" s="2" t="s">
        <v>349</v>
      </c>
      <c r="G51" s="2" t="s">
        <v>349</v>
      </c>
      <c r="H51" s="2" t="s">
        <v>591</v>
      </c>
    </row>
    <row r="52" spans="1:8" x14ac:dyDescent="0.25">
      <c r="A52" s="2" t="s">
        <v>3534</v>
      </c>
      <c r="B52" s="2" t="s">
        <v>3535</v>
      </c>
      <c r="C52" s="2" t="s">
        <v>293</v>
      </c>
      <c r="D52" s="2" t="s">
        <v>315</v>
      </c>
      <c r="E52" s="2" t="s">
        <v>349</v>
      </c>
      <c r="F52" s="2" t="s">
        <v>349</v>
      </c>
      <c r="G52" s="2" t="s">
        <v>349</v>
      </c>
      <c r="H52" s="2" t="s">
        <v>591</v>
      </c>
    </row>
    <row r="53" spans="1:8" x14ac:dyDescent="0.25">
      <c r="A53" s="2" t="s">
        <v>1319</v>
      </c>
      <c r="B53" s="2" t="s">
        <v>3536</v>
      </c>
      <c r="C53" s="2" t="s">
        <v>292</v>
      </c>
      <c r="D53" s="2" t="s">
        <v>670</v>
      </c>
      <c r="E53" s="2" t="s">
        <v>349</v>
      </c>
      <c r="F53" s="2" t="s">
        <v>349</v>
      </c>
      <c r="G53" s="2" t="s">
        <v>349</v>
      </c>
      <c r="H53" s="2" t="s">
        <v>591</v>
      </c>
    </row>
    <row r="54" spans="1:8" x14ac:dyDescent="0.25">
      <c r="A54" s="2" t="s">
        <v>3537</v>
      </c>
      <c r="B54" s="2" t="s">
        <v>3538</v>
      </c>
      <c r="C54" s="2" t="s">
        <v>293</v>
      </c>
      <c r="D54" s="2" t="s">
        <v>358</v>
      </c>
      <c r="E54" s="2" t="s">
        <v>349</v>
      </c>
      <c r="F54" s="2" t="s">
        <v>349</v>
      </c>
      <c r="G54" s="2" t="s">
        <v>349</v>
      </c>
      <c r="H54" s="2" t="s">
        <v>3539</v>
      </c>
    </row>
    <row r="55" spans="1:8" x14ac:dyDescent="0.25">
      <c r="A55" s="2" t="s">
        <v>3540</v>
      </c>
      <c r="B55" s="2" t="s">
        <v>3541</v>
      </c>
      <c r="C55" s="2" t="s">
        <v>293</v>
      </c>
      <c r="D55" s="2" t="s">
        <v>358</v>
      </c>
      <c r="E55" s="2" t="s">
        <v>349</v>
      </c>
      <c r="F55" s="2" t="s">
        <v>349</v>
      </c>
      <c r="G55" s="2" t="s">
        <v>349</v>
      </c>
      <c r="H55" s="2" t="s">
        <v>3539</v>
      </c>
    </row>
    <row r="56" spans="1:8" x14ac:dyDescent="0.25">
      <c r="A56" s="2" t="s">
        <v>3542</v>
      </c>
      <c r="B56" s="2" t="s">
        <v>3543</v>
      </c>
      <c r="C56" s="2" t="s">
        <v>294</v>
      </c>
      <c r="D56" s="2" t="s">
        <v>358</v>
      </c>
      <c r="E56" s="2" t="s">
        <v>349</v>
      </c>
      <c r="F56" s="2" t="s">
        <v>349</v>
      </c>
      <c r="G56" s="2" t="s">
        <v>349</v>
      </c>
      <c r="H56" s="2" t="s">
        <v>3539</v>
      </c>
    </row>
    <row r="57" spans="1:8" x14ac:dyDescent="0.25">
      <c r="A57" s="2" t="s">
        <v>3544</v>
      </c>
      <c r="B57" s="2" t="s">
        <v>3545</v>
      </c>
      <c r="C57" s="2" t="s">
        <v>294</v>
      </c>
      <c r="D57" s="2" t="s">
        <v>324</v>
      </c>
      <c r="E57" s="2" t="s">
        <v>349</v>
      </c>
      <c r="F57" s="2" t="s">
        <v>349</v>
      </c>
      <c r="G57" s="2" t="s">
        <v>349</v>
      </c>
      <c r="H57" s="2" t="s">
        <v>3539</v>
      </c>
    </row>
    <row r="58" spans="1:8" x14ac:dyDescent="0.25">
      <c r="A58" s="2" t="s">
        <v>3546</v>
      </c>
      <c r="B58" s="2" t="s">
        <v>3547</v>
      </c>
      <c r="C58" s="2" t="s">
        <v>293</v>
      </c>
      <c r="D58" s="2" t="s">
        <v>358</v>
      </c>
      <c r="E58" s="2" t="s">
        <v>349</v>
      </c>
      <c r="F58" s="2" t="s">
        <v>349</v>
      </c>
      <c r="G58" s="2" t="s">
        <v>349</v>
      </c>
      <c r="H58" s="2" t="s">
        <v>3539</v>
      </c>
    </row>
    <row r="59" spans="1:8" x14ac:dyDescent="0.25">
      <c r="A59" s="2" t="s">
        <v>3548</v>
      </c>
      <c r="B59" s="2" t="s">
        <v>3549</v>
      </c>
      <c r="C59" s="2" t="s">
        <v>294</v>
      </c>
      <c r="D59" s="2" t="s">
        <v>358</v>
      </c>
      <c r="E59" s="2" t="s">
        <v>349</v>
      </c>
      <c r="F59" s="2" t="s">
        <v>349</v>
      </c>
      <c r="G59" s="2" t="s">
        <v>349</v>
      </c>
      <c r="H59" s="2" t="s">
        <v>3539</v>
      </c>
    </row>
    <row r="60" spans="1:8" x14ac:dyDescent="0.25">
      <c r="A60" s="2" t="s">
        <v>3550</v>
      </c>
      <c r="B60" s="2" t="s">
        <v>3551</v>
      </c>
      <c r="C60" s="2" t="s">
        <v>294</v>
      </c>
      <c r="D60" s="2" t="s">
        <v>324</v>
      </c>
      <c r="E60" s="2" t="s">
        <v>349</v>
      </c>
      <c r="F60" s="2" t="s">
        <v>349</v>
      </c>
      <c r="G60" s="2" t="s">
        <v>349</v>
      </c>
      <c r="H60" s="2" t="s">
        <v>3539</v>
      </c>
    </row>
    <row r="61" spans="1:8" x14ac:dyDescent="0.25">
      <c r="A61" s="2" t="s">
        <v>3552</v>
      </c>
      <c r="B61" s="2" t="s">
        <v>3553</v>
      </c>
      <c r="C61" s="2" t="s">
        <v>294</v>
      </c>
      <c r="D61" s="2" t="s">
        <v>324</v>
      </c>
      <c r="E61" s="2" t="s">
        <v>349</v>
      </c>
      <c r="F61" s="2" t="s">
        <v>349</v>
      </c>
      <c r="G61" s="2" t="s">
        <v>349</v>
      </c>
      <c r="H61" s="2" t="s">
        <v>3539</v>
      </c>
    </row>
    <row r="62" spans="1:8" x14ac:dyDescent="0.25">
      <c r="A62" s="2" t="s">
        <v>2237</v>
      </c>
      <c r="B62" s="2" t="s">
        <v>3554</v>
      </c>
      <c r="C62" s="2" t="s">
        <v>294</v>
      </c>
      <c r="D62" s="2" t="s">
        <v>358</v>
      </c>
      <c r="E62" s="2" t="s">
        <v>349</v>
      </c>
      <c r="F62" s="2" t="s">
        <v>349</v>
      </c>
      <c r="G62" s="2" t="s">
        <v>349</v>
      </c>
      <c r="H62" s="2" t="s">
        <v>3539</v>
      </c>
    </row>
    <row r="63" spans="1:8" x14ac:dyDescent="0.25">
      <c r="A63" s="2" t="s">
        <v>3555</v>
      </c>
      <c r="B63" s="2" t="s">
        <v>3556</v>
      </c>
      <c r="C63" s="2" t="s">
        <v>294</v>
      </c>
      <c r="D63" s="2" t="s">
        <v>358</v>
      </c>
      <c r="E63" s="2" t="s">
        <v>349</v>
      </c>
      <c r="F63" s="2" t="s">
        <v>349</v>
      </c>
      <c r="G63" s="2" t="s">
        <v>349</v>
      </c>
      <c r="H63" s="2" t="s">
        <v>3557</v>
      </c>
    </row>
    <row r="64" spans="1:8" x14ac:dyDescent="0.25">
      <c r="A64" s="2" t="s">
        <v>3558</v>
      </c>
      <c r="B64" s="2" t="s">
        <v>3559</v>
      </c>
      <c r="C64" s="2" t="s">
        <v>293</v>
      </c>
      <c r="D64" s="2" t="s">
        <v>315</v>
      </c>
      <c r="E64" s="2" t="s">
        <v>349</v>
      </c>
      <c r="F64" s="2" t="s">
        <v>349</v>
      </c>
      <c r="G64" s="2" t="s">
        <v>349</v>
      </c>
      <c r="H64" s="2" t="s">
        <v>3557</v>
      </c>
    </row>
    <row r="65" spans="1:8" x14ac:dyDescent="0.25">
      <c r="A65" s="2" t="s">
        <v>3560</v>
      </c>
      <c r="B65" s="2" t="s">
        <v>3561</v>
      </c>
      <c r="C65" s="2" t="s">
        <v>293</v>
      </c>
      <c r="D65" s="2" t="s">
        <v>358</v>
      </c>
      <c r="E65" s="2" t="s">
        <v>349</v>
      </c>
      <c r="F65" s="2" t="s">
        <v>349</v>
      </c>
      <c r="G65" s="2" t="s">
        <v>349</v>
      </c>
      <c r="H65" s="2" t="s">
        <v>3562</v>
      </c>
    </row>
    <row r="66" spans="1:8" x14ac:dyDescent="0.25">
      <c r="A66" s="2" t="s">
        <v>3563</v>
      </c>
      <c r="B66" s="2" t="s">
        <v>3564</v>
      </c>
      <c r="C66" s="2" t="s">
        <v>293</v>
      </c>
      <c r="D66" s="2" t="s">
        <v>358</v>
      </c>
      <c r="E66" s="2" t="s">
        <v>349</v>
      </c>
      <c r="F66" s="2" t="s">
        <v>349</v>
      </c>
      <c r="G66" s="2" t="s">
        <v>349</v>
      </c>
      <c r="H66" s="2" t="s">
        <v>3562</v>
      </c>
    </row>
    <row r="67" spans="1:8" x14ac:dyDescent="0.25">
      <c r="A67" s="2" t="s">
        <v>3565</v>
      </c>
      <c r="B67" s="2" t="s">
        <v>3566</v>
      </c>
      <c r="C67" s="2" t="s">
        <v>294</v>
      </c>
      <c r="D67" s="2" t="s">
        <v>358</v>
      </c>
      <c r="E67" s="2" t="s">
        <v>349</v>
      </c>
      <c r="F67" s="2" t="s">
        <v>349</v>
      </c>
      <c r="G67" s="2" t="s">
        <v>349</v>
      </c>
      <c r="H67" s="2" t="s">
        <v>3562</v>
      </c>
    </row>
    <row r="68" spans="1:8" x14ac:dyDescent="0.25">
      <c r="A68" s="2" t="s">
        <v>3567</v>
      </c>
      <c r="B68" s="2" t="s">
        <v>3568</v>
      </c>
      <c r="C68" s="2" t="s">
        <v>293</v>
      </c>
      <c r="D68" s="2" t="s">
        <v>358</v>
      </c>
      <c r="E68" s="2" t="s">
        <v>349</v>
      </c>
      <c r="F68" s="2" t="s">
        <v>349</v>
      </c>
      <c r="G68" s="2" t="s">
        <v>349</v>
      </c>
      <c r="H68" s="2" t="s">
        <v>3562</v>
      </c>
    </row>
    <row r="69" spans="1:8" x14ac:dyDescent="0.25">
      <c r="A69" s="2" t="s">
        <v>3569</v>
      </c>
      <c r="B69" s="2" t="s">
        <v>3570</v>
      </c>
      <c r="C69" s="2" t="s">
        <v>294</v>
      </c>
      <c r="D69" s="2" t="s">
        <v>324</v>
      </c>
      <c r="E69" s="2" t="s">
        <v>349</v>
      </c>
      <c r="F69" s="2" t="s">
        <v>349</v>
      </c>
      <c r="G69" s="2" t="s">
        <v>349</v>
      </c>
      <c r="H69" s="2" t="s">
        <v>3562</v>
      </c>
    </row>
    <row r="70" spans="1:8" x14ac:dyDescent="0.25">
      <c r="A70" s="2" t="s">
        <v>3571</v>
      </c>
      <c r="B70" s="2" t="s">
        <v>3572</v>
      </c>
      <c r="C70" s="2" t="s">
        <v>294</v>
      </c>
      <c r="D70" s="2" t="s">
        <v>358</v>
      </c>
      <c r="E70" s="2" t="s">
        <v>349</v>
      </c>
      <c r="F70" s="2" t="s">
        <v>349</v>
      </c>
      <c r="G70" s="2" t="s">
        <v>349</v>
      </c>
      <c r="H70" s="2" t="s">
        <v>3562</v>
      </c>
    </row>
    <row r="71" spans="1:8" x14ac:dyDescent="0.25">
      <c r="A71" s="2" t="s">
        <v>3573</v>
      </c>
      <c r="B71" s="2" t="s">
        <v>3574</v>
      </c>
      <c r="C71" s="2" t="s">
        <v>294</v>
      </c>
      <c r="D71" s="2" t="s">
        <v>358</v>
      </c>
      <c r="E71" s="2" t="s">
        <v>349</v>
      </c>
      <c r="F71" s="2" t="s">
        <v>349</v>
      </c>
      <c r="G71" s="2" t="s">
        <v>349</v>
      </c>
      <c r="H71" s="2" t="s">
        <v>3562</v>
      </c>
    </row>
    <row r="72" spans="1:8" x14ac:dyDescent="0.25">
      <c r="A72" s="2" t="s">
        <v>3575</v>
      </c>
      <c r="B72" s="2" t="s">
        <v>3576</v>
      </c>
      <c r="C72" s="2" t="s">
        <v>294</v>
      </c>
      <c r="D72" s="2" t="s">
        <v>324</v>
      </c>
      <c r="E72" s="2" t="s">
        <v>349</v>
      </c>
      <c r="F72" s="2" t="s">
        <v>349</v>
      </c>
      <c r="G72" s="2" t="s">
        <v>349</v>
      </c>
      <c r="H72" s="2" t="s">
        <v>3562</v>
      </c>
    </row>
    <row r="73" spans="1:8" x14ac:dyDescent="0.25">
      <c r="A73" s="2" t="s">
        <v>3577</v>
      </c>
      <c r="B73" s="2" t="s">
        <v>3578</v>
      </c>
      <c r="C73" s="2" t="s">
        <v>294</v>
      </c>
      <c r="D73" s="2" t="s">
        <v>324</v>
      </c>
      <c r="E73" s="2" t="s">
        <v>349</v>
      </c>
      <c r="F73" s="2" t="s">
        <v>349</v>
      </c>
      <c r="G73" s="2" t="s">
        <v>349</v>
      </c>
      <c r="H73" s="2" t="s">
        <v>3562</v>
      </c>
    </row>
    <row r="74" spans="1:8" x14ac:dyDescent="0.25">
      <c r="A74" s="2" t="s">
        <v>3579</v>
      </c>
      <c r="B74" s="2" t="s">
        <v>3580</v>
      </c>
      <c r="C74" s="2" t="s">
        <v>294</v>
      </c>
      <c r="D74" s="2" t="s">
        <v>324</v>
      </c>
      <c r="E74" s="2" t="s">
        <v>349</v>
      </c>
      <c r="F74" s="2" t="s">
        <v>349</v>
      </c>
      <c r="G74" s="2" t="s">
        <v>349</v>
      </c>
      <c r="H74" s="2" t="s">
        <v>3581</v>
      </c>
    </row>
    <row r="75" spans="1:8" x14ac:dyDescent="0.25">
      <c r="A75" s="2" t="s">
        <v>3582</v>
      </c>
      <c r="B75" s="2" t="s">
        <v>3583</v>
      </c>
      <c r="C75" s="2" t="s">
        <v>294</v>
      </c>
      <c r="D75" s="2" t="s">
        <v>358</v>
      </c>
      <c r="E75" s="2" t="s">
        <v>349</v>
      </c>
      <c r="F75" s="2" t="s">
        <v>349</v>
      </c>
      <c r="G75" s="2" t="s">
        <v>349</v>
      </c>
      <c r="H75" s="2" t="s">
        <v>3581</v>
      </c>
    </row>
    <row r="76" spans="1:8" x14ac:dyDescent="0.25">
      <c r="A76" s="2" t="s">
        <v>3584</v>
      </c>
      <c r="B76" s="2" t="s">
        <v>3585</v>
      </c>
      <c r="C76" s="2" t="s">
        <v>293</v>
      </c>
      <c r="D76" s="2" t="s">
        <v>358</v>
      </c>
      <c r="E76" s="2" t="s">
        <v>349</v>
      </c>
      <c r="F76" s="2" t="s">
        <v>349</v>
      </c>
      <c r="G76" s="2" t="s">
        <v>349</v>
      </c>
      <c r="H76" s="2" t="s">
        <v>3586</v>
      </c>
    </row>
    <row r="77" spans="1:8" x14ac:dyDescent="0.25">
      <c r="A77" s="2" t="s">
        <v>3587</v>
      </c>
      <c r="B77" s="2" t="s">
        <v>3588</v>
      </c>
      <c r="C77" s="2" t="s">
        <v>293</v>
      </c>
      <c r="D77" s="2" t="s">
        <v>358</v>
      </c>
      <c r="E77" s="2" t="s">
        <v>349</v>
      </c>
      <c r="F77" s="2" t="s">
        <v>349</v>
      </c>
      <c r="G77" s="2" t="s">
        <v>349</v>
      </c>
      <c r="H77" s="2" t="s">
        <v>3586</v>
      </c>
    </row>
    <row r="78" spans="1:8" x14ac:dyDescent="0.25">
      <c r="A78" s="2" t="s">
        <v>3589</v>
      </c>
      <c r="B78" s="2" t="s">
        <v>3590</v>
      </c>
      <c r="C78" s="2"/>
      <c r="D78" s="2"/>
      <c r="E78" s="2"/>
      <c r="F78" s="2"/>
      <c r="G78" s="2"/>
      <c r="H78" s="2"/>
    </row>
    <row r="79" spans="1:8" x14ac:dyDescent="0.25">
      <c r="B79" s="3"/>
      <c r="F79" s="2" t="b">
        <v>0</v>
      </c>
      <c r="G79" s="4"/>
    </row>
    <row r="80" spans="1:8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24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H202"/>
  <sheetViews>
    <sheetView workbookViewId="0"/>
  </sheetViews>
  <sheetFormatPr defaultColWidth="12.6640625" defaultRowHeight="15.75" customHeight="1" x14ac:dyDescent="0.25"/>
  <sheetData>
    <row r="1" spans="1:8" x14ac:dyDescent="0.25">
      <c r="A1" s="2" t="s">
        <v>281</v>
      </c>
      <c r="B1" s="7" t="s">
        <v>3591</v>
      </c>
      <c r="C1" s="2"/>
      <c r="D1" s="2"/>
      <c r="E1" s="2"/>
      <c r="F1" s="2"/>
      <c r="G1" s="2"/>
    </row>
    <row r="2" spans="1:8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8" x14ac:dyDescent="0.25">
      <c r="A3" s="2" t="s">
        <v>3592</v>
      </c>
      <c r="B3" s="2" t="s">
        <v>3593</v>
      </c>
      <c r="C3" s="2" t="s">
        <v>294</v>
      </c>
      <c r="D3" s="2" t="s">
        <v>358</v>
      </c>
      <c r="E3" s="2" t="s">
        <v>349</v>
      </c>
      <c r="F3" s="2" t="s">
        <v>349</v>
      </c>
      <c r="G3" s="2" t="s">
        <v>349</v>
      </c>
      <c r="H3" s="2" t="s">
        <v>591</v>
      </c>
    </row>
    <row r="4" spans="1:8" x14ac:dyDescent="0.25">
      <c r="A4" s="2" t="s">
        <v>3594</v>
      </c>
      <c r="B4" s="2" t="s">
        <v>3595</v>
      </c>
      <c r="C4" s="2" t="s">
        <v>294</v>
      </c>
      <c r="D4" s="2" t="s">
        <v>324</v>
      </c>
      <c r="E4" s="2" t="s">
        <v>349</v>
      </c>
      <c r="F4" s="2" t="s">
        <v>349</v>
      </c>
      <c r="G4" s="2" t="s">
        <v>349</v>
      </c>
      <c r="H4" s="2" t="s">
        <v>591</v>
      </c>
    </row>
    <row r="5" spans="1:8" x14ac:dyDescent="0.25">
      <c r="A5" s="2" t="s">
        <v>3596</v>
      </c>
      <c r="B5" s="2" t="s">
        <v>3597</v>
      </c>
      <c r="C5" s="2" t="s">
        <v>294</v>
      </c>
      <c r="D5" s="2" t="s">
        <v>324</v>
      </c>
      <c r="E5" s="2" t="s">
        <v>349</v>
      </c>
      <c r="F5" s="2" t="s">
        <v>349</v>
      </c>
      <c r="G5" s="2" t="s">
        <v>349</v>
      </c>
      <c r="H5" s="2" t="s">
        <v>591</v>
      </c>
    </row>
    <row r="6" spans="1:8" x14ac:dyDescent="0.25">
      <c r="A6" s="2" t="s">
        <v>3598</v>
      </c>
      <c r="B6" s="2" t="s">
        <v>3599</v>
      </c>
      <c r="C6" s="2" t="s">
        <v>294</v>
      </c>
      <c r="D6" s="2" t="s">
        <v>324</v>
      </c>
      <c r="E6" s="2" t="s">
        <v>349</v>
      </c>
      <c r="F6" s="2" t="s">
        <v>349</v>
      </c>
      <c r="G6" s="2" t="s">
        <v>349</v>
      </c>
      <c r="H6" s="2" t="s">
        <v>591</v>
      </c>
    </row>
    <row r="7" spans="1:8" x14ac:dyDescent="0.25">
      <c r="A7" s="2" t="s">
        <v>3600</v>
      </c>
      <c r="B7" s="2" t="s">
        <v>3601</v>
      </c>
      <c r="C7" s="2" t="s">
        <v>294</v>
      </c>
      <c r="D7" s="2" t="s">
        <v>324</v>
      </c>
      <c r="E7" s="2" t="s">
        <v>349</v>
      </c>
      <c r="F7" s="2" t="s">
        <v>349</v>
      </c>
      <c r="G7" s="2" t="s">
        <v>349</v>
      </c>
      <c r="H7" s="2" t="s">
        <v>591</v>
      </c>
    </row>
    <row r="8" spans="1:8" x14ac:dyDescent="0.25">
      <c r="A8" s="2" t="s">
        <v>3602</v>
      </c>
      <c r="B8" s="2" t="s">
        <v>3603</v>
      </c>
      <c r="C8" s="2" t="s">
        <v>294</v>
      </c>
      <c r="D8" s="2" t="s">
        <v>358</v>
      </c>
      <c r="E8" s="2" t="s">
        <v>349</v>
      </c>
      <c r="F8" s="2" t="s">
        <v>349</v>
      </c>
      <c r="G8" s="2" t="s">
        <v>349</v>
      </c>
      <c r="H8" s="2" t="s">
        <v>591</v>
      </c>
    </row>
    <row r="9" spans="1:8" x14ac:dyDescent="0.25">
      <c r="A9" s="2" t="s">
        <v>3604</v>
      </c>
      <c r="B9" s="2" t="s">
        <v>3605</v>
      </c>
      <c r="C9" s="2" t="s">
        <v>294</v>
      </c>
      <c r="D9" s="2" t="s">
        <v>358</v>
      </c>
      <c r="E9" s="2" t="s">
        <v>349</v>
      </c>
      <c r="F9" s="2" t="s">
        <v>349</v>
      </c>
      <c r="G9" s="2" t="s">
        <v>349</v>
      </c>
      <c r="H9" s="2" t="s">
        <v>591</v>
      </c>
    </row>
    <row r="10" spans="1:8" x14ac:dyDescent="0.25">
      <c r="A10" s="2" t="s">
        <v>3606</v>
      </c>
      <c r="B10" s="2" t="s">
        <v>3607</v>
      </c>
      <c r="C10" s="2" t="s">
        <v>294</v>
      </c>
      <c r="D10" s="2" t="s">
        <v>358</v>
      </c>
      <c r="E10" s="2" t="s">
        <v>349</v>
      </c>
      <c r="F10" s="2" t="s">
        <v>349</v>
      </c>
      <c r="G10" s="2" t="s">
        <v>349</v>
      </c>
      <c r="H10" s="2" t="s">
        <v>591</v>
      </c>
    </row>
    <row r="11" spans="1:8" x14ac:dyDescent="0.25">
      <c r="A11" s="2" t="s">
        <v>3608</v>
      </c>
      <c r="B11" s="2" t="s">
        <v>3609</v>
      </c>
      <c r="C11" s="2" t="s">
        <v>293</v>
      </c>
      <c r="D11" s="2" t="s">
        <v>315</v>
      </c>
      <c r="E11" s="2" t="s">
        <v>349</v>
      </c>
      <c r="F11" s="2" t="s">
        <v>349</v>
      </c>
      <c r="G11" s="2" t="s">
        <v>349</v>
      </c>
      <c r="H11" s="2" t="s">
        <v>591</v>
      </c>
    </row>
    <row r="12" spans="1:8" x14ac:dyDescent="0.25">
      <c r="A12" s="2" t="s">
        <v>3610</v>
      </c>
      <c r="B12" s="2" t="s">
        <v>3611</v>
      </c>
      <c r="C12" s="2" t="s">
        <v>294</v>
      </c>
      <c r="D12" s="2" t="s">
        <v>324</v>
      </c>
      <c r="E12" s="2" t="s">
        <v>349</v>
      </c>
      <c r="F12" s="2" t="s">
        <v>349</v>
      </c>
      <c r="G12" s="2" t="s">
        <v>349</v>
      </c>
      <c r="H12" s="2" t="s">
        <v>591</v>
      </c>
    </row>
    <row r="13" spans="1:8" x14ac:dyDescent="0.25">
      <c r="A13" s="2" t="s">
        <v>3612</v>
      </c>
      <c r="B13" s="2" t="s">
        <v>3613</v>
      </c>
      <c r="C13" s="2" t="s">
        <v>294</v>
      </c>
      <c r="D13" s="2" t="s">
        <v>324</v>
      </c>
      <c r="E13" s="2" t="s">
        <v>349</v>
      </c>
      <c r="F13" s="2" t="s">
        <v>349</v>
      </c>
      <c r="G13" s="2" t="s">
        <v>349</v>
      </c>
      <c r="H13" s="2" t="s">
        <v>591</v>
      </c>
    </row>
    <row r="14" spans="1:8" x14ac:dyDescent="0.25">
      <c r="A14" s="2" t="s">
        <v>3614</v>
      </c>
      <c r="B14" s="2" t="s">
        <v>3615</v>
      </c>
      <c r="C14" s="2" t="s">
        <v>294</v>
      </c>
      <c r="D14" s="2" t="s">
        <v>358</v>
      </c>
      <c r="E14" s="2" t="s">
        <v>349</v>
      </c>
      <c r="F14" s="2" t="s">
        <v>349</v>
      </c>
      <c r="G14" s="2" t="s">
        <v>349</v>
      </c>
      <c r="H14" s="2" t="s">
        <v>591</v>
      </c>
    </row>
    <row r="15" spans="1:8" x14ac:dyDescent="0.25">
      <c r="A15" s="2" t="s">
        <v>3616</v>
      </c>
      <c r="B15" s="2" t="s">
        <v>3617</v>
      </c>
      <c r="C15" s="2" t="s">
        <v>293</v>
      </c>
      <c r="D15" s="2" t="s">
        <v>358</v>
      </c>
      <c r="E15" s="2" t="s">
        <v>349</v>
      </c>
      <c r="F15" s="2" t="s">
        <v>349</v>
      </c>
      <c r="G15" s="2" t="s">
        <v>349</v>
      </c>
      <c r="H15" s="2" t="s">
        <v>591</v>
      </c>
    </row>
    <row r="16" spans="1:8" x14ac:dyDescent="0.25">
      <c r="A16" s="2" t="s">
        <v>3618</v>
      </c>
      <c r="B16" s="2" t="s">
        <v>3619</v>
      </c>
      <c r="C16" s="2" t="s">
        <v>293</v>
      </c>
      <c r="D16" s="2" t="s">
        <v>315</v>
      </c>
      <c r="E16" s="2" t="s">
        <v>349</v>
      </c>
      <c r="F16" s="2" t="s">
        <v>349</v>
      </c>
      <c r="G16" s="2" t="s">
        <v>349</v>
      </c>
      <c r="H16" s="2" t="s">
        <v>591</v>
      </c>
    </row>
    <row r="17" spans="1:8" x14ac:dyDescent="0.25">
      <c r="A17" s="2" t="s">
        <v>3620</v>
      </c>
      <c r="B17" s="2" t="s">
        <v>3621</v>
      </c>
      <c r="C17" s="2" t="s">
        <v>294</v>
      </c>
      <c r="D17" s="2" t="s">
        <v>324</v>
      </c>
      <c r="E17" s="2" t="s">
        <v>349</v>
      </c>
      <c r="F17" s="2" t="s">
        <v>349</v>
      </c>
      <c r="G17" s="2" t="s">
        <v>349</v>
      </c>
      <c r="H17" s="2" t="s">
        <v>591</v>
      </c>
    </row>
    <row r="18" spans="1:8" x14ac:dyDescent="0.25">
      <c r="A18" s="2" t="s">
        <v>3622</v>
      </c>
      <c r="B18" s="2" t="s">
        <v>3623</v>
      </c>
      <c r="C18" s="2" t="s">
        <v>294</v>
      </c>
      <c r="D18" s="2" t="s">
        <v>324</v>
      </c>
      <c r="E18" s="2" t="s">
        <v>349</v>
      </c>
      <c r="F18" s="2" t="s">
        <v>349</v>
      </c>
      <c r="G18" s="2" t="s">
        <v>3624</v>
      </c>
      <c r="H18" s="2" t="s">
        <v>591</v>
      </c>
    </row>
    <row r="19" spans="1:8" x14ac:dyDescent="0.25">
      <c r="A19" s="2" t="s">
        <v>3625</v>
      </c>
      <c r="B19" s="2" t="s">
        <v>3626</v>
      </c>
      <c r="C19" s="2" t="s">
        <v>294</v>
      </c>
      <c r="D19" s="2" t="s">
        <v>358</v>
      </c>
      <c r="E19" s="2" t="s">
        <v>349</v>
      </c>
      <c r="F19" s="2" t="s">
        <v>349</v>
      </c>
      <c r="G19" s="2" t="s">
        <v>349</v>
      </c>
      <c r="H19" s="2" t="s">
        <v>591</v>
      </c>
    </row>
    <row r="20" spans="1:8" x14ac:dyDescent="0.25">
      <c r="A20" s="2" t="s">
        <v>3627</v>
      </c>
      <c r="B20" s="2" t="s">
        <v>3628</v>
      </c>
      <c r="C20" s="2" t="s">
        <v>293</v>
      </c>
      <c r="D20" s="2" t="s">
        <v>315</v>
      </c>
      <c r="E20" s="2" t="s">
        <v>349</v>
      </c>
      <c r="F20" s="2" t="s">
        <v>349</v>
      </c>
      <c r="G20" s="2" t="s">
        <v>349</v>
      </c>
      <c r="H20" s="2" t="s">
        <v>591</v>
      </c>
    </row>
    <row r="21" spans="1:8" x14ac:dyDescent="0.25">
      <c r="A21" s="2" t="s">
        <v>3629</v>
      </c>
      <c r="B21" s="2" t="s">
        <v>3630</v>
      </c>
      <c r="C21" s="2" t="s">
        <v>294</v>
      </c>
      <c r="D21" s="2" t="s">
        <v>358</v>
      </c>
      <c r="E21" s="2" t="s">
        <v>349</v>
      </c>
      <c r="F21" s="2" t="s">
        <v>349</v>
      </c>
      <c r="G21" s="2" t="s">
        <v>349</v>
      </c>
      <c r="H21" s="2" t="s">
        <v>591</v>
      </c>
    </row>
    <row r="22" spans="1:8" x14ac:dyDescent="0.25">
      <c r="A22" s="2" t="s">
        <v>3631</v>
      </c>
      <c r="B22" s="2" t="s">
        <v>3632</v>
      </c>
      <c r="C22" s="2" t="s">
        <v>294</v>
      </c>
      <c r="D22" s="2" t="s">
        <v>315</v>
      </c>
      <c r="E22" s="2" t="s">
        <v>349</v>
      </c>
      <c r="F22" s="2" t="s">
        <v>349</v>
      </c>
      <c r="G22" s="2" t="s">
        <v>349</v>
      </c>
      <c r="H22" s="2" t="s">
        <v>3633</v>
      </c>
    </row>
    <row r="23" spans="1:8" x14ac:dyDescent="0.25">
      <c r="A23" s="2" t="s">
        <v>3634</v>
      </c>
      <c r="B23" s="2" t="s">
        <v>3635</v>
      </c>
      <c r="C23" s="2" t="s">
        <v>294</v>
      </c>
      <c r="D23" s="2" t="s">
        <v>324</v>
      </c>
      <c r="E23" s="2" t="s">
        <v>349</v>
      </c>
      <c r="F23" s="2" t="s">
        <v>349</v>
      </c>
      <c r="G23" s="2" t="s">
        <v>349</v>
      </c>
      <c r="H23" s="2" t="s">
        <v>3633</v>
      </c>
    </row>
    <row r="24" spans="1:8" x14ac:dyDescent="0.25">
      <c r="A24" s="2" t="s">
        <v>3636</v>
      </c>
      <c r="B24" s="2" t="s">
        <v>3637</v>
      </c>
      <c r="C24" s="2" t="s">
        <v>294</v>
      </c>
      <c r="D24" s="2" t="s">
        <v>358</v>
      </c>
      <c r="E24" s="2" t="s">
        <v>349</v>
      </c>
      <c r="F24" s="2" t="s">
        <v>349</v>
      </c>
      <c r="G24" s="2" t="s">
        <v>349</v>
      </c>
      <c r="H24" s="2" t="s">
        <v>3633</v>
      </c>
    </row>
    <row r="25" spans="1:8" x14ac:dyDescent="0.25">
      <c r="A25" s="2" t="s">
        <v>3638</v>
      </c>
      <c r="B25" s="2" t="s">
        <v>3639</v>
      </c>
      <c r="C25" s="2" t="s">
        <v>294</v>
      </c>
      <c r="D25" s="2" t="s">
        <v>324</v>
      </c>
      <c r="E25" s="2" t="s">
        <v>349</v>
      </c>
      <c r="F25" s="2" t="s">
        <v>349</v>
      </c>
      <c r="G25" s="2" t="s">
        <v>349</v>
      </c>
      <c r="H25" s="2" t="s">
        <v>3633</v>
      </c>
    </row>
    <row r="26" spans="1:8" x14ac:dyDescent="0.25">
      <c r="A26" s="2" t="s">
        <v>3640</v>
      </c>
      <c r="B26" s="2" t="s">
        <v>3641</v>
      </c>
      <c r="C26" s="2" t="s">
        <v>293</v>
      </c>
      <c r="D26" s="2" t="s">
        <v>358</v>
      </c>
      <c r="E26" s="2" t="s">
        <v>349</v>
      </c>
      <c r="F26" s="2" t="s">
        <v>349</v>
      </c>
      <c r="G26" s="2" t="s">
        <v>349</v>
      </c>
      <c r="H26" s="2" t="s">
        <v>3633</v>
      </c>
    </row>
    <row r="27" spans="1:8" x14ac:dyDescent="0.25">
      <c r="A27" s="2" t="s">
        <v>3642</v>
      </c>
      <c r="B27" s="2" t="s">
        <v>3643</v>
      </c>
      <c r="C27" s="2" t="s">
        <v>294</v>
      </c>
      <c r="D27" s="2" t="s">
        <v>358</v>
      </c>
      <c r="E27" s="2" t="s">
        <v>349</v>
      </c>
      <c r="F27" s="2" t="s">
        <v>349</v>
      </c>
      <c r="G27" s="2" t="s">
        <v>349</v>
      </c>
      <c r="H27" s="2" t="s">
        <v>3633</v>
      </c>
    </row>
    <row r="28" spans="1:8" x14ac:dyDescent="0.25">
      <c r="A28" s="2" t="s">
        <v>3644</v>
      </c>
      <c r="B28" s="2" t="s">
        <v>3645</v>
      </c>
      <c r="C28" s="2" t="s">
        <v>294</v>
      </c>
      <c r="D28" s="2" t="s">
        <v>324</v>
      </c>
      <c r="E28" s="2" t="s">
        <v>349</v>
      </c>
      <c r="F28" s="2" t="s">
        <v>349</v>
      </c>
      <c r="G28" s="2" t="s">
        <v>349</v>
      </c>
      <c r="H28" s="2" t="s">
        <v>3633</v>
      </c>
    </row>
    <row r="29" spans="1:8" x14ac:dyDescent="0.25">
      <c r="A29" s="2" t="s">
        <v>3646</v>
      </c>
      <c r="B29" s="2" t="s">
        <v>3647</v>
      </c>
      <c r="C29" s="2" t="s">
        <v>293</v>
      </c>
      <c r="D29" s="2" t="s">
        <v>315</v>
      </c>
      <c r="E29" s="2" t="s">
        <v>349</v>
      </c>
      <c r="F29" s="2" t="s">
        <v>349</v>
      </c>
      <c r="G29" s="2" t="s">
        <v>349</v>
      </c>
      <c r="H29" s="2" t="s">
        <v>3633</v>
      </c>
    </row>
    <row r="30" spans="1:8" x14ac:dyDescent="0.25">
      <c r="A30" s="2" t="s">
        <v>3648</v>
      </c>
      <c r="B30" s="2" t="s">
        <v>3649</v>
      </c>
      <c r="C30" s="2" t="s">
        <v>293</v>
      </c>
      <c r="D30" s="2" t="s">
        <v>358</v>
      </c>
      <c r="E30" s="2" t="s">
        <v>349</v>
      </c>
      <c r="F30" s="2" t="s">
        <v>349</v>
      </c>
      <c r="G30" s="2" t="s">
        <v>349</v>
      </c>
      <c r="H30" s="2" t="s">
        <v>3633</v>
      </c>
    </row>
    <row r="31" spans="1:8" x14ac:dyDescent="0.25">
      <c r="A31" s="2" t="s">
        <v>3650</v>
      </c>
      <c r="B31" s="2" t="s">
        <v>3651</v>
      </c>
      <c r="C31" s="2" t="s">
        <v>294</v>
      </c>
      <c r="D31" s="2" t="s">
        <v>358</v>
      </c>
      <c r="E31" s="2" t="s">
        <v>349</v>
      </c>
      <c r="F31" s="2" t="s">
        <v>349</v>
      </c>
      <c r="G31" s="2" t="s">
        <v>349</v>
      </c>
      <c r="H31" s="2" t="s">
        <v>3652</v>
      </c>
    </row>
    <row r="32" spans="1:8" x14ac:dyDescent="0.25">
      <c r="A32" s="2" t="s">
        <v>3653</v>
      </c>
      <c r="B32" s="2" t="s">
        <v>3654</v>
      </c>
      <c r="C32" s="2" t="s">
        <v>294</v>
      </c>
      <c r="D32" s="2" t="s">
        <v>324</v>
      </c>
      <c r="E32" s="2" t="s">
        <v>349</v>
      </c>
      <c r="F32" s="2" t="s">
        <v>349</v>
      </c>
      <c r="G32" s="2" t="s">
        <v>349</v>
      </c>
      <c r="H32" s="2" t="s">
        <v>3652</v>
      </c>
    </row>
    <row r="33" spans="1:8" x14ac:dyDescent="0.25">
      <c r="A33" s="2" t="s">
        <v>3655</v>
      </c>
      <c r="B33" s="2" t="s">
        <v>3656</v>
      </c>
      <c r="C33" s="2" t="s">
        <v>293</v>
      </c>
      <c r="D33" s="2" t="s">
        <v>315</v>
      </c>
      <c r="E33" s="2" t="s">
        <v>349</v>
      </c>
      <c r="F33" s="2" t="s">
        <v>349</v>
      </c>
      <c r="G33" s="2" t="s">
        <v>349</v>
      </c>
      <c r="H33" s="2" t="s">
        <v>3652</v>
      </c>
    </row>
    <row r="34" spans="1:8" x14ac:dyDescent="0.25">
      <c r="A34" s="2" t="s">
        <v>3657</v>
      </c>
      <c r="B34" s="2" t="s">
        <v>3658</v>
      </c>
      <c r="C34" s="2" t="s">
        <v>294</v>
      </c>
      <c r="D34" s="2" t="s">
        <v>315</v>
      </c>
      <c r="E34" s="2" t="s">
        <v>349</v>
      </c>
      <c r="F34" s="2" t="s">
        <v>349</v>
      </c>
      <c r="G34" s="2" t="s">
        <v>349</v>
      </c>
      <c r="H34" s="2" t="s">
        <v>3652</v>
      </c>
    </row>
    <row r="35" spans="1:8" x14ac:dyDescent="0.25">
      <c r="A35" s="2" t="s">
        <v>3659</v>
      </c>
      <c r="B35" s="2" t="s">
        <v>3660</v>
      </c>
      <c r="C35" s="2" t="s">
        <v>293</v>
      </c>
      <c r="D35" s="2" t="s">
        <v>358</v>
      </c>
      <c r="E35" s="2" t="s">
        <v>349</v>
      </c>
      <c r="F35" s="2" t="s">
        <v>349</v>
      </c>
      <c r="G35" s="2" t="s">
        <v>349</v>
      </c>
      <c r="H35" s="2" t="s">
        <v>3652</v>
      </c>
    </row>
    <row r="36" spans="1:8" x14ac:dyDescent="0.25">
      <c r="A36" s="2" t="s">
        <v>3661</v>
      </c>
      <c r="B36" s="2" t="s">
        <v>3662</v>
      </c>
      <c r="C36" s="2" t="s">
        <v>294</v>
      </c>
      <c r="D36" s="2" t="s">
        <v>358</v>
      </c>
      <c r="E36" s="2" t="s">
        <v>349</v>
      </c>
      <c r="F36" s="2" t="s">
        <v>349</v>
      </c>
      <c r="G36" s="2" t="s">
        <v>349</v>
      </c>
      <c r="H36" s="2" t="s">
        <v>3652</v>
      </c>
    </row>
    <row r="37" spans="1:8" x14ac:dyDescent="0.25">
      <c r="A37" s="2" t="s">
        <v>3663</v>
      </c>
      <c r="B37" s="2" t="s">
        <v>3664</v>
      </c>
      <c r="C37" s="2" t="s">
        <v>294</v>
      </c>
      <c r="D37" s="2" t="s">
        <v>324</v>
      </c>
      <c r="E37" s="2" t="s">
        <v>349</v>
      </c>
      <c r="F37" s="2" t="s">
        <v>349</v>
      </c>
      <c r="G37" s="2" t="s">
        <v>349</v>
      </c>
      <c r="H37" s="2" t="s">
        <v>3652</v>
      </c>
    </row>
    <row r="38" spans="1:8" x14ac:dyDescent="0.25">
      <c r="A38" s="2" t="s">
        <v>3665</v>
      </c>
      <c r="B38" s="2" t="s">
        <v>3666</v>
      </c>
      <c r="C38" s="2" t="s">
        <v>293</v>
      </c>
      <c r="D38" s="2" t="s">
        <v>315</v>
      </c>
      <c r="E38" s="2" t="s">
        <v>349</v>
      </c>
      <c r="F38" s="2" t="s">
        <v>349</v>
      </c>
      <c r="G38" s="2" t="s">
        <v>349</v>
      </c>
      <c r="H38" s="2" t="s">
        <v>3652</v>
      </c>
    </row>
    <row r="39" spans="1:8" x14ac:dyDescent="0.25">
      <c r="A39" s="2" t="s">
        <v>3667</v>
      </c>
      <c r="B39" s="2" t="s">
        <v>3668</v>
      </c>
      <c r="C39" s="2" t="s">
        <v>294</v>
      </c>
      <c r="D39" s="2" t="s">
        <v>315</v>
      </c>
      <c r="E39" s="2" t="s">
        <v>349</v>
      </c>
      <c r="F39" s="2" t="s">
        <v>349</v>
      </c>
      <c r="G39" s="2" t="s">
        <v>349</v>
      </c>
      <c r="H39" s="2" t="s">
        <v>3652</v>
      </c>
    </row>
    <row r="40" spans="1:8" x14ac:dyDescent="0.25">
      <c r="A40" s="2" t="s">
        <v>3669</v>
      </c>
      <c r="B40" s="2" t="s">
        <v>3670</v>
      </c>
      <c r="C40" s="2" t="s">
        <v>294</v>
      </c>
      <c r="D40" s="2" t="s">
        <v>324</v>
      </c>
      <c r="E40" s="2" t="s">
        <v>349</v>
      </c>
      <c r="F40" s="2" t="s">
        <v>349</v>
      </c>
      <c r="G40" s="2" t="s">
        <v>349</v>
      </c>
      <c r="H40" s="2" t="s">
        <v>3671</v>
      </c>
    </row>
    <row r="41" spans="1:8" x14ac:dyDescent="0.25">
      <c r="A41" s="2" t="s">
        <v>3672</v>
      </c>
      <c r="B41" s="2" t="s">
        <v>3673</v>
      </c>
      <c r="C41" s="2" t="s">
        <v>293</v>
      </c>
      <c r="D41" s="2" t="s">
        <v>315</v>
      </c>
      <c r="E41" s="2" t="s">
        <v>349</v>
      </c>
      <c r="F41" s="2" t="s">
        <v>349</v>
      </c>
      <c r="G41" s="2" t="s">
        <v>349</v>
      </c>
      <c r="H41" s="2" t="s">
        <v>3671</v>
      </c>
    </row>
    <row r="42" spans="1:8" x14ac:dyDescent="0.25">
      <c r="A42" s="2" t="s">
        <v>3674</v>
      </c>
      <c r="B42" s="2" t="s">
        <v>3675</v>
      </c>
      <c r="C42" s="2" t="s">
        <v>294</v>
      </c>
      <c r="D42" s="2" t="s">
        <v>315</v>
      </c>
      <c r="E42" s="2" t="s">
        <v>349</v>
      </c>
      <c r="F42" s="2" t="s">
        <v>349</v>
      </c>
      <c r="G42" s="2" t="s">
        <v>349</v>
      </c>
      <c r="H42" s="2" t="s">
        <v>3671</v>
      </c>
    </row>
    <row r="43" spans="1:8" x14ac:dyDescent="0.25">
      <c r="A43" s="2" t="s">
        <v>3676</v>
      </c>
      <c r="B43" s="2" t="s">
        <v>3677</v>
      </c>
      <c r="C43" s="2" t="s">
        <v>293</v>
      </c>
      <c r="D43" s="2" t="s">
        <v>358</v>
      </c>
      <c r="E43" s="2" t="s">
        <v>349</v>
      </c>
      <c r="F43" s="2" t="s">
        <v>349</v>
      </c>
      <c r="G43" s="2" t="s">
        <v>349</v>
      </c>
      <c r="H43" s="2" t="s">
        <v>3671</v>
      </c>
    </row>
    <row r="44" spans="1:8" x14ac:dyDescent="0.25">
      <c r="A44" s="2" t="s">
        <v>3678</v>
      </c>
      <c r="B44" s="2" t="s">
        <v>3679</v>
      </c>
      <c r="C44" s="2" t="s">
        <v>294</v>
      </c>
      <c r="D44" s="2" t="s">
        <v>358</v>
      </c>
      <c r="E44" s="2" t="s">
        <v>349</v>
      </c>
      <c r="F44" s="2" t="s">
        <v>349</v>
      </c>
      <c r="G44" s="2" t="s">
        <v>349</v>
      </c>
      <c r="H44" s="2" t="s">
        <v>3671</v>
      </c>
    </row>
    <row r="45" spans="1:8" x14ac:dyDescent="0.25">
      <c r="A45" s="2" t="s">
        <v>3680</v>
      </c>
      <c r="B45" s="2" t="s">
        <v>3681</v>
      </c>
      <c r="C45" s="2" t="s">
        <v>294</v>
      </c>
      <c r="D45" s="2" t="s">
        <v>324</v>
      </c>
      <c r="E45" s="2" t="s">
        <v>349</v>
      </c>
      <c r="F45" s="2" t="s">
        <v>349</v>
      </c>
      <c r="G45" s="2" t="s">
        <v>349</v>
      </c>
      <c r="H45" s="2" t="s">
        <v>3671</v>
      </c>
    </row>
    <row r="46" spans="1:8" x14ac:dyDescent="0.25">
      <c r="A46" s="2" t="s">
        <v>3682</v>
      </c>
      <c r="B46" s="2" t="s">
        <v>3683</v>
      </c>
      <c r="C46" s="2" t="s">
        <v>293</v>
      </c>
      <c r="D46" s="2" t="s">
        <v>315</v>
      </c>
      <c r="E46" s="2" t="s">
        <v>349</v>
      </c>
      <c r="F46" s="2" t="s">
        <v>349</v>
      </c>
      <c r="G46" s="2" t="s">
        <v>349</v>
      </c>
      <c r="H46" s="2" t="s">
        <v>3671</v>
      </c>
    </row>
    <row r="47" spans="1:8" x14ac:dyDescent="0.25">
      <c r="A47" s="2" t="s">
        <v>3684</v>
      </c>
      <c r="B47" s="2" t="s">
        <v>3685</v>
      </c>
      <c r="C47" s="2" t="s">
        <v>294</v>
      </c>
      <c r="D47" s="2" t="s">
        <v>315</v>
      </c>
      <c r="E47" s="2" t="s">
        <v>349</v>
      </c>
      <c r="F47" s="2" t="s">
        <v>349</v>
      </c>
      <c r="G47" s="2" t="s">
        <v>349</v>
      </c>
      <c r="H47" s="2" t="s">
        <v>3671</v>
      </c>
    </row>
    <row r="48" spans="1:8" x14ac:dyDescent="0.25">
      <c r="A48" s="2" t="s">
        <v>3686</v>
      </c>
      <c r="B48" s="2" t="s">
        <v>3687</v>
      </c>
      <c r="C48" s="2" t="s">
        <v>292</v>
      </c>
      <c r="D48" s="2" t="s">
        <v>670</v>
      </c>
      <c r="E48" s="2" t="s">
        <v>349</v>
      </c>
      <c r="F48" s="2" t="s">
        <v>349</v>
      </c>
      <c r="G48" s="2" t="s">
        <v>349</v>
      </c>
      <c r="H48" s="2" t="s">
        <v>3688</v>
      </c>
    </row>
    <row r="49" spans="1:8" x14ac:dyDescent="0.25">
      <c r="A49" s="2" t="s">
        <v>3689</v>
      </c>
      <c r="B49" s="2" t="s">
        <v>3690</v>
      </c>
      <c r="C49" s="2" t="s">
        <v>294</v>
      </c>
      <c r="D49" s="2" t="s">
        <v>324</v>
      </c>
      <c r="E49" s="2" t="s">
        <v>349</v>
      </c>
      <c r="F49" s="2" t="s">
        <v>349</v>
      </c>
      <c r="G49" s="2" t="s">
        <v>349</v>
      </c>
      <c r="H49" s="2" t="s">
        <v>3688</v>
      </c>
    </row>
    <row r="50" spans="1:8" x14ac:dyDescent="0.25">
      <c r="A50" s="2" t="s">
        <v>3691</v>
      </c>
      <c r="B50" s="2" t="s">
        <v>3692</v>
      </c>
      <c r="C50" s="2" t="s">
        <v>293</v>
      </c>
      <c r="D50" s="2" t="s">
        <v>315</v>
      </c>
      <c r="E50" s="2" t="s">
        <v>349</v>
      </c>
      <c r="F50" s="2" t="s">
        <v>349</v>
      </c>
      <c r="G50" s="2" t="s">
        <v>349</v>
      </c>
      <c r="H50" s="2" t="s">
        <v>3688</v>
      </c>
    </row>
    <row r="51" spans="1:8" x14ac:dyDescent="0.25">
      <c r="A51" s="2" t="s">
        <v>3693</v>
      </c>
      <c r="B51" s="2" t="s">
        <v>3694</v>
      </c>
      <c r="C51" s="2" t="s">
        <v>293</v>
      </c>
      <c r="D51" s="2" t="s">
        <v>358</v>
      </c>
      <c r="E51" s="2" t="s">
        <v>349</v>
      </c>
      <c r="F51" s="2" t="s">
        <v>349</v>
      </c>
      <c r="G51" s="2" t="s">
        <v>349</v>
      </c>
      <c r="H51" s="2" t="s">
        <v>3688</v>
      </c>
    </row>
    <row r="52" spans="1:8" x14ac:dyDescent="0.25">
      <c r="A52" s="2" t="s">
        <v>3695</v>
      </c>
      <c r="B52" s="2" t="s">
        <v>3696</v>
      </c>
      <c r="C52" s="2" t="s">
        <v>294</v>
      </c>
      <c r="D52" s="2" t="s">
        <v>324</v>
      </c>
      <c r="E52" s="2" t="s">
        <v>349</v>
      </c>
      <c r="F52" s="2" t="s">
        <v>349</v>
      </c>
      <c r="G52" s="2" t="s">
        <v>349</v>
      </c>
      <c r="H52" s="2" t="s">
        <v>3688</v>
      </c>
    </row>
    <row r="53" spans="1:8" x14ac:dyDescent="0.25">
      <c r="A53" s="2" t="s">
        <v>3697</v>
      </c>
      <c r="B53" s="2" t="s">
        <v>3698</v>
      </c>
      <c r="C53" s="2" t="s">
        <v>293</v>
      </c>
      <c r="D53" s="2" t="s">
        <v>315</v>
      </c>
      <c r="E53" s="2" t="s">
        <v>349</v>
      </c>
      <c r="F53" s="2" t="s">
        <v>349</v>
      </c>
      <c r="G53" s="2" t="s">
        <v>349</v>
      </c>
      <c r="H53" s="2" t="s">
        <v>3688</v>
      </c>
    </row>
    <row r="54" spans="1:8" x14ac:dyDescent="0.25">
      <c r="A54" s="2" t="s">
        <v>3699</v>
      </c>
      <c r="B54" s="2" t="s">
        <v>3700</v>
      </c>
      <c r="C54" s="2" t="s">
        <v>293</v>
      </c>
      <c r="D54" s="2" t="s">
        <v>358</v>
      </c>
      <c r="E54" s="2" t="s">
        <v>349</v>
      </c>
      <c r="F54" s="2" t="s">
        <v>349</v>
      </c>
      <c r="G54" s="2" t="s">
        <v>349</v>
      </c>
      <c r="H54" s="2" t="s">
        <v>3688</v>
      </c>
    </row>
    <row r="55" spans="1:8" x14ac:dyDescent="0.25">
      <c r="A55" s="2" t="s">
        <v>3701</v>
      </c>
      <c r="B55" s="2" t="s">
        <v>3702</v>
      </c>
      <c r="C55" s="2" t="s">
        <v>294</v>
      </c>
      <c r="D55" s="2" t="s">
        <v>324</v>
      </c>
      <c r="E55" s="2" t="s">
        <v>349</v>
      </c>
      <c r="F55" s="2" t="s">
        <v>349</v>
      </c>
      <c r="G55" s="2" t="s">
        <v>349</v>
      </c>
      <c r="H55" s="2" t="s">
        <v>3703</v>
      </c>
    </row>
    <row r="56" spans="1:8" x14ac:dyDescent="0.25">
      <c r="A56" s="2" t="s">
        <v>3704</v>
      </c>
      <c r="B56" s="2" t="s">
        <v>3705</v>
      </c>
      <c r="C56" s="2" t="s">
        <v>293</v>
      </c>
      <c r="D56" s="2" t="s">
        <v>315</v>
      </c>
      <c r="E56" s="2" t="s">
        <v>349</v>
      </c>
      <c r="F56" s="2" t="s">
        <v>349</v>
      </c>
      <c r="G56" s="2" t="s">
        <v>349</v>
      </c>
      <c r="H56" s="2" t="s">
        <v>3703</v>
      </c>
    </row>
    <row r="57" spans="1:8" x14ac:dyDescent="0.25">
      <c r="A57" s="2" t="s">
        <v>3706</v>
      </c>
      <c r="B57" s="2" t="s">
        <v>3707</v>
      </c>
      <c r="C57" s="2" t="s">
        <v>294</v>
      </c>
      <c r="D57" s="2" t="s">
        <v>315</v>
      </c>
      <c r="E57" s="2" t="s">
        <v>349</v>
      </c>
      <c r="F57" s="2" t="s">
        <v>349</v>
      </c>
      <c r="G57" s="2" t="s">
        <v>349</v>
      </c>
      <c r="H57" s="2" t="s">
        <v>3703</v>
      </c>
    </row>
    <row r="58" spans="1:8" x14ac:dyDescent="0.25">
      <c r="A58" s="2" t="s">
        <v>3708</v>
      </c>
      <c r="B58" s="2" t="s">
        <v>3709</v>
      </c>
      <c r="C58" s="2" t="s">
        <v>293</v>
      </c>
      <c r="D58" s="2" t="s">
        <v>358</v>
      </c>
      <c r="E58" s="2" t="s">
        <v>349</v>
      </c>
      <c r="F58" s="2" t="s">
        <v>349</v>
      </c>
      <c r="G58" s="2" t="s">
        <v>349</v>
      </c>
      <c r="H58" s="2" t="s">
        <v>3703</v>
      </c>
    </row>
    <row r="59" spans="1:8" x14ac:dyDescent="0.25">
      <c r="A59" s="2" t="s">
        <v>3710</v>
      </c>
      <c r="B59" s="2" t="s">
        <v>3711</v>
      </c>
      <c r="C59" s="2" t="s">
        <v>294</v>
      </c>
      <c r="D59" s="2" t="s">
        <v>358</v>
      </c>
      <c r="E59" s="2" t="s">
        <v>349</v>
      </c>
      <c r="F59" s="2" t="s">
        <v>349</v>
      </c>
      <c r="G59" s="2" t="s">
        <v>349</v>
      </c>
      <c r="H59" s="2" t="s">
        <v>3703</v>
      </c>
    </row>
    <row r="60" spans="1:8" x14ac:dyDescent="0.25">
      <c r="A60" s="2" t="s">
        <v>3712</v>
      </c>
      <c r="B60" s="2" t="s">
        <v>3713</v>
      </c>
      <c r="C60" s="2" t="s">
        <v>294</v>
      </c>
      <c r="D60" s="2" t="s">
        <v>324</v>
      </c>
      <c r="E60" s="2" t="s">
        <v>349</v>
      </c>
      <c r="F60" s="2" t="s">
        <v>349</v>
      </c>
      <c r="G60" s="2" t="s">
        <v>349</v>
      </c>
      <c r="H60" s="2" t="s">
        <v>3703</v>
      </c>
    </row>
    <row r="61" spans="1:8" x14ac:dyDescent="0.25">
      <c r="A61" s="2" t="s">
        <v>3714</v>
      </c>
      <c r="B61" s="2" t="s">
        <v>3715</v>
      </c>
      <c r="C61" s="2" t="s">
        <v>293</v>
      </c>
      <c r="D61" s="2" t="s">
        <v>315</v>
      </c>
      <c r="E61" s="2" t="s">
        <v>349</v>
      </c>
      <c r="F61" s="2" t="s">
        <v>349</v>
      </c>
      <c r="G61" s="2" t="s">
        <v>349</v>
      </c>
      <c r="H61" s="2" t="s">
        <v>3703</v>
      </c>
    </row>
    <row r="62" spans="1:8" x14ac:dyDescent="0.25">
      <c r="A62" s="2" t="s">
        <v>3716</v>
      </c>
      <c r="B62" s="2" t="s">
        <v>3717</v>
      </c>
      <c r="C62" s="2" t="s">
        <v>294</v>
      </c>
      <c r="D62" s="2" t="s">
        <v>324</v>
      </c>
      <c r="E62" s="2" t="s">
        <v>349</v>
      </c>
      <c r="F62" s="2" t="s">
        <v>349</v>
      </c>
      <c r="G62" s="2" t="s">
        <v>349</v>
      </c>
      <c r="H62" s="2" t="s">
        <v>3718</v>
      </c>
    </row>
    <row r="63" spans="1:8" x14ac:dyDescent="0.25">
      <c r="A63" s="2" t="s">
        <v>3719</v>
      </c>
      <c r="B63" s="2" t="s">
        <v>3720</v>
      </c>
      <c r="C63" s="2" t="s">
        <v>293</v>
      </c>
      <c r="D63" s="2" t="s">
        <v>315</v>
      </c>
      <c r="E63" s="2" t="s">
        <v>349</v>
      </c>
      <c r="F63" s="2" t="s">
        <v>349</v>
      </c>
      <c r="G63" s="2" t="s">
        <v>349</v>
      </c>
      <c r="H63" s="2" t="s">
        <v>3718</v>
      </c>
    </row>
    <row r="64" spans="1:8" x14ac:dyDescent="0.25">
      <c r="A64" s="2" t="s">
        <v>3721</v>
      </c>
      <c r="B64" s="2" t="s">
        <v>3722</v>
      </c>
      <c r="C64" s="2" t="s">
        <v>294</v>
      </c>
      <c r="D64" s="2" t="s">
        <v>315</v>
      </c>
      <c r="E64" s="2" t="s">
        <v>349</v>
      </c>
      <c r="F64" s="2" t="s">
        <v>349</v>
      </c>
      <c r="G64" s="2" t="s">
        <v>349</v>
      </c>
      <c r="H64" s="2" t="s">
        <v>3718</v>
      </c>
    </row>
    <row r="65" spans="1:8" x14ac:dyDescent="0.25">
      <c r="A65" s="2" t="s">
        <v>3723</v>
      </c>
      <c r="B65" s="2" t="s">
        <v>3724</v>
      </c>
      <c r="C65" s="2" t="s">
        <v>293</v>
      </c>
      <c r="D65" s="2" t="s">
        <v>358</v>
      </c>
      <c r="E65" s="2" t="s">
        <v>349</v>
      </c>
      <c r="F65" s="2" t="s">
        <v>349</v>
      </c>
      <c r="G65" s="2" t="s">
        <v>349</v>
      </c>
      <c r="H65" s="2" t="s">
        <v>3718</v>
      </c>
    </row>
    <row r="66" spans="1:8" x14ac:dyDescent="0.25">
      <c r="A66" s="2" t="s">
        <v>3725</v>
      </c>
      <c r="B66" s="2" t="s">
        <v>3726</v>
      </c>
      <c r="C66" s="2" t="s">
        <v>294</v>
      </c>
      <c r="D66" s="2" t="s">
        <v>358</v>
      </c>
      <c r="E66" s="2" t="s">
        <v>349</v>
      </c>
      <c r="F66" s="2" t="s">
        <v>349</v>
      </c>
      <c r="G66" s="2" t="s">
        <v>349</v>
      </c>
      <c r="H66" s="2" t="s">
        <v>3718</v>
      </c>
    </row>
    <row r="67" spans="1:8" x14ac:dyDescent="0.25">
      <c r="A67" s="2" t="s">
        <v>3727</v>
      </c>
      <c r="B67" s="2" t="s">
        <v>3728</v>
      </c>
      <c r="C67" s="2" t="s">
        <v>294</v>
      </c>
      <c r="D67" s="2" t="s">
        <v>324</v>
      </c>
      <c r="E67" s="2" t="s">
        <v>349</v>
      </c>
      <c r="F67" s="2" t="s">
        <v>349</v>
      </c>
      <c r="G67" s="2" t="s">
        <v>349</v>
      </c>
      <c r="H67" s="2" t="s">
        <v>3718</v>
      </c>
    </row>
    <row r="68" spans="1:8" x14ac:dyDescent="0.25">
      <c r="A68" s="2" t="s">
        <v>3729</v>
      </c>
      <c r="B68" s="2" t="s">
        <v>3730</v>
      </c>
      <c r="C68" s="2" t="s">
        <v>293</v>
      </c>
      <c r="D68" s="2" t="s">
        <v>315</v>
      </c>
      <c r="E68" s="2" t="s">
        <v>349</v>
      </c>
      <c r="F68" s="2" t="s">
        <v>349</v>
      </c>
      <c r="G68" s="2" t="s">
        <v>349</v>
      </c>
      <c r="H68" s="2" t="s">
        <v>3718</v>
      </c>
    </row>
    <row r="69" spans="1:8" x14ac:dyDescent="0.25">
      <c r="A69" s="2" t="s">
        <v>3731</v>
      </c>
      <c r="B69" s="2" t="s">
        <v>3732</v>
      </c>
      <c r="C69" s="2" t="s">
        <v>294</v>
      </c>
      <c r="D69" s="2" t="s">
        <v>324</v>
      </c>
      <c r="E69" s="2" t="s">
        <v>349</v>
      </c>
      <c r="F69" s="2" t="s">
        <v>349</v>
      </c>
      <c r="G69" s="2" t="s">
        <v>349</v>
      </c>
      <c r="H69" s="2" t="s">
        <v>3733</v>
      </c>
    </row>
    <row r="70" spans="1:8" x14ac:dyDescent="0.25">
      <c r="A70" s="2" t="s">
        <v>3734</v>
      </c>
      <c r="B70" s="2" t="s">
        <v>3735</v>
      </c>
      <c r="C70" s="2" t="s">
        <v>293</v>
      </c>
      <c r="D70" s="2" t="s">
        <v>315</v>
      </c>
      <c r="E70" s="2" t="s">
        <v>349</v>
      </c>
      <c r="F70" s="2" t="s">
        <v>349</v>
      </c>
      <c r="G70" s="2" t="s">
        <v>349</v>
      </c>
      <c r="H70" s="2" t="s">
        <v>3733</v>
      </c>
    </row>
    <row r="71" spans="1:8" x14ac:dyDescent="0.25">
      <c r="A71" s="2" t="s">
        <v>3736</v>
      </c>
      <c r="B71" s="2" t="s">
        <v>3737</v>
      </c>
      <c r="C71" s="2" t="s">
        <v>294</v>
      </c>
      <c r="D71" s="2" t="s">
        <v>315</v>
      </c>
      <c r="E71" s="2" t="s">
        <v>349</v>
      </c>
      <c r="F71" s="2" t="s">
        <v>349</v>
      </c>
      <c r="G71" s="2" t="s">
        <v>349</v>
      </c>
      <c r="H71" s="2" t="s">
        <v>3733</v>
      </c>
    </row>
    <row r="72" spans="1:8" x14ac:dyDescent="0.25">
      <c r="A72" s="2" t="s">
        <v>3738</v>
      </c>
      <c r="B72" s="2" t="s">
        <v>3739</v>
      </c>
      <c r="C72" s="2" t="s">
        <v>293</v>
      </c>
      <c r="D72" s="2" t="s">
        <v>358</v>
      </c>
      <c r="E72" s="2" t="s">
        <v>349</v>
      </c>
      <c r="F72" s="2" t="s">
        <v>349</v>
      </c>
      <c r="G72" s="2" t="s">
        <v>349</v>
      </c>
      <c r="H72" s="2" t="s">
        <v>3733</v>
      </c>
    </row>
    <row r="73" spans="1:8" x14ac:dyDescent="0.25">
      <c r="A73" s="2" t="s">
        <v>3740</v>
      </c>
      <c r="B73" s="2" t="s">
        <v>3741</v>
      </c>
      <c r="C73" s="2" t="s">
        <v>294</v>
      </c>
      <c r="D73" s="2" t="s">
        <v>358</v>
      </c>
      <c r="E73" s="2" t="s">
        <v>349</v>
      </c>
      <c r="F73" s="2" t="s">
        <v>349</v>
      </c>
      <c r="G73" s="2" t="s">
        <v>349</v>
      </c>
      <c r="H73" s="2" t="s">
        <v>3733</v>
      </c>
    </row>
    <row r="74" spans="1:8" x14ac:dyDescent="0.25">
      <c r="A74" s="2" t="s">
        <v>3742</v>
      </c>
      <c r="B74" s="2" t="s">
        <v>3743</v>
      </c>
      <c r="C74" s="2" t="s">
        <v>294</v>
      </c>
      <c r="D74" s="2" t="s">
        <v>324</v>
      </c>
      <c r="E74" s="2" t="s">
        <v>349</v>
      </c>
      <c r="F74" s="2" t="s">
        <v>349</v>
      </c>
      <c r="G74" s="2" t="s">
        <v>349</v>
      </c>
      <c r="H74" s="2" t="s">
        <v>3733</v>
      </c>
    </row>
    <row r="75" spans="1:8" x14ac:dyDescent="0.25">
      <c r="A75" s="2" t="s">
        <v>3744</v>
      </c>
      <c r="B75" s="2" t="s">
        <v>3745</v>
      </c>
      <c r="C75" s="2" t="s">
        <v>293</v>
      </c>
      <c r="D75" s="2"/>
      <c r="E75" s="2"/>
      <c r="F75" s="2"/>
      <c r="G75" s="2"/>
      <c r="H75" s="2"/>
    </row>
    <row r="76" spans="1:8" x14ac:dyDescent="0.25">
      <c r="B76" s="3"/>
      <c r="F76" s="2" t="b">
        <v>0</v>
      </c>
      <c r="G76" s="4"/>
    </row>
    <row r="77" spans="1:8" x14ac:dyDescent="0.25">
      <c r="B77" s="3"/>
      <c r="F77" s="2" t="b">
        <v>0</v>
      </c>
      <c r="G77" s="4"/>
    </row>
    <row r="78" spans="1:8" x14ac:dyDescent="0.25">
      <c r="B78" s="3"/>
      <c r="F78" s="2" t="b">
        <v>0</v>
      </c>
      <c r="G78" s="4"/>
    </row>
    <row r="79" spans="1:8" x14ac:dyDescent="0.25">
      <c r="B79" s="3"/>
      <c r="F79" s="2" t="b">
        <v>0</v>
      </c>
      <c r="G79" s="4"/>
    </row>
    <row r="80" spans="1:8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25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workbookViewId="0"/>
  </sheetViews>
  <sheetFormatPr defaultColWidth="12.6640625" defaultRowHeight="15.75" customHeight="1" x14ac:dyDescent="0.25"/>
  <cols>
    <col min="1" max="1" width="49.77734375" customWidth="1"/>
  </cols>
  <sheetData>
    <row r="1" spans="1:10" x14ac:dyDescent="0.25">
      <c r="A1" s="2" t="s">
        <v>290</v>
      </c>
      <c r="B1" s="2" t="s">
        <v>291</v>
      </c>
      <c r="C1" s="2" t="s">
        <v>292</v>
      </c>
      <c r="D1" s="2" t="s">
        <v>293</v>
      </c>
      <c r="E1" s="2" t="s">
        <v>294</v>
      </c>
      <c r="F1" s="2" t="s">
        <v>295</v>
      </c>
      <c r="G1" s="2" t="s">
        <v>296</v>
      </c>
      <c r="H1" s="2" t="s">
        <v>297</v>
      </c>
      <c r="I1" s="2" t="s">
        <v>298</v>
      </c>
      <c r="J1" s="2" t="s">
        <v>299</v>
      </c>
    </row>
    <row r="2" spans="1:10" x14ac:dyDescent="0.25">
      <c r="A2" s="2" t="str">
        <f ca="1">IFERROR(__xludf.DUMMYFUNCTION("QUERY(RawData!A1:T1000,
  ""select C, M, N, O, P, T, R 
   where T &lt; 100 
   order by T desc"", 
  1)  
"),"row.title")</f>
        <v>row.title</v>
      </c>
      <c r="B2" s="2" t="str">
        <f ca="1">IFERROR(__xludf.DUMMYFUNCTION("""COMPUTED_VALUE"""),"row.trophies.platinum")</f>
        <v>row.trophies.platinum</v>
      </c>
      <c r="C2" s="2" t="str">
        <f ca="1">IFERROR(__xludf.DUMMYFUNCTION("""COMPUTED_VALUE"""),"row.trophies.gold")</f>
        <v>row.trophies.gold</v>
      </c>
      <c r="D2" s="2" t="str">
        <f ca="1">IFERROR(__xludf.DUMMYFUNCTION("""COMPUTED_VALUE"""),"row.trophies.silver")</f>
        <v>row.trophies.silver</v>
      </c>
      <c r="E2" s="2" t="str">
        <f ca="1">IFERROR(__xludf.DUMMYFUNCTION("""COMPUTED_VALUE"""),"row.trophies.bronze")</f>
        <v>row.trophies.bronze</v>
      </c>
      <c r="F2" s="2" t="str">
        <f ca="1">IFERROR(__xludf.DUMMYFUNCTION("""COMPUTED_VALUE"""),"row.completepct")</f>
        <v>row.completepct</v>
      </c>
      <c r="G2" s="2" t="str">
        <f ca="1">IFERROR(__xludf.DUMMYFUNCTION("""COMPUTED_VALUE"""),"row.dlccount")</f>
        <v>row.dlccount</v>
      </c>
      <c r="H2" s="2" t="str">
        <f ca="1">IFERROR(__xludf.DUMMYFUNCTION("ARRAYFORMULA(
 IF(
   ROW(A2:A1000)=2, ""Category"",
   IFS(
     F2:F1000&gt;=80, ""Nearly Complete"",
     REGEXMATCH(A2:A1000,""Hades|Dragon Ball FighterZ|Mortal Kombat""), ""Session-Based"",
     G2:G1000&gt;0, ""DLC Required"",
     E2:E1000&gt;20, ""Grind/Sk"&amp;"ill-Based"",
     TRUE, ""Other""
   )
 )
)
"),"Category")</f>
        <v>Category</v>
      </c>
      <c r="I2" s="2" t="b">
        <v>0</v>
      </c>
    </row>
    <row r="3" spans="1:10" x14ac:dyDescent="0.25">
      <c r="A3" s="2" t="str">
        <f ca="1">IFERROR(__xludf.DUMMYFUNCTION("""COMPUTED_VALUE"""),"Sly 2: Band of Thieves")</f>
        <v>Sly 2: Band of Thieves</v>
      </c>
      <c r="B3" s="2">
        <f ca="1">IFERROR(__xludf.DUMMYFUNCTION("""COMPUTED_VALUE"""),1)</f>
        <v>1</v>
      </c>
      <c r="C3" s="2">
        <f ca="1">IFERROR(__xludf.DUMMYFUNCTION("""COMPUTED_VALUE"""),5)</f>
        <v>5</v>
      </c>
      <c r="D3" s="2">
        <f ca="1">IFERROR(__xludf.DUMMYFUNCTION("""COMPUTED_VALUE"""),9)</f>
        <v>9</v>
      </c>
      <c r="E3" s="2">
        <f ca="1">IFERROR(__xludf.DUMMYFUNCTION("""COMPUTED_VALUE"""),21)</f>
        <v>21</v>
      </c>
      <c r="F3" s="2">
        <f ca="1">IFERROR(__xludf.DUMMYFUNCTION("""COMPUTED_VALUE"""),54.14)</f>
        <v>54.14</v>
      </c>
      <c r="G3" s="2">
        <f ca="1">IFERROR(__xludf.DUMMYFUNCTION("""COMPUTED_VALUE"""),0)</f>
        <v>0</v>
      </c>
      <c r="H3" s="2" t="str">
        <f ca="1">IFERROR(__xludf.DUMMYFUNCTION("""COMPUTED_VALUE"""),"Grind/Skill-Based")</f>
        <v>Grind/Skill-Based</v>
      </c>
      <c r="I3" s="2" t="b">
        <v>0</v>
      </c>
      <c r="J3" s="2">
        <v>3559</v>
      </c>
    </row>
    <row r="4" spans="1:10" x14ac:dyDescent="0.25">
      <c r="A4" s="2" t="str">
        <f ca="1">IFERROR(__xludf.DUMMYFUNCTION("""COMPUTED_VALUE"""),"Sly Cooper and the Thievius Raccoonus")</f>
        <v>Sly Cooper and the Thievius Raccoonus</v>
      </c>
      <c r="B4" s="2">
        <f ca="1">IFERROR(__xludf.DUMMYFUNCTION("""COMPUTED_VALUE"""),1)</f>
        <v>1</v>
      </c>
      <c r="C4" s="2">
        <f ca="1">IFERROR(__xludf.DUMMYFUNCTION("""COMPUTED_VALUE"""),5)</f>
        <v>5</v>
      </c>
      <c r="D4" s="2">
        <f ca="1">IFERROR(__xludf.DUMMYFUNCTION("""COMPUTED_VALUE"""),8)</f>
        <v>8</v>
      </c>
      <c r="E4" s="2">
        <f ca="1">IFERROR(__xludf.DUMMYFUNCTION("""COMPUTED_VALUE"""),22)</f>
        <v>22</v>
      </c>
      <c r="F4" s="2">
        <f ca="1">IFERROR(__xludf.DUMMYFUNCTION("""COMPUTED_VALUE"""),48.25)</f>
        <v>48.25</v>
      </c>
      <c r="G4" s="2">
        <f ca="1">IFERROR(__xludf.DUMMYFUNCTION("""COMPUTED_VALUE"""),0)</f>
        <v>0</v>
      </c>
      <c r="H4" s="2" t="str">
        <f ca="1">IFERROR(__xludf.DUMMYFUNCTION("""COMPUTED_VALUE"""),"Grind/Skill-Based")</f>
        <v>Grind/Skill-Based</v>
      </c>
      <c r="I4" s="2" t="b">
        <v>0</v>
      </c>
      <c r="J4" s="2">
        <v>8205</v>
      </c>
    </row>
    <row r="5" spans="1:10" x14ac:dyDescent="0.25">
      <c r="A5" s="2" t="str">
        <f ca="1">IFERROR(__xludf.DUMMYFUNCTION("""COMPUTED_VALUE"""),"Sly Cooper and the Thievius Raccoonus")</f>
        <v>Sly Cooper and the Thievius Raccoonus</v>
      </c>
      <c r="B5" s="2">
        <f ca="1">IFERROR(__xludf.DUMMYFUNCTION("""COMPUTED_VALUE"""),1)</f>
        <v>1</v>
      </c>
      <c r="C5" s="2">
        <f ca="1">IFERROR(__xludf.DUMMYFUNCTION("""COMPUTED_VALUE"""),5)</f>
        <v>5</v>
      </c>
      <c r="D5" s="2">
        <f ca="1">IFERROR(__xludf.DUMMYFUNCTION("""COMPUTED_VALUE"""),8)</f>
        <v>8</v>
      </c>
      <c r="E5" s="2">
        <f ca="1">IFERROR(__xludf.DUMMYFUNCTION("""COMPUTED_VALUE"""),22)</f>
        <v>22</v>
      </c>
      <c r="F5" s="2">
        <f ca="1">IFERROR(__xludf.DUMMYFUNCTION("""COMPUTED_VALUE"""),47.98)</f>
        <v>47.98</v>
      </c>
      <c r="G5" s="2">
        <f ca="1">IFERROR(__xludf.DUMMYFUNCTION("""COMPUTED_VALUE"""),0)</f>
        <v>0</v>
      </c>
      <c r="H5" s="2" t="str">
        <f ca="1">IFERROR(__xludf.DUMMYFUNCTION("""COMPUTED_VALUE"""),"Grind/Skill-Based")</f>
        <v>Grind/Skill-Based</v>
      </c>
      <c r="I5" s="2" t="b">
        <v>0</v>
      </c>
      <c r="J5" s="2">
        <v>469</v>
      </c>
    </row>
    <row r="6" spans="1:10" x14ac:dyDescent="0.25">
      <c r="A6" s="2" t="str">
        <f ca="1">IFERROR(__xludf.DUMMYFUNCTION("""COMPUTED_VALUE"""),"Marvel's Spider-Man: Miles Morales")</f>
        <v>Marvel's Spider-Man: Miles Morales</v>
      </c>
      <c r="B6" s="2">
        <f ca="1">IFERROR(__xludf.DUMMYFUNCTION("""COMPUTED_VALUE"""),1)</f>
        <v>1</v>
      </c>
      <c r="C6" s="2">
        <f ca="1">IFERROR(__xludf.DUMMYFUNCTION("""COMPUTED_VALUE"""),2)</f>
        <v>2</v>
      </c>
      <c r="D6" s="2">
        <f ca="1">IFERROR(__xludf.DUMMYFUNCTION("""COMPUTED_VALUE"""),10)</f>
        <v>10</v>
      </c>
      <c r="E6" s="2">
        <f ca="1">IFERROR(__xludf.DUMMYFUNCTION("""COMPUTED_VALUE"""),37)</f>
        <v>37</v>
      </c>
      <c r="F6" s="2">
        <f ca="1">IFERROR(__xludf.DUMMYFUNCTION("""COMPUTED_VALUE"""),44.52)</f>
        <v>44.52</v>
      </c>
      <c r="G6" s="2">
        <f ca="1">IFERROR(__xludf.DUMMYFUNCTION("""COMPUTED_VALUE"""),0)</f>
        <v>0</v>
      </c>
      <c r="H6" s="2" t="str">
        <f ca="1">IFERROR(__xludf.DUMMYFUNCTION("""COMPUTED_VALUE"""),"Grind/Skill-Based")</f>
        <v>Grind/Skill-Based</v>
      </c>
      <c r="I6" s="2" t="b">
        <v>0</v>
      </c>
      <c r="J6" s="2">
        <v>1293</v>
      </c>
    </row>
    <row r="7" spans="1:10" x14ac:dyDescent="0.25">
      <c r="A7" s="2" t="str">
        <f ca="1">IFERROR(__xludf.DUMMYFUNCTION("""COMPUTED_VALUE"""),"Spyro the Dragon")</f>
        <v>Spyro the Dragon</v>
      </c>
      <c r="B7" s="2">
        <f ca="1">IFERROR(__xludf.DUMMYFUNCTION("""COMPUTED_VALUE"""),1)</f>
        <v>1</v>
      </c>
      <c r="C7" s="2">
        <f ca="1">IFERROR(__xludf.DUMMYFUNCTION("""COMPUTED_VALUE"""),3)</f>
        <v>3</v>
      </c>
      <c r="D7" s="2">
        <f ca="1">IFERROR(__xludf.DUMMYFUNCTION("""COMPUTED_VALUE"""),17)</f>
        <v>17</v>
      </c>
      <c r="E7" s="2">
        <f ca="1">IFERROR(__xludf.DUMMYFUNCTION("""COMPUTED_VALUE"""),16)</f>
        <v>16</v>
      </c>
      <c r="F7" s="2">
        <f ca="1">IFERROR(__xludf.DUMMYFUNCTION("""COMPUTED_VALUE"""),43.69)</f>
        <v>43.69</v>
      </c>
      <c r="G7" s="2">
        <f ca="1">IFERROR(__xludf.DUMMYFUNCTION("""COMPUTED_VALUE"""),0)</f>
        <v>0</v>
      </c>
      <c r="H7" s="2" t="str">
        <f ca="1">IFERROR(__xludf.DUMMYFUNCTION("""COMPUTED_VALUE"""),"Other")</f>
        <v>Other</v>
      </c>
      <c r="I7" s="2" t="b">
        <v>0</v>
      </c>
      <c r="J7" s="2">
        <v>1829</v>
      </c>
    </row>
    <row r="8" spans="1:10" x14ac:dyDescent="0.25">
      <c r="A8" s="2" t="str">
        <f ca="1">IFERROR(__xludf.DUMMYFUNCTION("""COMPUTED_VALUE"""),"Elden Ring")</f>
        <v>Elden Ring</v>
      </c>
      <c r="B8" s="2">
        <f ca="1">IFERROR(__xludf.DUMMYFUNCTION("""COMPUTED_VALUE"""),1)</f>
        <v>1</v>
      </c>
      <c r="C8" s="2">
        <f ca="1">IFERROR(__xludf.DUMMYFUNCTION("""COMPUTED_VALUE"""),3)</f>
        <v>3</v>
      </c>
      <c r="D8" s="2">
        <f ca="1">IFERROR(__xludf.DUMMYFUNCTION("""COMPUTED_VALUE"""),14)</f>
        <v>14</v>
      </c>
      <c r="E8" s="2">
        <f ca="1">IFERROR(__xludf.DUMMYFUNCTION("""COMPUTED_VALUE"""),24)</f>
        <v>24</v>
      </c>
      <c r="F8" s="2">
        <f ca="1">IFERROR(__xludf.DUMMYFUNCTION("""COMPUTED_VALUE"""),38.3)</f>
        <v>38.299999999999997</v>
      </c>
      <c r="G8" s="2">
        <f ca="1">IFERROR(__xludf.DUMMYFUNCTION("""COMPUTED_VALUE"""),0)</f>
        <v>0</v>
      </c>
      <c r="H8" s="2" t="str">
        <f ca="1">IFERROR(__xludf.DUMMYFUNCTION("""COMPUTED_VALUE"""),"Grind/Skill-Based")</f>
        <v>Grind/Skill-Based</v>
      </c>
      <c r="I8" s="2" t="b">
        <v>0</v>
      </c>
      <c r="J8" s="2">
        <v>8143</v>
      </c>
    </row>
    <row r="9" spans="1:10" x14ac:dyDescent="0.25">
      <c r="A9" s="2" t="str">
        <f ca="1">IFERROR(__xludf.DUMMYFUNCTION("""COMPUTED_VALUE"""),"Jak and Daxter: The Precursor Legacy")</f>
        <v>Jak and Daxter: The Precursor Legacy</v>
      </c>
      <c r="B9" s="2">
        <f ca="1">IFERROR(__xludf.DUMMYFUNCTION("""COMPUTED_VALUE"""),1)</f>
        <v>1</v>
      </c>
      <c r="C9" s="2">
        <f ca="1">IFERROR(__xludf.DUMMYFUNCTION("""COMPUTED_VALUE"""),4)</f>
        <v>4</v>
      </c>
      <c r="D9" s="2">
        <f ca="1">IFERROR(__xludf.DUMMYFUNCTION("""COMPUTED_VALUE"""),12)</f>
        <v>12</v>
      </c>
      <c r="E9" s="2">
        <f ca="1">IFERROR(__xludf.DUMMYFUNCTION("""COMPUTED_VALUE"""),22)</f>
        <v>22</v>
      </c>
      <c r="F9" s="2">
        <f ca="1">IFERROR(__xludf.DUMMYFUNCTION("""COMPUTED_VALUE"""),36.49)</f>
        <v>36.49</v>
      </c>
      <c r="G9" s="2">
        <f ca="1">IFERROR(__xludf.DUMMYFUNCTION("""COMPUTED_VALUE"""),0)</f>
        <v>0</v>
      </c>
      <c r="H9" s="2" t="str">
        <f ca="1">IFERROR(__xludf.DUMMYFUNCTION("""COMPUTED_VALUE"""),"Grind/Skill-Based")</f>
        <v>Grind/Skill-Based</v>
      </c>
      <c r="I9" s="2" t="b">
        <v>0</v>
      </c>
      <c r="J9" s="2">
        <v>11786</v>
      </c>
    </row>
    <row r="10" spans="1:10" x14ac:dyDescent="0.25">
      <c r="A10" s="2" t="str">
        <f ca="1">IFERROR(__xludf.DUMMYFUNCTION("""COMPUTED_VALUE"""),"Sly Cooper and the Thievius Raccoonus")</f>
        <v>Sly Cooper and the Thievius Raccoonus</v>
      </c>
      <c r="B10" s="2">
        <f ca="1">IFERROR(__xludf.DUMMYFUNCTION("""COMPUTED_VALUE"""),1)</f>
        <v>1</v>
      </c>
      <c r="C10" s="2">
        <f ca="1">IFERROR(__xludf.DUMMYFUNCTION("""COMPUTED_VALUE"""),5)</f>
        <v>5</v>
      </c>
      <c r="D10" s="2">
        <f ca="1">IFERROR(__xludf.DUMMYFUNCTION("""COMPUTED_VALUE"""),9)</f>
        <v>9</v>
      </c>
      <c r="E10" s="2">
        <f ca="1">IFERROR(__xludf.DUMMYFUNCTION("""COMPUTED_VALUE"""),22)</f>
        <v>22</v>
      </c>
      <c r="F10" s="2">
        <f ca="1">IFERROR(__xludf.DUMMYFUNCTION("""COMPUTED_VALUE"""),34.72)</f>
        <v>34.72</v>
      </c>
      <c r="G10" s="2">
        <f ca="1">IFERROR(__xludf.DUMMYFUNCTION("""COMPUTED_VALUE"""),0)</f>
        <v>0</v>
      </c>
      <c r="H10" s="2" t="str">
        <f ca="1">IFERROR(__xludf.DUMMYFUNCTION("""COMPUTED_VALUE"""),"Grind/Skill-Based")</f>
        <v>Grind/Skill-Based</v>
      </c>
      <c r="I10" s="2" t="b">
        <v>0</v>
      </c>
      <c r="J10" s="2">
        <v>11805</v>
      </c>
    </row>
    <row r="11" spans="1:10" x14ac:dyDescent="0.25">
      <c r="A11" s="2" t="str">
        <f ca="1">IFERROR(__xludf.DUMMYFUNCTION("""COMPUTED_VALUE"""),"Sly Minigames")</f>
        <v>Sly Minigames</v>
      </c>
      <c r="B11" s="2">
        <f ca="1">IFERROR(__xludf.DUMMYFUNCTION("""COMPUTED_VALUE"""),0)</f>
        <v>0</v>
      </c>
      <c r="C11" s="2">
        <f ca="1">IFERROR(__xludf.DUMMYFUNCTION("""COMPUTED_VALUE"""),2)</f>
        <v>2</v>
      </c>
      <c r="D11" s="2">
        <f ca="1">IFERROR(__xludf.DUMMYFUNCTION("""COMPUTED_VALUE"""),2)</f>
        <v>2</v>
      </c>
      <c r="E11" s="2">
        <f ca="1">IFERROR(__xludf.DUMMYFUNCTION("""COMPUTED_VALUE"""),4)</f>
        <v>4</v>
      </c>
      <c r="F11" s="2">
        <f ca="1">IFERROR(__xludf.DUMMYFUNCTION("""COMPUTED_VALUE"""),29.68)</f>
        <v>29.68</v>
      </c>
      <c r="G11" s="2">
        <f ca="1">IFERROR(__xludf.DUMMYFUNCTION("""COMPUTED_VALUE"""),0)</f>
        <v>0</v>
      </c>
      <c r="H11" s="2" t="str">
        <f ca="1">IFERROR(__xludf.DUMMYFUNCTION("""COMPUTED_VALUE"""),"Other")</f>
        <v>Other</v>
      </c>
      <c r="I11" s="2" t="b">
        <v>0</v>
      </c>
      <c r="J11" s="2">
        <v>5128</v>
      </c>
    </row>
    <row r="12" spans="1:10" x14ac:dyDescent="0.25">
      <c r="A12" s="2" t="str">
        <f ca="1">IFERROR(__xludf.DUMMYFUNCTION("""COMPUTED_VALUE"""),"Dragon Ball Z: Kakarot")</f>
        <v>Dragon Ball Z: Kakarot</v>
      </c>
      <c r="B12" s="2">
        <f ca="1">IFERROR(__xludf.DUMMYFUNCTION("""COMPUTED_VALUE"""),1)</f>
        <v>1</v>
      </c>
      <c r="C12" s="2">
        <f ca="1">IFERROR(__xludf.DUMMYFUNCTION("""COMPUTED_VALUE"""),4)</f>
        <v>4</v>
      </c>
      <c r="D12" s="2">
        <f ca="1">IFERROR(__xludf.DUMMYFUNCTION("""COMPUTED_VALUE"""),9)</f>
        <v>9</v>
      </c>
      <c r="E12" s="2">
        <f ca="1">IFERROR(__xludf.DUMMYFUNCTION("""COMPUTED_VALUE"""),28)</f>
        <v>28</v>
      </c>
      <c r="F12" s="2">
        <f ca="1">IFERROR(__xludf.DUMMYFUNCTION("""COMPUTED_VALUE"""),29.21)</f>
        <v>29.21</v>
      </c>
      <c r="G12" s="2">
        <f ca="1">IFERROR(__xludf.DUMMYFUNCTION("""COMPUTED_VALUE"""),0)</f>
        <v>0</v>
      </c>
      <c r="H12" s="2" t="str">
        <f ca="1">IFERROR(__xludf.DUMMYFUNCTION("""COMPUTED_VALUE"""),"Grind/Skill-Based")</f>
        <v>Grind/Skill-Based</v>
      </c>
      <c r="I12" s="2" t="b">
        <v>0</v>
      </c>
      <c r="J12" s="2">
        <v>27717</v>
      </c>
    </row>
    <row r="13" spans="1:10" x14ac:dyDescent="0.25">
      <c r="A13" s="2" t="str">
        <f ca="1">IFERROR(__xludf.DUMMYFUNCTION("""COMPUTED_VALUE"""),"God of War")</f>
        <v>God of War</v>
      </c>
      <c r="B13" s="2">
        <f ca="1">IFERROR(__xludf.DUMMYFUNCTION("""COMPUTED_VALUE"""),1)</f>
        <v>1</v>
      </c>
      <c r="C13" s="2">
        <f ca="1">IFERROR(__xludf.DUMMYFUNCTION("""COMPUTED_VALUE"""),5)</f>
        <v>5</v>
      </c>
      <c r="D13" s="2">
        <f ca="1">IFERROR(__xludf.DUMMYFUNCTION("""COMPUTED_VALUE"""),9)</f>
        <v>9</v>
      </c>
      <c r="E13" s="2">
        <f ca="1">IFERROR(__xludf.DUMMYFUNCTION("""COMPUTED_VALUE"""),22)</f>
        <v>22</v>
      </c>
      <c r="F13" s="2">
        <f ca="1">IFERROR(__xludf.DUMMYFUNCTION("""COMPUTED_VALUE"""),26.7)</f>
        <v>26.7</v>
      </c>
      <c r="G13" s="2">
        <f ca="1">IFERROR(__xludf.DUMMYFUNCTION("""COMPUTED_VALUE"""),0)</f>
        <v>0</v>
      </c>
      <c r="H13" s="2" t="str">
        <f ca="1">IFERROR(__xludf.DUMMYFUNCTION("""COMPUTED_VALUE"""),"Grind/Skill-Based")</f>
        <v>Grind/Skill-Based</v>
      </c>
      <c r="I13" s="2" t="b">
        <v>0</v>
      </c>
      <c r="J13" s="2">
        <v>11753</v>
      </c>
    </row>
    <row r="14" spans="1:10" x14ac:dyDescent="0.25">
      <c r="A14" s="2" t="str">
        <f ca="1">IFERROR(__xludf.DUMMYFUNCTION("""COMPUTED_VALUE"""),"Senran Kagura Shinovi Versus")</f>
        <v>Senran Kagura Shinovi Versus</v>
      </c>
      <c r="B14" s="2">
        <f ca="1">IFERROR(__xludf.DUMMYFUNCTION("""COMPUTED_VALUE"""),1)</f>
        <v>1</v>
      </c>
      <c r="C14" s="2">
        <f ca="1">IFERROR(__xludf.DUMMYFUNCTION("""COMPUTED_VALUE"""),1)</f>
        <v>1</v>
      </c>
      <c r="D14" s="2">
        <f ca="1">IFERROR(__xludf.DUMMYFUNCTION("""COMPUTED_VALUE"""),15)</f>
        <v>15</v>
      </c>
      <c r="E14" s="2">
        <f ca="1">IFERROR(__xludf.DUMMYFUNCTION("""COMPUTED_VALUE"""),32)</f>
        <v>32</v>
      </c>
      <c r="F14" s="2">
        <f ca="1">IFERROR(__xludf.DUMMYFUNCTION("""COMPUTED_VALUE"""),26.09)</f>
        <v>26.09</v>
      </c>
      <c r="G14" s="2">
        <f ca="1">IFERROR(__xludf.DUMMYFUNCTION("""COMPUTED_VALUE"""),0)</f>
        <v>0</v>
      </c>
      <c r="H14" s="2" t="str">
        <f ca="1">IFERROR(__xludf.DUMMYFUNCTION("""COMPUTED_VALUE"""),"Grind/Skill-Based")</f>
        <v>Grind/Skill-Based</v>
      </c>
      <c r="I14" s="2" t="b">
        <v>0</v>
      </c>
      <c r="J14" s="2">
        <v>3211</v>
      </c>
    </row>
    <row r="15" spans="1:10" x14ac:dyDescent="0.25">
      <c r="A15" s="2" t="str">
        <f ca="1">IFERROR(__xludf.DUMMYFUNCTION("""COMPUTED_VALUE"""),"Hades")</f>
        <v>Hades</v>
      </c>
      <c r="B15" s="2">
        <f ca="1">IFERROR(__xludf.DUMMYFUNCTION("""COMPUTED_VALUE"""),1)</f>
        <v>1</v>
      </c>
      <c r="C15" s="2">
        <f ca="1">IFERROR(__xludf.DUMMYFUNCTION("""COMPUTED_VALUE"""),2)</f>
        <v>2</v>
      </c>
      <c r="D15" s="2">
        <f ca="1">IFERROR(__xludf.DUMMYFUNCTION("""COMPUTED_VALUE"""),7)</f>
        <v>7</v>
      </c>
      <c r="E15" s="2">
        <f ca="1">IFERROR(__xludf.DUMMYFUNCTION("""COMPUTED_VALUE"""),40)</f>
        <v>40</v>
      </c>
      <c r="F15" s="2">
        <f ca="1">IFERROR(__xludf.DUMMYFUNCTION("""COMPUTED_VALUE"""),24.25)</f>
        <v>24.25</v>
      </c>
      <c r="G15" s="2">
        <f ca="1">IFERROR(__xludf.DUMMYFUNCTION("""COMPUTED_VALUE"""),0)</f>
        <v>0</v>
      </c>
      <c r="H15" s="2" t="str">
        <f ca="1">IFERROR(__xludf.DUMMYFUNCTION("""COMPUTED_VALUE"""),"Session-Based")</f>
        <v>Session-Based</v>
      </c>
      <c r="I15" s="2" t="b">
        <v>0</v>
      </c>
      <c r="J15" s="2">
        <v>16619</v>
      </c>
    </row>
    <row r="16" spans="1:10" x14ac:dyDescent="0.25">
      <c r="A16" s="2" t="str">
        <f ca="1">IFERROR(__xludf.DUMMYFUNCTION("""COMPUTED_VALUE"""),"Marvel's Spider-Man Remastered")</f>
        <v>Marvel's Spider-Man Remastered</v>
      </c>
      <c r="B16" s="2">
        <f ca="1">IFERROR(__xludf.DUMMYFUNCTION("""COMPUTED_VALUE"""),1)</f>
        <v>1</v>
      </c>
      <c r="C16" s="2">
        <f ca="1">IFERROR(__xludf.DUMMYFUNCTION("""COMPUTED_VALUE"""),5)</f>
        <v>5</v>
      </c>
      <c r="D16" s="2">
        <f ca="1">IFERROR(__xludf.DUMMYFUNCTION("""COMPUTED_VALUE"""),19)</f>
        <v>19</v>
      </c>
      <c r="E16" s="2">
        <f ca="1">IFERROR(__xludf.DUMMYFUNCTION("""COMPUTED_VALUE"""),54)</f>
        <v>54</v>
      </c>
      <c r="F16" s="2">
        <f ca="1">IFERROR(__xludf.DUMMYFUNCTION("""COMPUTED_VALUE"""),20.92)</f>
        <v>20.92</v>
      </c>
      <c r="G16" s="2">
        <f ca="1">IFERROR(__xludf.DUMMYFUNCTION("""COMPUTED_VALUE"""),5)</f>
        <v>5</v>
      </c>
      <c r="H16" s="2" t="str">
        <f ca="1">IFERROR(__xludf.DUMMYFUNCTION("""COMPUTED_VALUE"""),"DLC Required")</f>
        <v>DLC Required</v>
      </c>
      <c r="I16" s="2" t="b">
        <v>0</v>
      </c>
      <c r="J16" s="2">
        <v>7933</v>
      </c>
    </row>
    <row r="17" spans="1:10" x14ac:dyDescent="0.25">
      <c r="A17" s="2" t="str">
        <f ca="1">IFERROR(__xludf.DUMMYFUNCTION("""COMPUTED_VALUE"""),"Bloodborne")</f>
        <v>Bloodborne</v>
      </c>
      <c r="B17" s="2">
        <f ca="1">IFERROR(__xludf.DUMMYFUNCTION("""COMPUTED_VALUE"""),1)</f>
        <v>1</v>
      </c>
      <c r="C17" s="2">
        <f ca="1">IFERROR(__xludf.DUMMYFUNCTION("""COMPUTED_VALUE"""),7)</f>
        <v>7</v>
      </c>
      <c r="D17" s="2">
        <f ca="1">IFERROR(__xludf.DUMMYFUNCTION("""COMPUTED_VALUE"""),8)</f>
        <v>8</v>
      </c>
      <c r="E17" s="2">
        <f ca="1">IFERROR(__xludf.DUMMYFUNCTION("""COMPUTED_VALUE"""),24)</f>
        <v>24</v>
      </c>
      <c r="F17" s="2">
        <f ca="1">IFERROR(__xludf.DUMMYFUNCTION("""COMPUTED_VALUE"""),14.03)</f>
        <v>14.03</v>
      </c>
      <c r="G17" s="2">
        <f ca="1">IFERROR(__xludf.DUMMYFUNCTION("""COMPUTED_VALUE"""),1)</f>
        <v>1</v>
      </c>
      <c r="H17" s="2" t="str">
        <f ca="1">IFERROR(__xludf.DUMMYFUNCTION("""COMPUTED_VALUE"""),"DLC Required")</f>
        <v>DLC Required</v>
      </c>
      <c r="I17" s="2" t="b">
        <v>0</v>
      </c>
      <c r="J17" s="2">
        <v>470</v>
      </c>
    </row>
    <row r="18" spans="1:10" x14ac:dyDescent="0.25">
      <c r="A18" s="2" t="str">
        <f ca="1">IFERROR(__xludf.DUMMYFUNCTION("""COMPUTED_VALUE"""),"Destiny 2")</f>
        <v>Destiny 2</v>
      </c>
      <c r="B18" s="2">
        <f ca="1">IFERROR(__xludf.DUMMYFUNCTION("""COMPUTED_VALUE"""),1)</f>
        <v>1</v>
      </c>
      <c r="C18" s="2">
        <f ca="1">IFERROR(__xludf.DUMMYFUNCTION("""COMPUTED_VALUE"""),11)</f>
        <v>11</v>
      </c>
      <c r="D18" s="2">
        <f ca="1">IFERROR(__xludf.DUMMYFUNCTION("""COMPUTED_VALUE"""),4)</f>
        <v>4</v>
      </c>
      <c r="E18" s="2">
        <f ca="1">IFERROR(__xludf.DUMMYFUNCTION("""COMPUTED_VALUE"""),8)</f>
        <v>8</v>
      </c>
      <c r="F18" s="2">
        <f ca="1">IFERROR(__xludf.DUMMYFUNCTION("""COMPUTED_VALUE"""),13.4)</f>
        <v>13.4</v>
      </c>
      <c r="G18" s="2">
        <f ca="1">IFERROR(__xludf.DUMMYFUNCTION("""COMPUTED_VALUE"""),1)</f>
        <v>1</v>
      </c>
      <c r="H18" s="2" t="str">
        <f ca="1">IFERROR(__xludf.DUMMYFUNCTION("""COMPUTED_VALUE"""),"DLC Required")</f>
        <v>DLC Required</v>
      </c>
      <c r="I18" s="2" t="b">
        <v>0</v>
      </c>
      <c r="J18" s="2">
        <v>6498</v>
      </c>
    </row>
    <row r="19" spans="1:10" x14ac:dyDescent="0.25">
      <c r="A19" s="2" t="str">
        <f ca="1">IFERROR(__xludf.DUMMYFUNCTION("""COMPUTED_VALUE"""),"Welcome Park")</f>
        <v>Welcome Park</v>
      </c>
      <c r="B19" s="2">
        <f ca="1">IFERROR(__xludf.DUMMYFUNCTION("""COMPUTED_VALUE"""),0)</f>
        <v>0</v>
      </c>
      <c r="C19" s="2">
        <f ca="1">IFERROR(__xludf.DUMMYFUNCTION("""COMPUTED_VALUE"""),1)</f>
        <v>1</v>
      </c>
      <c r="D19" s="2">
        <f ca="1">IFERROR(__xludf.DUMMYFUNCTION("""COMPUTED_VALUE"""),1)</f>
        <v>1</v>
      </c>
      <c r="E19" s="2">
        <f ca="1">IFERROR(__xludf.DUMMYFUNCTION("""COMPUTED_VALUE"""),11)</f>
        <v>11</v>
      </c>
      <c r="F19" s="2">
        <f ca="1">IFERROR(__xludf.DUMMYFUNCTION("""COMPUTED_VALUE"""),11.93)</f>
        <v>11.93</v>
      </c>
      <c r="G19" s="2">
        <f ca="1">IFERROR(__xludf.DUMMYFUNCTION("""COMPUTED_VALUE"""),0)</f>
        <v>0</v>
      </c>
      <c r="H19" s="2" t="str">
        <f ca="1">IFERROR(__xludf.DUMMYFUNCTION("""COMPUTED_VALUE"""),"Other")</f>
        <v>Other</v>
      </c>
      <c r="I19" s="2" t="b">
        <v>0</v>
      </c>
      <c r="J19" s="2">
        <v>5673</v>
      </c>
    </row>
    <row r="20" spans="1:10" x14ac:dyDescent="0.25">
      <c r="A20" s="2" t="str">
        <f ca="1">IFERROR(__xludf.DUMMYFUNCTION("""COMPUTED_VALUE"""),"Darksiders")</f>
        <v>Darksiders</v>
      </c>
      <c r="B20" s="2">
        <f ca="1">IFERROR(__xludf.DUMMYFUNCTION("""COMPUTED_VALUE"""),1)</f>
        <v>1</v>
      </c>
      <c r="C20" s="2">
        <f ca="1">IFERROR(__xludf.DUMMYFUNCTION("""COMPUTED_VALUE"""),3)</f>
        <v>3</v>
      </c>
      <c r="D20" s="2">
        <f ca="1">IFERROR(__xludf.DUMMYFUNCTION("""COMPUTED_VALUE"""),13)</f>
        <v>13</v>
      </c>
      <c r="E20" s="2">
        <f ca="1">IFERROR(__xludf.DUMMYFUNCTION("""COMPUTED_VALUE"""),26)</f>
        <v>26</v>
      </c>
      <c r="F20" s="2">
        <f ca="1">IFERROR(__xludf.DUMMYFUNCTION("""COMPUTED_VALUE"""),11.71)</f>
        <v>11.71</v>
      </c>
      <c r="G20" s="2">
        <f ca="1">IFERROR(__xludf.DUMMYFUNCTION("""COMPUTED_VALUE"""),0)</f>
        <v>0</v>
      </c>
      <c r="H20" s="2" t="str">
        <f ca="1">IFERROR(__xludf.DUMMYFUNCTION("""COMPUTED_VALUE"""),"Grind/Skill-Based")</f>
        <v>Grind/Skill-Based</v>
      </c>
      <c r="I20" s="2" t="b">
        <v>0</v>
      </c>
      <c r="J20" s="2">
        <v>8671</v>
      </c>
    </row>
    <row r="21" spans="1:10" x14ac:dyDescent="0.25">
      <c r="A21" s="2" t="str">
        <f ca="1">IFERROR(__xludf.DUMMYFUNCTION("""COMPUTED_VALUE"""),"The Evil Within 2")</f>
        <v>The Evil Within 2</v>
      </c>
      <c r="B21" s="2">
        <f ca="1">IFERROR(__xludf.DUMMYFUNCTION("""COMPUTED_VALUE"""),1)</f>
        <v>1</v>
      </c>
      <c r="C21" s="2">
        <f ca="1">IFERROR(__xludf.DUMMYFUNCTION("""COMPUTED_VALUE"""),1)</f>
        <v>1</v>
      </c>
      <c r="D21" s="2">
        <f ca="1">IFERROR(__xludf.DUMMYFUNCTION("""COMPUTED_VALUE"""),14)</f>
        <v>14</v>
      </c>
      <c r="E21" s="2">
        <f ca="1">IFERROR(__xludf.DUMMYFUNCTION("""COMPUTED_VALUE"""),36)</f>
        <v>36</v>
      </c>
      <c r="F21" s="2">
        <f ca="1">IFERROR(__xludf.DUMMYFUNCTION("""COMPUTED_VALUE"""),11.24)</f>
        <v>11.24</v>
      </c>
      <c r="G21" s="2">
        <f ca="1">IFERROR(__xludf.DUMMYFUNCTION("""COMPUTED_VALUE"""),0)</f>
        <v>0</v>
      </c>
      <c r="H21" s="2" t="str">
        <f ca="1">IFERROR(__xludf.DUMMYFUNCTION("""COMPUTED_VALUE"""),"Grind/Skill-Based")</f>
        <v>Grind/Skill-Based</v>
      </c>
      <c r="I21" s="2" t="b">
        <v>0</v>
      </c>
      <c r="J21" s="2">
        <v>11984</v>
      </c>
    </row>
    <row r="22" spans="1:10" x14ac:dyDescent="0.25">
      <c r="A22" s="2" t="str">
        <f ca="1">IFERROR(__xludf.DUMMYFUNCTION("""COMPUTED_VALUE"""),"Sly Cooper: Thieves in Time")</f>
        <v>Sly Cooper: Thieves in Time</v>
      </c>
      <c r="B22" s="2">
        <f ca="1">IFERROR(__xludf.DUMMYFUNCTION("""COMPUTED_VALUE"""),1)</f>
        <v>1</v>
      </c>
      <c r="C22" s="2">
        <f ca="1">IFERROR(__xludf.DUMMYFUNCTION("""COMPUTED_VALUE"""),3)</f>
        <v>3</v>
      </c>
      <c r="D22" s="2">
        <f ca="1">IFERROR(__xludf.DUMMYFUNCTION("""COMPUTED_VALUE"""),5)</f>
        <v>5</v>
      </c>
      <c r="E22" s="2">
        <f ca="1">IFERROR(__xludf.DUMMYFUNCTION("""COMPUTED_VALUE"""),41)</f>
        <v>41</v>
      </c>
      <c r="F22" s="2">
        <f ca="1">IFERROR(__xludf.DUMMYFUNCTION("""COMPUTED_VALUE"""),11.05)</f>
        <v>11.05</v>
      </c>
      <c r="G22" s="2">
        <f ca="1">IFERROR(__xludf.DUMMYFUNCTION("""COMPUTED_VALUE"""),0)</f>
        <v>0</v>
      </c>
      <c r="H22" s="2" t="str">
        <f ca="1">IFERROR(__xludf.DUMMYFUNCTION("""COMPUTED_VALUE"""),"Grind/Skill-Based")</f>
        <v>Grind/Skill-Based</v>
      </c>
      <c r="I22" s="2" t="b">
        <v>0</v>
      </c>
      <c r="J22" s="2">
        <v>5242</v>
      </c>
    </row>
    <row r="23" spans="1:10" x14ac:dyDescent="0.25">
      <c r="A23" s="2" t="str">
        <f ca="1">IFERROR(__xludf.DUMMYFUNCTION("""COMPUTED_VALUE"""),"Astro's Playroom")</f>
        <v>Astro's Playroom</v>
      </c>
      <c r="B23" s="2">
        <f ca="1">IFERROR(__xludf.DUMMYFUNCTION("""COMPUTED_VALUE"""),1)</f>
        <v>1</v>
      </c>
      <c r="C23" s="2">
        <f ca="1">IFERROR(__xludf.DUMMYFUNCTION("""COMPUTED_VALUE"""),5)</f>
        <v>5</v>
      </c>
      <c r="D23" s="2">
        <f ca="1">IFERROR(__xludf.DUMMYFUNCTION("""COMPUTED_VALUE"""),14)</f>
        <v>14</v>
      </c>
      <c r="E23" s="2">
        <f ca="1">IFERROR(__xludf.DUMMYFUNCTION("""COMPUTED_VALUE"""),31)</f>
        <v>31</v>
      </c>
      <c r="F23" s="2">
        <f ca="1">IFERROR(__xludf.DUMMYFUNCTION("""COMPUTED_VALUE"""),10.73)</f>
        <v>10.73</v>
      </c>
      <c r="G23" s="2">
        <f ca="1">IFERROR(__xludf.DUMMYFUNCTION("""COMPUTED_VALUE"""),2)</f>
        <v>2</v>
      </c>
      <c r="H23" s="2" t="str">
        <f ca="1">IFERROR(__xludf.DUMMYFUNCTION("""COMPUTED_VALUE"""),"DLC Required")</f>
        <v>DLC Required</v>
      </c>
      <c r="I23" s="2" t="b">
        <v>0</v>
      </c>
      <c r="J23" s="2">
        <v>6796</v>
      </c>
    </row>
    <row r="24" spans="1:10" x14ac:dyDescent="0.25">
      <c r="A24" s="2" t="str">
        <f ca="1">IFERROR(__xludf.DUMMYFUNCTION("""COMPUTED_VALUE"""),"The Quarry")</f>
        <v>The Quarry</v>
      </c>
      <c r="B24" s="2">
        <f ca="1">IFERROR(__xludf.DUMMYFUNCTION("""COMPUTED_VALUE"""),1)</f>
        <v>1</v>
      </c>
      <c r="C24" s="2">
        <f ca="1">IFERROR(__xludf.DUMMYFUNCTION("""COMPUTED_VALUE"""),4)</f>
        <v>4</v>
      </c>
      <c r="D24" s="2">
        <f ca="1">IFERROR(__xludf.DUMMYFUNCTION("""COMPUTED_VALUE"""),7)</f>
        <v>7</v>
      </c>
      <c r="E24" s="2">
        <f ca="1">IFERROR(__xludf.DUMMYFUNCTION("""COMPUTED_VALUE"""),29)</f>
        <v>29</v>
      </c>
      <c r="F24" s="2">
        <f ca="1">IFERROR(__xludf.DUMMYFUNCTION("""COMPUTED_VALUE"""),9.95)</f>
        <v>9.9499999999999993</v>
      </c>
      <c r="G24" s="2">
        <f ca="1">IFERROR(__xludf.DUMMYFUNCTION("""COMPUTED_VALUE"""),0)</f>
        <v>0</v>
      </c>
      <c r="H24" s="2" t="str">
        <f ca="1">IFERROR(__xludf.DUMMYFUNCTION("""COMPUTED_VALUE"""),"Grind/Skill-Based")</f>
        <v>Grind/Skill-Based</v>
      </c>
      <c r="I24" s="2" t="b">
        <v>0</v>
      </c>
      <c r="J24" s="2">
        <v>7161</v>
      </c>
    </row>
    <row r="25" spans="1:10" x14ac:dyDescent="0.25">
      <c r="A25" s="2" t="str">
        <f ca="1">IFERROR(__xludf.DUMMYFUNCTION("""COMPUTED_VALUE"""),"Monopoly Plus")</f>
        <v>Monopoly Plus</v>
      </c>
      <c r="B25" s="2">
        <f ca="1">IFERROR(__xludf.DUMMYFUNCTION("""COMPUTED_VALUE"""),0)</f>
        <v>0</v>
      </c>
      <c r="C25" s="2">
        <f ca="1">IFERROR(__xludf.DUMMYFUNCTION("""COMPUTED_VALUE"""),1)</f>
        <v>1</v>
      </c>
      <c r="D25" s="2">
        <f ca="1">IFERROR(__xludf.DUMMYFUNCTION("""COMPUTED_VALUE"""),1)</f>
        <v>1</v>
      </c>
      <c r="E25" s="2">
        <f ca="1">IFERROR(__xludf.DUMMYFUNCTION("""COMPUTED_VALUE"""),13)</f>
        <v>13</v>
      </c>
      <c r="F25" s="2">
        <f ca="1">IFERROR(__xludf.DUMMYFUNCTION("""COMPUTED_VALUE"""),9.42)</f>
        <v>9.42</v>
      </c>
      <c r="G25" s="2">
        <f ca="1">IFERROR(__xludf.DUMMYFUNCTION("""COMPUTED_VALUE"""),0)</f>
        <v>0</v>
      </c>
      <c r="H25" s="2" t="str">
        <f ca="1">IFERROR(__xludf.DUMMYFUNCTION("""COMPUTED_VALUE"""),"Other")</f>
        <v>Other</v>
      </c>
      <c r="I25" s="2" t="b">
        <v>0</v>
      </c>
      <c r="J25" s="2">
        <v>14968</v>
      </c>
    </row>
    <row r="26" spans="1:10" x14ac:dyDescent="0.25">
      <c r="A26" s="2" t="str">
        <f ca="1">IFERROR(__xludf.DUMMYFUNCTION("""COMPUTED_VALUE"""),"Five Nights at Freddy's: Security Breach")</f>
        <v>Five Nights at Freddy's: Security Breach</v>
      </c>
      <c r="B26" s="2">
        <f ca="1">IFERROR(__xludf.DUMMYFUNCTION("""COMPUTED_VALUE"""),1)</f>
        <v>1</v>
      </c>
      <c r="C26" s="2">
        <f ca="1">IFERROR(__xludf.DUMMYFUNCTION("""COMPUTED_VALUE"""),6)</f>
        <v>6</v>
      </c>
      <c r="D26" s="2">
        <f ca="1">IFERROR(__xludf.DUMMYFUNCTION("""COMPUTED_VALUE"""),11)</f>
        <v>11</v>
      </c>
      <c r="E26" s="2">
        <f ca="1">IFERROR(__xludf.DUMMYFUNCTION("""COMPUTED_VALUE"""),11)</f>
        <v>11</v>
      </c>
      <c r="F26" s="2">
        <f ca="1">IFERROR(__xludf.DUMMYFUNCTION("""COMPUTED_VALUE"""),9.23)</f>
        <v>9.23</v>
      </c>
      <c r="G26" s="2">
        <f ca="1">IFERROR(__xludf.DUMMYFUNCTION("""COMPUTED_VALUE"""),0)</f>
        <v>0</v>
      </c>
      <c r="H26" s="2" t="str">
        <f ca="1">IFERROR(__xludf.DUMMYFUNCTION("""COMPUTED_VALUE"""),"Other")</f>
        <v>Other</v>
      </c>
      <c r="I26" s="2" t="b">
        <v>0</v>
      </c>
      <c r="J26" s="2">
        <v>13635</v>
      </c>
    </row>
    <row r="27" spans="1:10" x14ac:dyDescent="0.25">
      <c r="A27" s="2" t="str">
        <f ca="1">IFERROR(__xludf.DUMMYFUNCTION("""COMPUTED_VALUE"""),"Overcooked")</f>
        <v>Overcooked</v>
      </c>
      <c r="B27" s="2">
        <f ca="1">IFERROR(__xludf.DUMMYFUNCTION("""COMPUTED_VALUE"""),0)</f>
        <v>0</v>
      </c>
      <c r="C27" s="2">
        <f ca="1">IFERROR(__xludf.DUMMYFUNCTION("""COMPUTED_VALUE"""),1)</f>
        <v>1</v>
      </c>
      <c r="D27" s="2">
        <f ca="1">IFERROR(__xludf.DUMMYFUNCTION("""COMPUTED_VALUE"""),3)</f>
        <v>3</v>
      </c>
      <c r="E27" s="2">
        <f ca="1">IFERROR(__xludf.DUMMYFUNCTION("""COMPUTED_VALUE"""),7)</f>
        <v>7</v>
      </c>
      <c r="F27" s="2">
        <f ca="1">IFERROR(__xludf.DUMMYFUNCTION("""COMPUTED_VALUE"""),9.11)</f>
        <v>9.11</v>
      </c>
      <c r="G27" s="2">
        <f ca="1">IFERROR(__xludf.DUMMYFUNCTION("""COMPUTED_VALUE"""),0)</f>
        <v>0</v>
      </c>
      <c r="H27" s="2" t="str">
        <f ca="1">IFERROR(__xludf.DUMMYFUNCTION("""COMPUTED_VALUE"""),"Other")</f>
        <v>Other</v>
      </c>
      <c r="I27" s="2" t="b">
        <v>0</v>
      </c>
      <c r="J27" s="2">
        <v>213</v>
      </c>
    </row>
    <row r="28" spans="1:10" x14ac:dyDescent="0.25">
      <c r="A28" s="2" t="str">
        <f ca="1">IFERROR(__xludf.DUMMYFUNCTION("""COMPUTED_VALUE"""),"My Hero One's Justice")</f>
        <v>My Hero One's Justice</v>
      </c>
      <c r="B28" s="2">
        <f ca="1">IFERROR(__xludf.DUMMYFUNCTION("""COMPUTED_VALUE"""),1)</f>
        <v>1</v>
      </c>
      <c r="C28" s="2">
        <f ca="1">IFERROR(__xludf.DUMMYFUNCTION("""COMPUTED_VALUE"""),1)</f>
        <v>1</v>
      </c>
      <c r="D28" s="2">
        <f ca="1">IFERROR(__xludf.DUMMYFUNCTION("""COMPUTED_VALUE"""),8)</f>
        <v>8</v>
      </c>
      <c r="E28" s="2">
        <f ca="1">IFERROR(__xludf.DUMMYFUNCTION("""COMPUTED_VALUE"""),48)</f>
        <v>48</v>
      </c>
      <c r="F28" s="2">
        <f ca="1">IFERROR(__xludf.DUMMYFUNCTION("""COMPUTED_VALUE"""),8.9)</f>
        <v>8.9</v>
      </c>
      <c r="G28" s="2">
        <f ca="1">IFERROR(__xludf.DUMMYFUNCTION("""COMPUTED_VALUE"""),0)</f>
        <v>0</v>
      </c>
      <c r="H28" s="2" t="str">
        <f ca="1">IFERROR(__xludf.DUMMYFUNCTION("""COMPUTED_VALUE"""),"Grind/Skill-Based")</f>
        <v>Grind/Skill-Based</v>
      </c>
      <c r="I28" s="2" t="b">
        <v>0</v>
      </c>
      <c r="J28" s="2">
        <v>10503</v>
      </c>
    </row>
    <row r="29" spans="1:10" x14ac:dyDescent="0.25">
      <c r="A29" s="2" t="str">
        <f ca="1">IFERROR(__xludf.DUMMYFUNCTION("""COMPUTED_VALUE"""),"Marvel's Spider-Man")</f>
        <v>Marvel's Spider-Man</v>
      </c>
      <c r="B29" s="2">
        <f ca="1">IFERROR(__xludf.DUMMYFUNCTION("""COMPUTED_VALUE"""),1)</f>
        <v>1</v>
      </c>
      <c r="C29" s="2">
        <f ca="1">IFERROR(__xludf.DUMMYFUNCTION("""COMPUTED_VALUE"""),5)</f>
        <v>5</v>
      </c>
      <c r="D29" s="2">
        <f ca="1">IFERROR(__xludf.DUMMYFUNCTION("""COMPUTED_VALUE"""),14)</f>
        <v>14</v>
      </c>
      <c r="E29" s="2">
        <f ca="1">IFERROR(__xludf.DUMMYFUNCTION("""COMPUTED_VALUE"""),54)</f>
        <v>54</v>
      </c>
      <c r="F29" s="2">
        <f ca="1">IFERROR(__xludf.DUMMYFUNCTION("""COMPUTED_VALUE"""),8.05)</f>
        <v>8.0500000000000007</v>
      </c>
      <c r="G29" s="2">
        <f ca="1">IFERROR(__xludf.DUMMYFUNCTION("""COMPUTED_VALUE"""),4)</f>
        <v>4</v>
      </c>
      <c r="H29" s="2" t="str">
        <f ca="1">IFERROR(__xludf.DUMMYFUNCTION("""COMPUTED_VALUE"""),"DLC Required")</f>
        <v>DLC Required</v>
      </c>
      <c r="I29" s="2" t="b">
        <v>0</v>
      </c>
      <c r="J29" s="2">
        <v>3431</v>
      </c>
    </row>
    <row r="30" spans="1:10" x14ac:dyDescent="0.25">
      <c r="A30" s="2" t="str">
        <f ca="1">IFERROR(__xludf.DUMMYFUNCTION("""COMPUTED_VALUE"""),"My Hero One's Justice 2")</f>
        <v>My Hero One's Justice 2</v>
      </c>
      <c r="B30" s="2">
        <f ca="1">IFERROR(__xludf.DUMMYFUNCTION("""COMPUTED_VALUE"""),1)</f>
        <v>1</v>
      </c>
      <c r="C30" s="2">
        <f ca="1">IFERROR(__xludf.DUMMYFUNCTION("""COMPUTED_VALUE"""),1)</f>
        <v>1</v>
      </c>
      <c r="D30" s="2">
        <f ca="1">IFERROR(__xludf.DUMMYFUNCTION("""COMPUTED_VALUE"""),8)</f>
        <v>8</v>
      </c>
      <c r="E30" s="2">
        <f ca="1">IFERROR(__xludf.DUMMYFUNCTION("""COMPUTED_VALUE"""),48)</f>
        <v>48</v>
      </c>
      <c r="F30" s="2">
        <f ca="1">IFERROR(__xludf.DUMMYFUNCTION("""COMPUTED_VALUE"""),5.61)</f>
        <v>5.61</v>
      </c>
      <c r="G30" s="2">
        <f ca="1">IFERROR(__xludf.DUMMYFUNCTION("""COMPUTED_VALUE"""),0)</f>
        <v>0</v>
      </c>
      <c r="H30" s="2" t="str">
        <f ca="1">IFERROR(__xludf.DUMMYFUNCTION("""COMPUTED_VALUE"""),"Grind/Skill-Based")</f>
        <v>Grind/Skill-Based</v>
      </c>
      <c r="I30" s="2" t="b">
        <v>0</v>
      </c>
      <c r="J30" s="2">
        <v>7523</v>
      </c>
    </row>
    <row r="31" spans="1:10" x14ac:dyDescent="0.25">
      <c r="A31" s="2" t="str">
        <f ca="1">IFERROR(__xludf.DUMMYFUNCTION("""COMPUTED_VALUE"""),"Resident Evil 2")</f>
        <v>Resident Evil 2</v>
      </c>
      <c r="B31" s="2">
        <f ca="1">IFERROR(__xludf.DUMMYFUNCTION("""COMPUTED_VALUE"""),1)</f>
        <v>1</v>
      </c>
      <c r="C31" s="2">
        <f ca="1">IFERROR(__xludf.DUMMYFUNCTION("""COMPUTED_VALUE"""),4)</f>
        <v>4</v>
      </c>
      <c r="D31" s="2">
        <f ca="1">IFERROR(__xludf.DUMMYFUNCTION("""COMPUTED_VALUE"""),10)</f>
        <v>10</v>
      </c>
      <c r="E31" s="2">
        <f ca="1">IFERROR(__xludf.DUMMYFUNCTION("""COMPUTED_VALUE"""),30)</f>
        <v>30</v>
      </c>
      <c r="F31" s="2">
        <f ca="1">IFERROR(__xludf.DUMMYFUNCTION("""COMPUTED_VALUE"""),5.3)</f>
        <v>5.3</v>
      </c>
      <c r="G31" s="2">
        <f ca="1">IFERROR(__xludf.DUMMYFUNCTION("""COMPUTED_VALUE"""),2)</f>
        <v>2</v>
      </c>
      <c r="H31" s="2" t="str">
        <f ca="1">IFERROR(__xludf.DUMMYFUNCTION("""COMPUTED_VALUE"""),"DLC Required")</f>
        <v>DLC Required</v>
      </c>
      <c r="I31" s="2" t="b">
        <v>0</v>
      </c>
      <c r="J31" s="2">
        <v>10223</v>
      </c>
    </row>
    <row r="32" spans="1:10" x14ac:dyDescent="0.25">
      <c r="A32" s="2" t="str">
        <f ca="1">IFERROR(__xludf.DUMMYFUNCTION("""COMPUTED_VALUE"""),"Horizon Zero Dawn")</f>
        <v>Horizon Zero Dawn</v>
      </c>
      <c r="B32" s="2">
        <f ca="1">IFERROR(__xludf.DUMMYFUNCTION("""COMPUTED_VALUE"""),1)</f>
        <v>1</v>
      </c>
      <c r="C32" s="2">
        <f ca="1">IFERROR(__xludf.DUMMYFUNCTION("""COMPUTED_VALUE"""),2)</f>
        <v>2</v>
      </c>
      <c r="D32" s="2">
        <f ca="1">IFERROR(__xludf.DUMMYFUNCTION("""COMPUTED_VALUE"""),11)</f>
        <v>11</v>
      </c>
      <c r="E32" s="2">
        <f ca="1">IFERROR(__xludf.DUMMYFUNCTION("""COMPUTED_VALUE"""),65)</f>
        <v>65</v>
      </c>
      <c r="F32" s="2">
        <f ca="1">IFERROR(__xludf.DUMMYFUNCTION("""COMPUTED_VALUE"""),4.91)</f>
        <v>4.91</v>
      </c>
      <c r="G32" s="2">
        <f ca="1">IFERROR(__xludf.DUMMYFUNCTION("""COMPUTED_VALUE"""),3)</f>
        <v>3</v>
      </c>
      <c r="H32" s="2" t="str">
        <f ca="1">IFERROR(__xludf.DUMMYFUNCTION("""COMPUTED_VALUE"""),"DLC Required")</f>
        <v>DLC Required</v>
      </c>
      <c r="I32" s="2" t="b">
        <v>0</v>
      </c>
      <c r="J32" s="2">
        <v>5879</v>
      </c>
    </row>
    <row r="33" spans="1:10" x14ac:dyDescent="0.25">
      <c r="A33" s="2" t="str">
        <f ca="1">IFERROR(__xludf.DUMMYFUNCTION("""COMPUTED_VALUE"""),"Attack on Titan")</f>
        <v>Attack on Titan</v>
      </c>
      <c r="B33" s="2">
        <f ca="1">IFERROR(__xludf.DUMMYFUNCTION("""COMPUTED_VALUE"""),1)</f>
        <v>1</v>
      </c>
      <c r="C33" s="2">
        <f ca="1">IFERROR(__xludf.DUMMYFUNCTION("""COMPUTED_VALUE"""),3)</f>
        <v>3</v>
      </c>
      <c r="D33" s="2">
        <f ca="1">IFERROR(__xludf.DUMMYFUNCTION("""COMPUTED_VALUE"""),13)</f>
        <v>13</v>
      </c>
      <c r="E33" s="2">
        <f ca="1">IFERROR(__xludf.DUMMYFUNCTION("""COMPUTED_VALUE"""),26)</f>
        <v>26</v>
      </c>
      <c r="F33" s="2">
        <f ca="1">IFERROR(__xludf.DUMMYFUNCTION("""COMPUTED_VALUE"""),3.16)</f>
        <v>3.16</v>
      </c>
      <c r="G33" s="2">
        <f ca="1">IFERROR(__xludf.DUMMYFUNCTION("""COMPUTED_VALUE"""),0)</f>
        <v>0</v>
      </c>
      <c r="H33" s="2" t="str">
        <f ca="1">IFERROR(__xludf.DUMMYFUNCTION("""COMPUTED_VALUE"""),"Grind/Skill-Based")</f>
        <v>Grind/Skill-Based</v>
      </c>
      <c r="I33" s="2" t="b">
        <v>0</v>
      </c>
      <c r="J33" s="2">
        <v>11783</v>
      </c>
    </row>
    <row r="34" spans="1:10" x14ac:dyDescent="0.25">
      <c r="A34" s="2" t="str">
        <f ca="1">IFERROR(__xludf.DUMMYFUNCTION("""COMPUTED_VALUE"""),"Middle-earth: Shadow of Mordor - Game of the Year Edition")</f>
        <v>Middle-earth: Shadow of Mordor - Game of the Year Edition</v>
      </c>
      <c r="B34" s="2">
        <f ca="1">IFERROR(__xludf.DUMMYFUNCTION("""COMPUTED_VALUE"""),1)</f>
        <v>1</v>
      </c>
      <c r="C34" s="2">
        <f ca="1">IFERROR(__xludf.DUMMYFUNCTION("""COMPUTED_VALUE"""),1)</f>
        <v>1</v>
      </c>
      <c r="D34" s="2">
        <f ca="1">IFERROR(__xludf.DUMMYFUNCTION("""COMPUTED_VALUE"""),17)</f>
        <v>17</v>
      </c>
      <c r="E34" s="2">
        <f ca="1">IFERROR(__xludf.DUMMYFUNCTION("""COMPUTED_VALUE"""),56)</f>
        <v>56</v>
      </c>
      <c r="F34" s="2">
        <f ca="1">IFERROR(__xludf.DUMMYFUNCTION("""COMPUTED_VALUE"""),3.04)</f>
        <v>3.04</v>
      </c>
      <c r="G34" s="2">
        <f ca="1">IFERROR(__xludf.DUMMYFUNCTION("""COMPUTED_VALUE"""),2)</f>
        <v>2</v>
      </c>
      <c r="H34" s="2" t="str">
        <f ca="1">IFERROR(__xludf.DUMMYFUNCTION("""COMPUTED_VALUE"""),"DLC Required")</f>
        <v>DLC Required</v>
      </c>
      <c r="I34" s="2" t="b">
        <v>0</v>
      </c>
      <c r="J34" s="2">
        <v>8675</v>
      </c>
    </row>
    <row r="35" spans="1:10" x14ac:dyDescent="0.25">
      <c r="A35" s="2" t="str">
        <f ca="1">IFERROR(__xludf.DUMMYFUNCTION("""COMPUTED_VALUE"""),"Dragon Ball FighterZ")</f>
        <v>Dragon Ball FighterZ</v>
      </c>
      <c r="B35" s="2">
        <f ca="1">IFERROR(__xludf.DUMMYFUNCTION("""COMPUTED_VALUE"""),1)</f>
        <v>1</v>
      </c>
      <c r="C35" s="2">
        <f ca="1">IFERROR(__xludf.DUMMYFUNCTION("""COMPUTED_VALUE"""),5)</f>
        <v>5</v>
      </c>
      <c r="D35" s="2">
        <f ca="1">IFERROR(__xludf.DUMMYFUNCTION("""COMPUTED_VALUE"""),10)</f>
        <v>10</v>
      </c>
      <c r="E35" s="2">
        <f ca="1">IFERROR(__xludf.DUMMYFUNCTION("""COMPUTED_VALUE"""),20)</f>
        <v>20</v>
      </c>
      <c r="F35" s="2">
        <f ca="1">IFERROR(__xludf.DUMMYFUNCTION("""COMPUTED_VALUE"""),2.83)</f>
        <v>2.83</v>
      </c>
      <c r="G35" s="2">
        <f ca="1">IFERROR(__xludf.DUMMYFUNCTION("""COMPUTED_VALUE"""),0)</f>
        <v>0</v>
      </c>
      <c r="H35" s="2" t="str">
        <f ca="1">IFERROR(__xludf.DUMMYFUNCTION("""COMPUTED_VALUE"""),"Session-Based")</f>
        <v>Session-Based</v>
      </c>
      <c r="I35" s="2" t="b">
        <v>0</v>
      </c>
      <c r="J35" s="2">
        <v>436</v>
      </c>
    </row>
    <row r="36" spans="1:10" x14ac:dyDescent="0.25">
      <c r="A36" s="2" t="str">
        <f ca="1">IFERROR(__xludf.DUMMYFUNCTION("""COMPUTED_VALUE"""),"Overcooked 2")</f>
        <v>Overcooked 2</v>
      </c>
      <c r="B36" s="2">
        <f ca="1">IFERROR(__xludf.DUMMYFUNCTION("""COMPUTED_VALUE"""),1)</f>
        <v>1</v>
      </c>
      <c r="C36" s="2">
        <f ca="1">IFERROR(__xludf.DUMMYFUNCTION("""COMPUTED_VALUE"""),10)</f>
        <v>10</v>
      </c>
      <c r="D36" s="2">
        <f ca="1">IFERROR(__xludf.DUMMYFUNCTION("""COMPUTED_VALUE"""),12)</f>
        <v>12</v>
      </c>
      <c r="E36" s="2">
        <f ca="1">IFERROR(__xludf.DUMMYFUNCTION("""COMPUTED_VALUE"""),32)</f>
        <v>32</v>
      </c>
      <c r="F36" s="2">
        <f ca="1">IFERROR(__xludf.DUMMYFUNCTION("""COMPUTED_VALUE"""),2.34)</f>
        <v>2.34</v>
      </c>
      <c r="G36" s="2">
        <f ca="1">IFERROR(__xludf.DUMMYFUNCTION("""COMPUTED_VALUE"""),4)</f>
        <v>4</v>
      </c>
      <c r="H36" s="2" t="str">
        <f ca="1">IFERROR(__xludf.DUMMYFUNCTION("""COMPUTED_VALUE"""),"DLC Required")</f>
        <v>DLC Required</v>
      </c>
      <c r="I36" s="2" t="b">
        <v>0</v>
      </c>
      <c r="J36" s="2">
        <v>4418</v>
      </c>
    </row>
    <row r="37" spans="1:10" x14ac:dyDescent="0.25">
      <c r="A37" s="2" t="str">
        <f ca="1">IFERROR(__xludf.DUMMYFUNCTION("""COMPUTED_VALUE"""),"Assassin's Creed Valhalla")</f>
        <v>Assassin's Creed Valhalla</v>
      </c>
      <c r="B37" s="2">
        <f ca="1">IFERROR(__xludf.DUMMYFUNCTION("""COMPUTED_VALUE"""),1)</f>
        <v>1</v>
      </c>
      <c r="C37" s="2">
        <f ca="1">IFERROR(__xludf.DUMMYFUNCTION("""COMPUTED_VALUE"""),1)</f>
        <v>1</v>
      </c>
      <c r="D37" s="2">
        <f ca="1">IFERROR(__xludf.DUMMYFUNCTION("""COMPUTED_VALUE"""),30)</f>
        <v>30</v>
      </c>
      <c r="E37" s="2">
        <f ca="1">IFERROR(__xludf.DUMMYFUNCTION("""COMPUTED_VALUE"""),61)</f>
        <v>61</v>
      </c>
      <c r="F37" s="2">
        <f ca="1">IFERROR(__xludf.DUMMYFUNCTION("""COMPUTED_VALUE"""),1.94)</f>
        <v>1.94</v>
      </c>
      <c r="G37" s="2">
        <f ca="1">IFERROR(__xludf.DUMMYFUNCTION("""COMPUTED_VALUE"""),8)</f>
        <v>8</v>
      </c>
      <c r="H37" s="2" t="str">
        <f ca="1">IFERROR(__xludf.DUMMYFUNCTION("""COMPUTED_VALUE"""),"DLC Required")</f>
        <v>DLC Required</v>
      </c>
      <c r="I37" s="2" t="b">
        <v>0</v>
      </c>
      <c r="J37" s="2">
        <v>3491</v>
      </c>
    </row>
    <row r="38" spans="1:10" x14ac:dyDescent="0.25">
      <c r="A38" s="2" t="str">
        <f ca="1">IFERROR(__xludf.DUMMYFUNCTION("""COMPUTED_VALUE"""),"Hitman")</f>
        <v>Hitman</v>
      </c>
      <c r="B38" s="2">
        <f ca="1">IFERROR(__xludf.DUMMYFUNCTION("""COMPUTED_VALUE"""),0)</f>
        <v>0</v>
      </c>
      <c r="C38" s="2">
        <f ca="1">IFERROR(__xludf.DUMMYFUNCTION("""COMPUTED_VALUE"""),6)</f>
        <v>6</v>
      </c>
      <c r="D38" s="2">
        <f ca="1">IFERROR(__xludf.DUMMYFUNCTION("""COMPUTED_VALUE"""),11)</f>
        <v>11</v>
      </c>
      <c r="E38" s="2">
        <f ca="1">IFERROR(__xludf.DUMMYFUNCTION("""COMPUTED_VALUE"""),52)</f>
        <v>52</v>
      </c>
      <c r="F38" s="2">
        <f ca="1">IFERROR(__xludf.DUMMYFUNCTION("""COMPUTED_VALUE"""),1.88)</f>
        <v>1.88</v>
      </c>
      <c r="G38" s="2">
        <f ca="1">IFERROR(__xludf.DUMMYFUNCTION("""COMPUTED_VALUE"""),8)</f>
        <v>8</v>
      </c>
      <c r="H38" s="2" t="str">
        <f ca="1">IFERROR(__xludf.DUMMYFUNCTION("""COMPUTED_VALUE"""),"DLC Required")</f>
        <v>DLC Required</v>
      </c>
      <c r="I38" s="2" t="b">
        <v>0</v>
      </c>
      <c r="J38" s="2">
        <v>8057</v>
      </c>
    </row>
    <row r="39" spans="1:10" x14ac:dyDescent="0.25">
      <c r="A39" s="2" t="str">
        <f ca="1">IFERROR(__xludf.DUMMYFUNCTION("""COMPUTED_VALUE"""),"Kingdom Hearts III")</f>
        <v>Kingdom Hearts III</v>
      </c>
      <c r="B39" s="2">
        <f ca="1">IFERROR(__xludf.DUMMYFUNCTION("""COMPUTED_VALUE"""),1)</f>
        <v>1</v>
      </c>
      <c r="C39" s="2">
        <f ca="1">IFERROR(__xludf.DUMMYFUNCTION("""COMPUTED_VALUE"""),4)</f>
        <v>4</v>
      </c>
      <c r="D39" s="2">
        <f ca="1">IFERROR(__xludf.DUMMYFUNCTION("""COMPUTED_VALUE"""),12)</f>
        <v>12</v>
      </c>
      <c r="E39" s="2">
        <f ca="1">IFERROR(__xludf.DUMMYFUNCTION("""COMPUTED_VALUE"""),35)</f>
        <v>35</v>
      </c>
      <c r="F39" s="2">
        <f ca="1">IFERROR(__xludf.DUMMYFUNCTION("""COMPUTED_VALUE"""),1.41)</f>
        <v>1.41</v>
      </c>
      <c r="G39" s="2">
        <f ca="1">IFERROR(__xludf.DUMMYFUNCTION("""COMPUTED_VALUE"""),1)</f>
        <v>1</v>
      </c>
      <c r="H39" s="2" t="str">
        <f ca="1">IFERROR(__xludf.DUMMYFUNCTION("""COMPUTED_VALUE"""),"DLC Required")</f>
        <v>DLC Required</v>
      </c>
      <c r="I39" s="2" t="b">
        <v>0</v>
      </c>
      <c r="J39" s="2">
        <v>1859</v>
      </c>
    </row>
    <row r="40" spans="1:10" x14ac:dyDescent="0.25">
      <c r="A40" s="2" t="str">
        <f ca="1">IFERROR(__xludf.DUMMYFUNCTION("""COMPUTED_VALUE"""),"Stardew Valley")</f>
        <v>Stardew Valley</v>
      </c>
      <c r="B40" s="2">
        <f ca="1">IFERROR(__xludf.DUMMYFUNCTION("""COMPUTED_VALUE"""),1)</f>
        <v>1</v>
      </c>
      <c r="C40" s="2">
        <f ca="1">IFERROR(__xludf.DUMMYFUNCTION("""COMPUTED_VALUE"""),4)</f>
        <v>4</v>
      </c>
      <c r="D40" s="2">
        <f ca="1">IFERROR(__xludf.DUMMYFUNCTION("""COMPUTED_VALUE"""),14)</f>
        <v>14</v>
      </c>
      <c r="E40" s="2">
        <f ca="1">IFERROR(__xludf.DUMMYFUNCTION("""COMPUTED_VALUE"""),31)</f>
        <v>31</v>
      </c>
      <c r="F40" s="2">
        <f ca="1">IFERROR(__xludf.DUMMYFUNCTION("""COMPUTED_VALUE"""),0.88)</f>
        <v>0.88</v>
      </c>
      <c r="G40" s="2">
        <f ca="1">IFERROR(__xludf.DUMMYFUNCTION("""COMPUTED_VALUE"""),1)</f>
        <v>1</v>
      </c>
      <c r="H40" s="2" t="str">
        <f ca="1">IFERROR(__xludf.DUMMYFUNCTION("""COMPUTED_VALUE"""),"DLC Required")</f>
        <v>DLC Required</v>
      </c>
      <c r="I40" s="2" t="b">
        <v>0</v>
      </c>
      <c r="J40" s="2">
        <v>2598</v>
      </c>
    </row>
    <row r="41" spans="1:10" x14ac:dyDescent="0.25">
      <c r="A41" s="2" t="str">
        <f ca="1">IFERROR(__xludf.DUMMYFUNCTION("""COMPUTED_VALUE"""),"Mortal Kombat X")</f>
        <v>Mortal Kombat X</v>
      </c>
      <c r="B41" s="2">
        <f ca="1">IFERROR(__xludf.DUMMYFUNCTION("""COMPUTED_VALUE"""),1)</f>
        <v>1</v>
      </c>
      <c r="C41" s="2">
        <f ca="1">IFERROR(__xludf.DUMMYFUNCTION("""COMPUTED_VALUE"""),1)</f>
        <v>1</v>
      </c>
      <c r="D41" s="2">
        <f ca="1">IFERROR(__xludf.DUMMYFUNCTION("""COMPUTED_VALUE"""),5)</f>
        <v>5</v>
      </c>
      <c r="E41" s="2">
        <f ca="1">IFERROR(__xludf.DUMMYFUNCTION("""COMPUTED_VALUE"""),67)</f>
        <v>67</v>
      </c>
      <c r="F41" s="2">
        <f ca="1">IFERROR(__xludf.DUMMYFUNCTION("""COMPUTED_VALUE"""),0.85)</f>
        <v>0.85</v>
      </c>
      <c r="G41" s="2">
        <f ca="1">IFERROR(__xludf.DUMMYFUNCTION("""COMPUTED_VALUE"""),1)</f>
        <v>1</v>
      </c>
      <c r="H41" s="2" t="str">
        <f ca="1">IFERROR(__xludf.DUMMYFUNCTION("""COMPUTED_VALUE"""),"Session-Based")</f>
        <v>Session-Based</v>
      </c>
      <c r="I41" s="2" t="b">
        <v>0</v>
      </c>
      <c r="J41" s="2">
        <v>445</v>
      </c>
    </row>
    <row r="42" spans="1:10" x14ac:dyDescent="0.25">
      <c r="A42" s="2" t="str">
        <f ca="1">IFERROR(__xludf.DUMMYFUNCTION("""COMPUTED_VALUE"""),"Call of Duty: Black Ops")</f>
        <v>Call of Duty: Black Ops</v>
      </c>
      <c r="B42" s="2">
        <f ca="1">IFERROR(__xludf.DUMMYFUNCTION("""COMPUTED_VALUE"""),1)</f>
        <v>1</v>
      </c>
      <c r="C42" s="2">
        <f ca="1">IFERROR(__xludf.DUMMYFUNCTION("""COMPUTED_VALUE"""),1)</f>
        <v>1</v>
      </c>
      <c r="D42" s="2">
        <f ca="1">IFERROR(__xludf.DUMMYFUNCTION("""COMPUTED_VALUE"""),18)</f>
        <v>18</v>
      </c>
      <c r="E42" s="2">
        <f ca="1">IFERROR(__xludf.DUMMYFUNCTION("""COMPUTED_VALUE"""),51)</f>
        <v>51</v>
      </c>
      <c r="F42" s="2">
        <f ca="1">IFERROR(__xludf.DUMMYFUNCTION("""COMPUTED_VALUE"""),0.44)</f>
        <v>0.44</v>
      </c>
      <c r="G42" s="2">
        <f ca="1">IFERROR(__xludf.DUMMYFUNCTION("""COMPUTED_VALUE"""),4)</f>
        <v>4</v>
      </c>
      <c r="H42" s="2" t="str">
        <f ca="1">IFERROR(__xludf.DUMMYFUNCTION("""COMPUTED_VALUE"""),"DLC Required")</f>
        <v>DLC Required</v>
      </c>
      <c r="I42" s="2" t="b">
        <v>0</v>
      </c>
      <c r="J42" s="2">
        <v>15539</v>
      </c>
    </row>
    <row r="43" spans="1:10" x14ac:dyDescent="0.25">
      <c r="A43" s="2"/>
      <c r="B43" s="2"/>
      <c r="C43" s="2"/>
      <c r="D43" s="2"/>
      <c r="E43" s="2"/>
      <c r="F43" s="2"/>
      <c r="G43" s="2"/>
      <c r="H43" s="2" t="str">
        <f ca="1">IFERROR(__xludf.DUMMYFUNCTION("""COMPUTED_VALUE"""),"Other")</f>
        <v>Other</v>
      </c>
    </row>
    <row r="44" spans="1:10" x14ac:dyDescent="0.25">
      <c r="A44" s="2"/>
      <c r="B44" s="2"/>
      <c r="C44" s="2"/>
      <c r="D44" s="2"/>
      <c r="E44" s="2"/>
      <c r="F44" s="2"/>
      <c r="G44" s="2"/>
      <c r="H44" s="2" t="str">
        <f ca="1">IFERROR(__xludf.DUMMYFUNCTION("""COMPUTED_VALUE"""),"Other")</f>
        <v>Other</v>
      </c>
    </row>
    <row r="45" spans="1:10" x14ac:dyDescent="0.25">
      <c r="A45" s="2"/>
      <c r="B45" s="2"/>
      <c r="C45" s="2"/>
      <c r="D45" s="2"/>
      <c r="E45" s="2"/>
      <c r="F45" s="2"/>
      <c r="G45" s="2"/>
      <c r="H45" s="2" t="str">
        <f ca="1">IFERROR(__xludf.DUMMYFUNCTION("""COMPUTED_VALUE"""),"Other")</f>
        <v>Other</v>
      </c>
    </row>
    <row r="46" spans="1:10" x14ac:dyDescent="0.25">
      <c r="A46" s="2"/>
      <c r="B46" s="2"/>
      <c r="C46" s="2"/>
      <c r="D46" s="2"/>
      <c r="E46" s="2"/>
      <c r="F46" s="2"/>
      <c r="G46" s="2"/>
      <c r="H46" s="2" t="str">
        <f ca="1">IFERROR(__xludf.DUMMYFUNCTION("""COMPUTED_VALUE"""),"Other")</f>
        <v>Other</v>
      </c>
    </row>
    <row r="47" spans="1:10" x14ac:dyDescent="0.25">
      <c r="A47" s="2"/>
      <c r="B47" s="2"/>
      <c r="C47" s="2"/>
      <c r="D47" s="2"/>
      <c r="E47" s="2"/>
      <c r="F47" s="2"/>
      <c r="G47" s="2"/>
      <c r="H47" s="2" t="str">
        <f ca="1">IFERROR(__xludf.DUMMYFUNCTION("""COMPUTED_VALUE"""),"Other")</f>
        <v>Other</v>
      </c>
    </row>
    <row r="48" spans="1:10" x14ac:dyDescent="0.25">
      <c r="A48" s="2"/>
      <c r="B48" s="2"/>
      <c r="C48" s="2"/>
      <c r="D48" s="2"/>
      <c r="E48" s="2"/>
      <c r="F48" s="2"/>
      <c r="G48" s="2"/>
      <c r="H48" s="2" t="str">
        <f ca="1">IFERROR(__xludf.DUMMYFUNCTION("""COMPUTED_VALUE"""),"Other")</f>
        <v>Other</v>
      </c>
    </row>
    <row r="49" spans="1:8" x14ac:dyDescent="0.25">
      <c r="A49" s="2"/>
      <c r="B49" s="2"/>
      <c r="C49" s="2"/>
      <c r="D49" s="2"/>
      <c r="E49" s="2"/>
      <c r="F49" s="2"/>
      <c r="G49" s="2"/>
      <c r="H49" s="2" t="str">
        <f ca="1">IFERROR(__xludf.DUMMYFUNCTION("""COMPUTED_VALUE"""),"Other")</f>
        <v>Other</v>
      </c>
    </row>
    <row r="50" spans="1:8" x14ac:dyDescent="0.25">
      <c r="A50" s="2"/>
      <c r="B50" s="2"/>
      <c r="C50" s="2"/>
      <c r="D50" s="2"/>
      <c r="E50" s="2"/>
      <c r="F50" s="2"/>
      <c r="G50" s="2"/>
      <c r="H50" s="2" t="str">
        <f ca="1">IFERROR(__xludf.DUMMYFUNCTION("""COMPUTED_VALUE"""),"Other")</f>
        <v>Other</v>
      </c>
    </row>
    <row r="51" spans="1:8" x14ac:dyDescent="0.25">
      <c r="A51" s="2"/>
      <c r="B51" s="2"/>
      <c r="C51" s="2"/>
      <c r="D51" s="2"/>
      <c r="E51" s="2"/>
      <c r="F51" s="2"/>
      <c r="G51" s="2"/>
      <c r="H51" s="2" t="str">
        <f ca="1">IFERROR(__xludf.DUMMYFUNCTION("""COMPUTED_VALUE"""),"Other")</f>
        <v>Other</v>
      </c>
    </row>
    <row r="52" spans="1:8" x14ac:dyDescent="0.25">
      <c r="A52" s="2"/>
      <c r="B52" s="2"/>
      <c r="C52" s="2"/>
      <c r="D52" s="2"/>
      <c r="E52" s="2"/>
      <c r="F52" s="2"/>
      <c r="G52" s="2"/>
      <c r="H52" s="2" t="str">
        <f ca="1">IFERROR(__xludf.DUMMYFUNCTION("""COMPUTED_VALUE"""),"Other")</f>
        <v>Other</v>
      </c>
    </row>
    <row r="53" spans="1:8" x14ac:dyDescent="0.25">
      <c r="A53" s="2"/>
      <c r="B53" s="2"/>
      <c r="C53" s="2"/>
      <c r="D53" s="2"/>
      <c r="E53" s="2"/>
      <c r="F53" s="2"/>
      <c r="G53" s="2"/>
      <c r="H53" s="2" t="str">
        <f ca="1">IFERROR(__xludf.DUMMYFUNCTION("""COMPUTED_VALUE"""),"Other")</f>
        <v>Other</v>
      </c>
    </row>
    <row r="54" spans="1:8" x14ac:dyDescent="0.25">
      <c r="A54" s="2"/>
      <c r="B54" s="2"/>
      <c r="C54" s="2"/>
      <c r="D54" s="2"/>
      <c r="E54" s="2"/>
      <c r="F54" s="2"/>
      <c r="G54" s="2"/>
      <c r="H54" s="2" t="str">
        <f ca="1">IFERROR(__xludf.DUMMYFUNCTION("""COMPUTED_VALUE"""),"Other")</f>
        <v>Other</v>
      </c>
    </row>
    <row r="55" spans="1:8" x14ac:dyDescent="0.25">
      <c r="A55" s="2"/>
      <c r="B55" s="2"/>
      <c r="C55" s="2"/>
      <c r="D55" s="2"/>
      <c r="E55" s="2"/>
      <c r="F55" s="2"/>
      <c r="G55" s="2"/>
      <c r="H55" s="2" t="str">
        <f ca="1">IFERROR(__xludf.DUMMYFUNCTION("""COMPUTED_VALUE"""),"Other")</f>
        <v>Other</v>
      </c>
    </row>
    <row r="56" spans="1:8" x14ac:dyDescent="0.25">
      <c r="A56" s="2"/>
      <c r="B56" s="2"/>
      <c r="C56" s="2"/>
      <c r="D56" s="2"/>
      <c r="E56" s="2"/>
      <c r="F56" s="2"/>
      <c r="G56" s="2"/>
      <c r="H56" s="2" t="str">
        <f ca="1">IFERROR(__xludf.DUMMYFUNCTION("""COMPUTED_VALUE"""),"Other")</f>
        <v>Other</v>
      </c>
    </row>
    <row r="57" spans="1:8" x14ac:dyDescent="0.25">
      <c r="A57" s="2"/>
      <c r="B57" s="2"/>
      <c r="C57" s="2"/>
      <c r="D57" s="2"/>
      <c r="E57" s="2"/>
      <c r="F57" s="2"/>
      <c r="G57" s="2"/>
      <c r="H57" s="2" t="str">
        <f ca="1">IFERROR(__xludf.DUMMYFUNCTION("""COMPUTED_VALUE"""),"Other")</f>
        <v>Other</v>
      </c>
    </row>
    <row r="58" spans="1:8" x14ac:dyDescent="0.25">
      <c r="A58" s="2"/>
      <c r="B58" s="2"/>
      <c r="C58" s="2"/>
      <c r="D58" s="2"/>
      <c r="E58" s="2"/>
      <c r="F58" s="2"/>
      <c r="G58" s="2"/>
      <c r="H58" s="2" t="str">
        <f ca="1">IFERROR(__xludf.DUMMYFUNCTION("""COMPUTED_VALUE"""),"Other")</f>
        <v>Other</v>
      </c>
    </row>
    <row r="59" spans="1:8" x14ac:dyDescent="0.25">
      <c r="A59" s="2"/>
      <c r="B59" s="2"/>
      <c r="C59" s="2"/>
      <c r="D59" s="2"/>
      <c r="E59" s="2"/>
      <c r="F59" s="2"/>
      <c r="G59" s="2"/>
      <c r="H59" s="2" t="str">
        <f ca="1">IFERROR(__xludf.DUMMYFUNCTION("""COMPUTED_VALUE"""),"Other")</f>
        <v>Other</v>
      </c>
    </row>
    <row r="60" spans="1:8" x14ac:dyDescent="0.25">
      <c r="A60" s="2"/>
      <c r="B60" s="2"/>
      <c r="C60" s="2"/>
      <c r="D60" s="2"/>
      <c r="E60" s="2"/>
      <c r="F60" s="2"/>
      <c r="G60" s="2"/>
      <c r="H60" s="2" t="str">
        <f ca="1">IFERROR(__xludf.DUMMYFUNCTION("""COMPUTED_VALUE"""),"Other")</f>
        <v>Other</v>
      </c>
    </row>
    <row r="61" spans="1:8" x14ac:dyDescent="0.25">
      <c r="A61" s="2"/>
      <c r="B61" s="2"/>
      <c r="C61" s="2"/>
      <c r="D61" s="2"/>
      <c r="E61" s="2"/>
      <c r="F61" s="2"/>
      <c r="G61" s="2"/>
      <c r="H61" s="2" t="str">
        <f ca="1">IFERROR(__xludf.DUMMYFUNCTION("""COMPUTED_VALUE"""),"Other")</f>
        <v>Other</v>
      </c>
    </row>
    <row r="62" spans="1:8" x14ac:dyDescent="0.25">
      <c r="A62" s="2"/>
      <c r="B62" s="2"/>
      <c r="C62" s="2"/>
      <c r="D62" s="2"/>
      <c r="E62" s="2"/>
      <c r="F62" s="2"/>
      <c r="G62" s="2"/>
      <c r="H62" s="2" t="str">
        <f ca="1">IFERROR(__xludf.DUMMYFUNCTION("""COMPUTED_VALUE"""),"Other")</f>
        <v>Other</v>
      </c>
    </row>
    <row r="63" spans="1:8" x14ac:dyDescent="0.25">
      <c r="A63" s="2"/>
      <c r="B63" s="2"/>
      <c r="C63" s="2"/>
      <c r="D63" s="2"/>
      <c r="E63" s="2"/>
      <c r="F63" s="2"/>
      <c r="G63" s="2"/>
      <c r="H63" s="2" t="str">
        <f ca="1">IFERROR(__xludf.DUMMYFUNCTION("""COMPUTED_VALUE"""),"Other")</f>
        <v>Other</v>
      </c>
    </row>
    <row r="64" spans="1:8" x14ac:dyDescent="0.25">
      <c r="A64" s="2"/>
      <c r="B64" s="2"/>
      <c r="C64" s="2"/>
      <c r="D64" s="2"/>
      <c r="E64" s="2"/>
      <c r="F64" s="2"/>
      <c r="G64" s="2"/>
      <c r="H64" s="2" t="str">
        <f ca="1">IFERROR(__xludf.DUMMYFUNCTION("""COMPUTED_VALUE"""),"Other")</f>
        <v>Other</v>
      </c>
    </row>
    <row r="65" spans="1:8" x14ac:dyDescent="0.25">
      <c r="A65" s="2"/>
      <c r="B65" s="2"/>
      <c r="C65" s="2"/>
      <c r="D65" s="2"/>
      <c r="E65" s="2"/>
      <c r="F65" s="2"/>
      <c r="G65" s="2"/>
      <c r="H65" s="2" t="str">
        <f ca="1">IFERROR(__xludf.DUMMYFUNCTION("""COMPUTED_VALUE"""),"Other")</f>
        <v>Other</v>
      </c>
    </row>
    <row r="66" spans="1:8" x14ac:dyDescent="0.25">
      <c r="A66" s="2"/>
      <c r="B66" s="2"/>
      <c r="C66" s="2"/>
      <c r="D66" s="2"/>
      <c r="E66" s="2"/>
      <c r="F66" s="2"/>
      <c r="G66" s="2"/>
      <c r="H66" s="2" t="str">
        <f ca="1">IFERROR(__xludf.DUMMYFUNCTION("""COMPUTED_VALUE"""),"Other")</f>
        <v>Other</v>
      </c>
    </row>
    <row r="67" spans="1:8" x14ac:dyDescent="0.25">
      <c r="A67" s="2"/>
      <c r="B67" s="2"/>
      <c r="C67" s="2"/>
      <c r="D67" s="2"/>
      <c r="E67" s="2"/>
      <c r="F67" s="2"/>
      <c r="G67" s="2"/>
      <c r="H67" s="2" t="str">
        <f ca="1">IFERROR(__xludf.DUMMYFUNCTION("""COMPUTED_VALUE"""),"Other")</f>
        <v>Other</v>
      </c>
    </row>
    <row r="68" spans="1:8" x14ac:dyDescent="0.25">
      <c r="A68" s="2"/>
      <c r="B68" s="2"/>
      <c r="C68" s="2"/>
      <c r="D68" s="2"/>
      <c r="E68" s="2"/>
      <c r="F68" s="2"/>
      <c r="G68" s="2"/>
      <c r="H68" s="2" t="str">
        <f ca="1">IFERROR(__xludf.DUMMYFUNCTION("""COMPUTED_VALUE"""),"Other")</f>
        <v>Other</v>
      </c>
    </row>
    <row r="69" spans="1:8" x14ac:dyDescent="0.25">
      <c r="A69" s="2"/>
      <c r="B69" s="2"/>
      <c r="C69" s="2"/>
      <c r="D69" s="2"/>
      <c r="E69" s="2"/>
      <c r="F69" s="2"/>
      <c r="G69" s="2"/>
      <c r="H69" s="2" t="str">
        <f ca="1">IFERROR(__xludf.DUMMYFUNCTION("""COMPUTED_VALUE"""),"Other")</f>
        <v>Other</v>
      </c>
    </row>
    <row r="70" spans="1:8" x14ac:dyDescent="0.25">
      <c r="A70" s="2"/>
      <c r="B70" s="2"/>
      <c r="C70" s="2"/>
      <c r="D70" s="2"/>
      <c r="E70" s="2"/>
      <c r="F70" s="2"/>
      <c r="G70" s="2"/>
      <c r="H70" s="2" t="str">
        <f ca="1">IFERROR(__xludf.DUMMYFUNCTION("""COMPUTED_VALUE"""),"Other")</f>
        <v>Other</v>
      </c>
    </row>
    <row r="71" spans="1:8" x14ac:dyDescent="0.25">
      <c r="A71" s="2"/>
      <c r="B71" s="2"/>
      <c r="C71" s="2"/>
      <c r="D71" s="2"/>
      <c r="E71" s="2"/>
      <c r="F71" s="2"/>
      <c r="G71" s="2"/>
      <c r="H71" s="2" t="str">
        <f ca="1">IFERROR(__xludf.DUMMYFUNCTION("""COMPUTED_VALUE"""),"Other")</f>
        <v>Other</v>
      </c>
    </row>
    <row r="72" spans="1:8" x14ac:dyDescent="0.25">
      <c r="A72" s="2"/>
      <c r="B72" s="2"/>
      <c r="C72" s="2"/>
      <c r="D72" s="2"/>
      <c r="E72" s="2"/>
      <c r="F72" s="2"/>
      <c r="G72" s="2"/>
      <c r="H72" s="2" t="str">
        <f ca="1">IFERROR(__xludf.DUMMYFUNCTION("""COMPUTED_VALUE"""),"Other")</f>
        <v>Other</v>
      </c>
    </row>
    <row r="73" spans="1:8" x14ac:dyDescent="0.25">
      <c r="A73" s="2"/>
      <c r="B73" s="2"/>
      <c r="C73" s="2"/>
      <c r="D73" s="2"/>
      <c r="E73" s="2"/>
      <c r="F73" s="2"/>
      <c r="G73" s="2"/>
      <c r="H73" s="2" t="str">
        <f ca="1">IFERROR(__xludf.DUMMYFUNCTION("""COMPUTED_VALUE"""),"Other")</f>
        <v>Other</v>
      </c>
    </row>
    <row r="74" spans="1:8" x14ac:dyDescent="0.25">
      <c r="A74" s="2"/>
      <c r="B74" s="2"/>
      <c r="C74" s="2"/>
      <c r="D74" s="2"/>
      <c r="E74" s="2"/>
      <c r="F74" s="2"/>
      <c r="G74" s="2"/>
      <c r="H74" s="2" t="str">
        <f ca="1">IFERROR(__xludf.DUMMYFUNCTION("""COMPUTED_VALUE"""),"Other")</f>
        <v>Other</v>
      </c>
    </row>
    <row r="75" spans="1:8" x14ac:dyDescent="0.25">
      <c r="A75" s="2"/>
      <c r="B75" s="2"/>
      <c r="C75" s="2"/>
      <c r="D75" s="2"/>
      <c r="E75" s="2"/>
      <c r="F75" s="2"/>
      <c r="G75" s="2"/>
      <c r="H75" s="2" t="str">
        <f ca="1">IFERROR(__xludf.DUMMYFUNCTION("""COMPUTED_VALUE"""),"Other")</f>
        <v>Other</v>
      </c>
    </row>
    <row r="76" spans="1:8" x14ac:dyDescent="0.25">
      <c r="A76" s="2"/>
      <c r="B76" s="2"/>
      <c r="C76" s="2"/>
      <c r="D76" s="2"/>
      <c r="E76" s="2"/>
      <c r="F76" s="2"/>
      <c r="G76" s="2"/>
      <c r="H76" s="2" t="str">
        <f ca="1">IFERROR(__xludf.DUMMYFUNCTION("""COMPUTED_VALUE"""),"Other")</f>
        <v>Other</v>
      </c>
    </row>
    <row r="77" spans="1:8" x14ac:dyDescent="0.25">
      <c r="A77" s="2"/>
      <c r="B77" s="2"/>
      <c r="C77" s="2"/>
      <c r="D77" s="2"/>
      <c r="E77" s="2"/>
      <c r="F77" s="2"/>
      <c r="G77" s="2"/>
      <c r="H77" s="2" t="str">
        <f ca="1">IFERROR(__xludf.DUMMYFUNCTION("""COMPUTED_VALUE"""),"Other")</f>
        <v>Other</v>
      </c>
    </row>
    <row r="78" spans="1:8" x14ac:dyDescent="0.25">
      <c r="A78" s="2"/>
      <c r="B78" s="2"/>
      <c r="C78" s="2"/>
      <c r="D78" s="2"/>
      <c r="E78" s="2"/>
      <c r="F78" s="2"/>
      <c r="G78" s="2"/>
      <c r="H78" s="2" t="str">
        <f ca="1">IFERROR(__xludf.DUMMYFUNCTION("""COMPUTED_VALUE"""),"Other")</f>
        <v>Other</v>
      </c>
    </row>
    <row r="79" spans="1:8" x14ac:dyDescent="0.25">
      <c r="A79" s="2"/>
      <c r="B79" s="2"/>
      <c r="C79" s="2"/>
      <c r="D79" s="2"/>
      <c r="E79" s="2"/>
      <c r="F79" s="2"/>
      <c r="G79" s="2"/>
      <c r="H79" s="2" t="str">
        <f ca="1">IFERROR(__xludf.DUMMYFUNCTION("""COMPUTED_VALUE"""),"Other")</f>
        <v>Other</v>
      </c>
    </row>
    <row r="80" spans="1:8" x14ac:dyDescent="0.25">
      <c r="A80" s="2"/>
      <c r="B80" s="2"/>
      <c r="C80" s="2"/>
      <c r="D80" s="2"/>
      <c r="E80" s="2"/>
      <c r="F80" s="2"/>
      <c r="G80" s="2"/>
      <c r="H80" s="2" t="str">
        <f ca="1">IFERROR(__xludf.DUMMYFUNCTION("""COMPUTED_VALUE"""),"Other")</f>
        <v>Other</v>
      </c>
    </row>
    <row r="81" spans="1:8" x14ac:dyDescent="0.25">
      <c r="A81" s="2"/>
      <c r="B81" s="2"/>
      <c r="C81" s="2"/>
      <c r="D81" s="2"/>
      <c r="E81" s="2"/>
      <c r="F81" s="2"/>
      <c r="G81" s="2"/>
      <c r="H81" s="2" t="str">
        <f ca="1">IFERROR(__xludf.DUMMYFUNCTION("""COMPUTED_VALUE"""),"Other")</f>
        <v>Other</v>
      </c>
    </row>
    <row r="82" spans="1:8" x14ac:dyDescent="0.25">
      <c r="A82" s="2"/>
      <c r="B82" s="2"/>
      <c r="C82" s="2"/>
      <c r="D82" s="2"/>
      <c r="E82" s="2"/>
      <c r="F82" s="2"/>
      <c r="G82" s="2"/>
      <c r="H82" s="2" t="str">
        <f ca="1">IFERROR(__xludf.DUMMYFUNCTION("""COMPUTED_VALUE"""),"Other")</f>
        <v>Other</v>
      </c>
    </row>
    <row r="83" spans="1:8" x14ac:dyDescent="0.25">
      <c r="A83" s="2"/>
      <c r="B83" s="2"/>
      <c r="C83" s="2"/>
      <c r="D83" s="2"/>
      <c r="E83" s="2"/>
      <c r="F83" s="2"/>
      <c r="G83" s="2"/>
      <c r="H83" s="2" t="str">
        <f ca="1">IFERROR(__xludf.DUMMYFUNCTION("""COMPUTED_VALUE"""),"Other")</f>
        <v>Other</v>
      </c>
    </row>
    <row r="84" spans="1:8" x14ac:dyDescent="0.25">
      <c r="A84" s="2"/>
      <c r="B84" s="2"/>
      <c r="C84" s="2"/>
      <c r="D84" s="2"/>
      <c r="E84" s="2"/>
      <c r="F84" s="2"/>
      <c r="G84" s="2"/>
      <c r="H84" s="2" t="str">
        <f ca="1">IFERROR(__xludf.DUMMYFUNCTION("""COMPUTED_VALUE"""),"Other")</f>
        <v>Other</v>
      </c>
    </row>
    <row r="85" spans="1:8" x14ac:dyDescent="0.25">
      <c r="A85" s="2"/>
      <c r="B85" s="2"/>
      <c r="C85" s="2"/>
      <c r="D85" s="2"/>
      <c r="E85" s="2"/>
      <c r="F85" s="2"/>
      <c r="G85" s="2"/>
      <c r="H85" s="2" t="str">
        <f ca="1">IFERROR(__xludf.DUMMYFUNCTION("""COMPUTED_VALUE"""),"Other")</f>
        <v>Other</v>
      </c>
    </row>
    <row r="86" spans="1:8" x14ac:dyDescent="0.25">
      <c r="A86" s="2"/>
      <c r="B86" s="2"/>
      <c r="C86" s="2"/>
      <c r="D86" s="2"/>
      <c r="E86" s="2"/>
      <c r="F86" s="2"/>
      <c r="G86" s="2"/>
      <c r="H86" s="2" t="str">
        <f ca="1">IFERROR(__xludf.DUMMYFUNCTION("""COMPUTED_VALUE"""),"Other")</f>
        <v>Other</v>
      </c>
    </row>
    <row r="87" spans="1:8" x14ac:dyDescent="0.25">
      <c r="A87" s="2"/>
      <c r="B87" s="2"/>
      <c r="C87" s="2"/>
      <c r="D87" s="2"/>
      <c r="E87" s="2"/>
      <c r="F87" s="2"/>
      <c r="G87" s="2"/>
      <c r="H87" s="2" t="str">
        <f ca="1">IFERROR(__xludf.DUMMYFUNCTION("""COMPUTED_VALUE"""),"Other")</f>
        <v>Other</v>
      </c>
    </row>
    <row r="88" spans="1:8" x14ac:dyDescent="0.25">
      <c r="A88" s="2"/>
      <c r="B88" s="2"/>
      <c r="C88" s="2"/>
      <c r="D88" s="2"/>
      <c r="E88" s="2"/>
      <c r="F88" s="2"/>
      <c r="G88" s="2"/>
      <c r="H88" s="2" t="str">
        <f ca="1">IFERROR(__xludf.DUMMYFUNCTION("""COMPUTED_VALUE"""),"Other")</f>
        <v>Other</v>
      </c>
    </row>
    <row r="89" spans="1:8" x14ac:dyDescent="0.25">
      <c r="A89" s="2"/>
      <c r="B89" s="2"/>
      <c r="C89" s="2"/>
      <c r="D89" s="2"/>
      <c r="E89" s="2"/>
      <c r="F89" s="2"/>
      <c r="G89" s="2"/>
      <c r="H89" s="2" t="str">
        <f ca="1">IFERROR(__xludf.DUMMYFUNCTION("""COMPUTED_VALUE"""),"Other")</f>
        <v>Other</v>
      </c>
    </row>
    <row r="90" spans="1:8" x14ac:dyDescent="0.25">
      <c r="A90" s="2"/>
      <c r="B90" s="2"/>
      <c r="C90" s="2"/>
      <c r="D90" s="2"/>
      <c r="E90" s="2"/>
      <c r="F90" s="2"/>
      <c r="G90" s="2"/>
      <c r="H90" s="2" t="str">
        <f ca="1">IFERROR(__xludf.DUMMYFUNCTION("""COMPUTED_VALUE"""),"Other")</f>
        <v>Other</v>
      </c>
    </row>
    <row r="91" spans="1:8" x14ac:dyDescent="0.25">
      <c r="A91" s="2"/>
      <c r="B91" s="2"/>
      <c r="C91" s="2"/>
      <c r="D91" s="2"/>
      <c r="E91" s="2"/>
      <c r="F91" s="2"/>
      <c r="G91" s="2"/>
      <c r="H91" s="2" t="str">
        <f ca="1">IFERROR(__xludf.DUMMYFUNCTION("""COMPUTED_VALUE"""),"Other")</f>
        <v>Other</v>
      </c>
    </row>
    <row r="92" spans="1:8" x14ac:dyDescent="0.25">
      <c r="A92" s="2"/>
      <c r="B92" s="2"/>
      <c r="C92" s="2"/>
      <c r="D92" s="2"/>
      <c r="E92" s="2"/>
      <c r="F92" s="2"/>
      <c r="G92" s="2"/>
      <c r="H92" s="2" t="str">
        <f ca="1">IFERROR(__xludf.DUMMYFUNCTION("""COMPUTED_VALUE"""),"Other")</f>
        <v>Other</v>
      </c>
    </row>
    <row r="93" spans="1:8" x14ac:dyDescent="0.25">
      <c r="A93" s="2"/>
      <c r="B93" s="2"/>
      <c r="C93" s="2"/>
      <c r="D93" s="2"/>
      <c r="E93" s="2"/>
      <c r="F93" s="2"/>
      <c r="G93" s="2"/>
      <c r="H93" s="2" t="str">
        <f ca="1">IFERROR(__xludf.DUMMYFUNCTION("""COMPUTED_VALUE"""),"Other")</f>
        <v>Other</v>
      </c>
    </row>
    <row r="94" spans="1:8" x14ac:dyDescent="0.25">
      <c r="A94" s="2"/>
      <c r="B94" s="2"/>
      <c r="C94" s="2"/>
      <c r="D94" s="2"/>
      <c r="E94" s="2"/>
      <c r="F94" s="2"/>
      <c r="G94" s="2"/>
      <c r="H94" s="2" t="str">
        <f ca="1">IFERROR(__xludf.DUMMYFUNCTION("""COMPUTED_VALUE"""),"Other")</f>
        <v>Other</v>
      </c>
    </row>
    <row r="95" spans="1:8" x14ac:dyDescent="0.25">
      <c r="A95" s="2"/>
      <c r="B95" s="2"/>
      <c r="C95" s="2"/>
      <c r="D95" s="2"/>
      <c r="E95" s="2"/>
      <c r="F95" s="2"/>
      <c r="G95" s="2"/>
      <c r="H95" s="2" t="str">
        <f ca="1">IFERROR(__xludf.DUMMYFUNCTION("""COMPUTED_VALUE"""),"Other")</f>
        <v>Other</v>
      </c>
    </row>
    <row r="96" spans="1:8" x14ac:dyDescent="0.25">
      <c r="A96" s="2"/>
      <c r="B96" s="2"/>
      <c r="C96" s="2"/>
      <c r="D96" s="2"/>
      <c r="E96" s="2"/>
      <c r="F96" s="2"/>
      <c r="G96" s="2"/>
      <c r="H96" s="2" t="str">
        <f ca="1">IFERROR(__xludf.DUMMYFUNCTION("""COMPUTED_VALUE"""),"Other")</f>
        <v>Other</v>
      </c>
    </row>
    <row r="97" spans="1:8" x14ac:dyDescent="0.25">
      <c r="A97" s="2"/>
      <c r="B97" s="2"/>
      <c r="C97" s="2"/>
      <c r="D97" s="2"/>
      <c r="E97" s="2"/>
      <c r="F97" s="2"/>
      <c r="G97" s="2"/>
      <c r="H97" s="2" t="str">
        <f ca="1">IFERROR(__xludf.DUMMYFUNCTION("""COMPUTED_VALUE"""),"Other")</f>
        <v>Other</v>
      </c>
    </row>
    <row r="98" spans="1:8" x14ac:dyDescent="0.25">
      <c r="A98" s="2"/>
      <c r="B98" s="2"/>
      <c r="C98" s="2"/>
      <c r="D98" s="2"/>
      <c r="E98" s="2"/>
      <c r="F98" s="2"/>
      <c r="G98" s="2"/>
      <c r="H98" s="2" t="str">
        <f ca="1">IFERROR(__xludf.DUMMYFUNCTION("""COMPUTED_VALUE"""),"Other")</f>
        <v>Other</v>
      </c>
    </row>
    <row r="99" spans="1:8" x14ac:dyDescent="0.25">
      <c r="A99" s="2"/>
      <c r="B99" s="2"/>
      <c r="C99" s="2"/>
      <c r="D99" s="2"/>
      <c r="E99" s="2"/>
      <c r="F99" s="2"/>
      <c r="G99" s="2"/>
      <c r="H99" s="2" t="str">
        <f ca="1">IFERROR(__xludf.DUMMYFUNCTION("""COMPUTED_VALUE"""),"Other")</f>
        <v>Other</v>
      </c>
    </row>
    <row r="100" spans="1:8" x14ac:dyDescent="0.25">
      <c r="A100" s="2"/>
      <c r="B100" s="2"/>
      <c r="C100" s="2"/>
      <c r="D100" s="2"/>
      <c r="E100" s="2"/>
      <c r="F100" s="2"/>
      <c r="G100" s="2"/>
      <c r="H100" s="2" t="str">
        <f ca="1">IFERROR(__xludf.DUMMYFUNCTION("""COMPUTED_VALUE"""),"Other")</f>
        <v>Other</v>
      </c>
    </row>
    <row r="101" spans="1:8" x14ac:dyDescent="0.25">
      <c r="A101" s="2"/>
      <c r="B101" s="2"/>
      <c r="C101" s="2"/>
      <c r="D101" s="2"/>
      <c r="E101" s="2"/>
      <c r="F101" s="2"/>
      <c r="G101" s="2"/>
      <c r="H101" s="2" t="str">
        <f ca="1">IFERROR(__xludf.DUMMYFUNCTION("""COMPUTED_VALUE"""),"Other")</f>
        <v>Other</v>
      </c>
    </row>
    <row r="102" spans="1:8" x14ac:dyDescent="0.25">
      <c r="A102" s="2"/>
      <c r="B102" s="2"/>
      <c r="C102" s="2"/>
      <c r="D102" s="2"/>
      <c r="E102" s="2"/>
      <c r="F102" s="2"/>
      <c r="G102" s="2"/>
      <c r="H102" s="2" t="str">
        <f ca="1">IFERROR(__xludf.DUMMYFUNCTION("""COMPUTED_VALUE"""),"Other")</f>
        <v>Other</v>
      </c>
    </row>
    <row r="103" spans="1:8" x14ac:dyDescent="0.25">
      <c r="A103" s="2"/>
      <c r="B103" s="2"/>
      <c r="C103" s="2"/>
      <c r="D103" s="2"/>
      <c r="E103" s="2"/>
      <c r="F103" s="2"/>
      <c r="G103" s="2"/>
      <c r="H103" s="2" t="str">
        <f ca="1">IFERROR(__xludf.DUMMYFUNCTION("""COMPUTED_VALUE"""),"Other")</f>
        <v>Other</v>
      </c>
    </row>
    <row r="104" spans="1:8" x14ac:dyDescent="0.25">
      <c r="A104" s="2"/>
      <c r="B104" s="2"/>
      <c r="C104" s="2"/>
      <c r="D104" s="2"/>
      <c r="E104" s="2"/>
      <c r="F104" s="2"/>
      <c r="G104" s="2"/>
      <c r="H104" s="2" t="str">
        <f ca="1">IFERROR(__xludf.DUMMYFUNCTION("""COMPUTED_VALUE"""),"Other")</f>
        <v>Other</v>
      </c>
    </row>
    <row r="105" spans="1:8" x14ac:dyDescent="0.25">
      <c r="A105" s="2"/>
      <c r="B105" s="2"/>
      <c r="C105" s="2"/>
      <c r="D105" s="2"/>
      <c r="E105" s="2"/>
      <c r="F105" s="2"/>
      <c r="G105" s="2"/>
      <c r="H105" s="2" t="str">
        <f ca="1">IFERROR(__xludf.DUMMYFUNCTION("""COMPUTED_VALUE"""),"Other")</f>
        <v>Other</v>
      </c>
    </row>
    <row r="106" spans="1:8" x14ac:dyDescent="0.25">
      <c r="A106" s="2"/>
      <c r="B106" s="2"/>
      <c r="C106" s="2"/>
      <c r="D106" s="2"/>
      <c r="E106" s="2"/>
      <c r="F106" s="2"/>
      <c r="G106" s="2"/>
      <c r="H106" s="2" t="str">
        <f ca="1">IFERROR(__xludf.DUMMYFUNCTION("""COMPUTED_VALUE"""),"Other")</f>
        <v>Other</v>
      </c>
    </row>
    <row r="107" spans="1:8" x14ac:dyDescent="0.25">
      <c r="A107" s="2"/>
      <c r="B107" s="2"/>
      <c r="C107" s="2"/>
      <c r="D107" s="2"/>
      <c r="E107" s="2"/>
      <c r="F107" s="2"/>
      <c r="G107" s="2"/>
      <c r="H107" s="2" t="str">
        <f ca="1">IFERROR(__xludf.DUMMYFUNCTION("""COMPUTED_VALUE"""),"Other")</f>
        <v>Other</v>
      </c>
    </row>
    <row r="108" spans="1:8" x14ac:dyDescent="0.25">
      <c r="A108" s="2"/>
      <c r="B108" s="2"/>
      <c r="C108" s="2"/>
      <c r="D108" s="2"/>
      <c r="E108" s="2"/>
      <c r="F108" s="2"/>
      <c r="G108" s="2"/>
      <c r="H108" s="2" t="str">
        <f ca="1">IFERROR(__xludf.DUMMYFUNCTION("""COMPUTED_VALUE"""),"Other")</f>
        <v>Other</v>
      </c>
    </row>
    <row r="109" spans="1:8" x14ac:dyDescent="0.25">
      <c r="A109" s="2"/>
      <c r="B109" s="2"/>
      <c r="C109" s="2"/>
      <c r="D109" s="2"/>
      <c r="E109" s="2"/>
      <c r="F109" s="2"/>
      <c r="G109" s="2"/>
      <c r="H109" s="2" t="str">
        <f ca="1">IFERROR(__xludf.DUMMYFUNCTION("""COMPUTED_VALUE"""),"Other")</f>
        <v>Other</v>
      </c>
    </row>
    <row r="110" spans="1:8" x14ac:dyDescent="0.25">
      <c r="A110" s="2"/>
      <c r="B110" s="2"/>
      <c r="C110" s="2"/>
      <c r="D110" s="2"/>
      <c r="E110" s="2"/>
      <c r="F110" s="2"/>
      <c r="G110" s="2"/>
      <c r="H110" s="2" t="str">
        <f ca="1">IFERROR(__xludf.DUMMYFUNCTION("""COMPUTED_VALUE"""),"Other")</f>
        <v>Other</v>
      </c>
    </row>
    <row r="111" spans="1:8" x14ac:dyDescent="0.25">
      <c r="A111" s="2"/>
      <c r="B111" s="2"/>
      <c r="C111" s="2"/>
      <c r="D111" s="2"/>
      <c r="E111" s="2"/>
      <c r="F111" s="2"/>
      <c r="G111" s="2"/>
      <c r="H111" s="2" t="str">
        <f ca="1">IFERROR(__xludf.DUMMYFUNCTION("""COMPUTED_VALUE"""),"Other")</f>
        <v>Other</v>
      </c>
    </row>
    <row r="112" spans="1:8" x14ac:dyDescent="0.25">
      <c r="A112" s="2"/>
      <c r="B112" s="2"/>
      <c r="C112" s="2"/>
      <c r="D112" s="2"/>
      <c r="E112" s="2"/>
      <c r="F112" s="2"/>
      <c r="G112" s="2"/>
      <c r="H112" s="2" t="str">
        <f ca="1">IFERROR(__xludf.DUMMYFUNCTION("""COMPUTED_VALUE"""),"Other")</f>
        <v>Other</v>
      </c>
    </row>
    <row r="113" spans="1:8" x14ac:dyDescent="0.25">
      <c r="A113" s="2"/>
      <c r="B113" s="2"/>
      <c r="C113" s="2"/>
      <c r="D113" s="2"/>
      <c r="E113" s="2"/>
      <c r="F113" s="2"/>
      <c r="G113" s="2"/>
      <c r="H113" s="2" t="str">
        <f ca="1">IFERROR(__xludf.DUMMYFUNCTION("""COMPUTED_VALUE"""),"Other")</f>
        <v>Other</v>
      </c>
    </row>
    <row r="114" spans="1:8" x14ac:dyDescent="0.25">
      <c r="A114" s="2"/>
      <c r="B114" s="2"/>
      <c r="C114" s="2"/>
      <c r="D114" s="2"/>
      <c r="E114" s="2"/>
      <c r="F114" s="2"/>
      <c r="G114" s="2"/>
      <c r="H114" s="2" t="str">
        <f ca="1">IFERROR(__xludf.DUMMYFUNCTION("""COMPUTED_VALUE"""),"Other")</f>
        <v>Other</v>
      </c>
    </row>
    <row r="115" spans="1:8" x14ac:dyDescent="0.25">
      <c r="A115" s="2"/>
      <c r="B115" s="2"/>
      <c r="C115" s="2"/>
      <c r="D115" s="2"/>
      <c r="E115" s="2"/>
      <c r="F115" s="2"/>
      <c r="G115" s="2"/>
      <c r="H115" s="2" t="str">
        <f ca="1">IFERROR(__xludf.DUMMYFUNCTION("""COMPUTED_VALUE"""),"Other")</f>
        <v>Other</v>
      </c>
    </row>
    <row r="116" spans="1:8" x14ac:dyDescent="0.25">
      <c r="A116" s="2"/>
      <c r="B116" s="2"/>
      <c r="C116" s="2"/>
      <c r="D116" s="2"/>
      <c r="E116" s="2"/>
      <c r="F116" s="2"/>
      <c r="G116" s="2"/>
      <c r="H116" s="2" t="str">
        <f ca="1">IFERROR(__xludf.DUMMYFUNCTION("""COMPUTED_VALUE"""),"Other")</f>
        <v>Other</v>
      </c>
    </row>
    <row r="117" spans="1:8" x14ac:dyDescent="0.25">
      <c r="A117" s="2"/>
      <c r="B117" s="2"/>
      <c r="C117" s="2"/>
      <c r="D117" s="2"/>
      <c r="E117" s="2"/>
      <c r="F117" s="2"/>
      <c r="G117" s="2"/>
      <c r="H117" s="2" t="str">
        <f ca="1">IFERROR(__xludf.DUMMYFUNCTION("""COMPUTED_VALUE"""),"Other")</f>
        <v>Other</v>
      </c>
    </row>
    <row r="118" spans="1:8" x14ac:dyDescent="0.25">
      <c r="A118" s="2"/>
      <c r="B118" s="2"/>
      <c r="C118" s="2"/>
      <c r="D118" s="2"/>
      <c r="E118" s="2"/>
      <c r="F118" s="2"/>
      <c r="G118" s="2"/>
      <c r="H118" s="2" t="str">
        <f ca="1">IFERROR(__xludf.DUMMYFUNCTION("""COMPUTED_VALUE"""),"Other")</f>
        <v>Other</v>
      </c>
    </row>
    <row r="119" spans="1:8" x14ac:dyDescent="0.25">
      <c r="A119" s="2"/>
      <c r="B119" s="2"/>
      <c r="C119" s="2"/>
      <c r="D119" s="2"/>
      <c r="E119" s="2"/>
      <c r="F119" s="2"/>
      <c r="G119" s="2"/>
      <c r="H119" s="2" t="str">
        <f ca="1">IFERROR(__xludf.DUMMYFUNCTION("""COMPUTED_VALUE"""),"Other")</f>
        <v>Other</v>
      </c>
    </row>
    <row r="120" spans="1:8" x14ac:dyDescent="0.25">
      <c r="A120" s="2"/>
      <c r="B120" s="2"/>
      <c r="C120" s="2"/>
      <c r="D120" s="2"/>
      <c r="E120" s="2"/>
      <c r="F120" s="2"/>
      <c r="G120" s="2"/>
      <c r="H120" s="2" t="str">
        <f ca="1">IFERROR(__xludf.DUMMYFUNCTION("""COMPUTED_VALUE"""),"Other")</f>
        <v>Other</v>
      </c>
    </row>
    <row r="121" spans="1:8" x14ac:dyDescent="0.25">
      <c r="A121" s="2"/>
      <c r="B121" s="2"/>
      <c r="C121" s="2"/>
      <c r="D121" s="2"/>
      <c r="E121" s="2"/>
      <c r="F121" s="2"/>
      <c r="G121" s="2"/>
      <c r="H121" s="2" t="str">
        <f ca="1">IFERROR(__xludf.DUMMYFUNCTION("""COMPUTED_VALUE"""),"Other")</f>
        <v>Other</v>
      </c>
    </row>
    <row r="122" spans="1:8" x14ac:dyDescent="0.25">
      <c r="A122" s="2"/>
      <c r="B122" s="2"/>
      <c r="C122" s="2"/>
      <c r="D122" s="2"/>
      <c r="E122" s="2"/>
      <c r="F122" s="2"/>
      <c r="G122" s="2"/>
      <c r="H122" s="2" t="str">
        <f ca="1">IFERROR(__xludf.DUMMYFUNCTION("""COMPUTED_VALUE"""),"Other")</f>
        <v>Other</v>
      </c>
    </row>
    <row r="123" spans="1:8" x14ac:dyDescent="0.25">
      <c r="A123" s="2"/>
      <c r="B123" s="2"/>
      <c r="C123" s="2"/>
      <c r="D123" s="2"/>
      <c r="E123" s="2"/>
      <c r="F123" s="2"/>
      <c r="G123" s="2"/>
      <c r="H123" s="2" t="str">
        <f ca="1">IFERROR(__xludf.DUMMYFUNCTION("""COMPUTED_VALUE"""),"Other")</f>
        <v>Other</v>
      </c>
    </row>
    <row r="124" spans="1:8" x14ac:dyDescent="0.25">
      <c r="A124" s="2"/>
      <c r="B124" s="2"/>
      <c r="C124" s="2"/>
      <c r="D124" s="2"/>
      <c r="E124" s="2"/>
      <c r="F124" s="2"/>
      <c r="G124" s="2"/>
      <c r="H124" s="2" t="str">
        <f ca="1">IFERROR(__xludf.DUMMYFUNCTION("""COMPUTED_VALUE"""),"Other")</f>
        <v>Other</v>
      </c>
    </row>
    <row r="125" spans="1:8" x14ac:dyDescent="0.25">
      <c r="A125" s="2"/>
      <c r="B125" s="2"/>
      <c r="C125" s="2"/>
      <c r="D125" s="2"/>
      <c r="E125" s="2"/>
      <c r="F125" s="2"/>
      <c r="G125" s="2"/>
      <c r="H125" s="2" t="str">
        <f ca="1">IFERROR(__xludf.DUMMYFUNCTION("""COMPUTED_VALUE"""),"Other")</f>
        <v>Other</v>
      </c>
    </row>
    <row r="126" spans="1:8" x14ac:dyDescent="0.25">
      <c r="A126" s="2"/>
      <c r="B126" s="2"/>
      <c r="C126" s="2"/>
      <c r="D126" s="2"/>
      <c r="E126" s="2"/>
      <c r="F126" s="2"/>
      <c r="G126" s="2"/>
      <c r="H126" s="2" t="str">
        <f ca="1">IFERROR(__xludf.DUMMYFUNCTION("""COMPUTED_VALUE"""),"Other")</f>
        <v>Other</v>
      </c>
    </row>
    <row r="127" spans="1:8" x14ac:dyDescent="0.25">
      <c r="A127" s="2"/>
      <c r="B127" s="2"/>
      <c r="C127" s="2"/>
      <c r="D127" s="2"/>
      <c r="E127" s="2"/>
      <c r="F127" s="2"/>
      <c r="G127" s="2"/>
      <c r="H127" s="2" t="str">
        <f ca="1">IFERROR(__xludf.DUMMYFUNCTION("""COMPUTED_VALUE"""),"Other")</f>
        <v>Other</v>
      </c>
    </row>
    <row r="128" spans="1:8" x14ac:dyDescent="0.25">
      <c r="A128" s="2"/>
      <c r="B128" s="2"/>
      <c r="C128" s="2"/>
      <c r="D128" s="2"/>
      <c r="E128" s="2"/>
      <c r="F128" s="2"/>
      <c r="G128" s="2"/>
      <c r="H128" s="2" t="str">
        <f ca="1">IFERROR(__xludf.DUMMYFUNCTION("""COMPUTED_VALUE"""),"Other")</f>
        <v>Other</v>
      </c>
    </row>
    <row r="129" spans="1:8" x14ac:dyDescent="0.25">
      <c r="A129" s="2"/>
      <c r="B129" s="2"/>
      <c r="C129" s="2"/>
      <c r="D129" s="2"/>
      <c r="E129" s="2"/>
      <c r="F129" s="2"/>
      <c r="G129" s="2"/>
      <c r="H129" s="2" t="str">
        <f ca="1">IFERROR(__xludf.DUMMYFUNCTION("""COMPUTED_VALUE"""),"Other")</f>
        <v>Other</v>
      </c>
    </row>
    <row r="130" spans="1:8" x14ac:dyDescent="0.25">
      <c r="A130" s="2"/>
      <c r="B130" s="2"/>
      <c r="C130" s="2"/>
      <c r="D130" s="2"/>
      <c r="E130" s="2"/>
      <c r="F130" s="2"/>
      <c r="G130" s="2"/>
      <c r="H130" s="2" t="str">
        <f ca="1">IFERROR(__xludf.DUMMYFUNCTION("""COMPUTED_VALUE"""),"Other")</f>
        <v>Other</v>
      </c>
    </row>
    <row r="131" spans="1:8" x14ac:dyDescent="0.25">
      <c r="A131" s="2"/>
      <c r="B131" s="2"/>
      <c r="C131" s="2"/>
      <c r="D131" s="2"/>
      <c r="E131" s="2"/>
      <c r="F131" s="2"/>
      <c r="G131" s="2"/>
      <c r="H131" s="2" t="str">
        <f ca="1">IFERROR(__xludf.DUMMYFUNCTION("""COMPUTED_VALUE"""),"Other")</f>
        <v>Other</v>
      </c>
    </row>
    <row r="132" spans="1:8" x14ac:dyDescent="0.25">
      <c r="A132" s="2"/>
      <c r="B132" s="2"/>
      <c r="C132" s="2"/>
      <c r="D132" s="2"/>
      <c r="E132" s="2"/>
      <c r="F132" s="2"/>
      <c r="G132" s="2"/>
      <c r="H132" s="2" t="str">
        <f ca="1">IFERROR(__xludf.DUMMYFUNCTION("""COMPUTED_VALUE"""),"Other")</f>
        <v>Other</v>
      </c>
    </row>
    <row r="133" spans="1:8" x14ac:dyDescent="0.25">
      <c r="A133" s="2"/>
      <c r="B133" s="2"/>
      <c r="C133" s="2"/>
      <c r="D133" s="2"/>
      <c r="E133" s="2"/>
      <c r="F133" s="2"/>
      <c r="G133" s="2"/>
      <c r="H133" s="2" t="str">
        <f ca="1">IFERROR(__xludf.DUMMYFUNCTION("""COMPUTED_VALUE"""),"Other")</f>
        <v>Other</v>
      </c>
    </row>
    <row r="134" spans="1:8" x14ac:dyDescent="0.25">
      <c r="A134" s="2"/>
      <c r="B134" s="2"/>
      <c r="C134" s="2"/>
      <c r="D134" s="2"/>
      <c r="E134" s="2"/>
      <c r="F134" s="2"/>
      <c r="G134" s="2"/>
      <c r="H134" s="2" t="str">
        <f ca="1">IFERROR(__xludf.DUMMYFUNCTION("""COMPUTED_VALUE"""),"Other")</f>
        <v>Other</v>
      </c>
    </row>
    <row r="135" spans="1:8" x14ac:dyDescent="0.25">
      <c r="A135" s="2"/>
      <c r="B135" s="2"/>
      <c r="C135" s="2"/>
      <c r="D135" s="2"/>
      <c r="E135" s="2"/>
      <c r="F135" s="2"/>
      <c r="G135" s="2"/>
      <c r="H135" s="2" t="str">
        <f ca="1">IFERROR(__xludf.DUMMYFUNCTION("""COMPUTED_VALUE"""),"Other")</f>
        <v>Other</v>
      </c>
    </row>
    <row r="136" spans="1:8" x14ac:dyDescent="0.25">
      <c r="A136" s="2"/>
      <c r="B136" s="2"/>
      <c r="C136" s="2"/>
      <c r="D136" s="2"/>
      <c r="E136" s="2"/>
      <c r="F136" s="2"/>
      <c r="G136" s="2"/>
      <c r="H136" s="2" t="str">
        <f ca="1">IFERROR(__xludf.DUMMYFUNCTION("""COMPUTED_VALUE"""),"Other")</f>
        <v>Other</v>
      </c>
    </row>
    <row r="137" spans="1:8" x14ac:dyDescent="0.25">
      <c r="A137" s="2"/>
      <c r="B137" s="2"/>
      <c r="C137" s="2"/>
      <c r="D137" s="2"/>
      <c r="E137" s="2"/>
      <c r="F137" s="2"/>
      <c r="G137" s="2"/>
      <c r="H137" s="2" t="str">
        <f ca="1">IFERROR(__xludf.DUMMYFUNCTION("""COMPUTED_VALUE"""),"Other")</f>
        <v>Other</v>
      </c>
    </row>
    <row r="138" spans="1:8" x14ac:dyDescent="0.25">
      <c r="A138" s="2"/>
      <c r="B138" s="2"/>
      <c r="C138" s="2"/>
      <c r="D138" s="2"/>
      <c r="E138" s="2"/>
      <c r="F138" s="2"/>
      <c r="G138" s="2"/>
      <c r="H138" s="2" t="str">
        <f ca="1">IFERROR(__xludf.DUMMYFUNCTION("""COMPUTED_VALUE"""),"Other")</f>
        <v>Other</v>
      </c>
    </row>
    <row r="139" spans="1:8" x14ac:dyDescent="0.25">
      <c r="A139" s="2"/>
      <c r="B139" s="2"/>
      <c r="C139" s="2"/>
      <c r="D139" s="2"/>
      <c r="E139" s="2"/>
      <c r="F139" s="2"/>
      <c r="G139" s="2"/>
      <c r="H139" s="2" t="str">
        <f ca="1">IFERROR(__xludf.DUMMYFUNCTION("""COMPUTED_VALUE"""),"Other")</f>
        <v>Other</v>
      </c>
    </row>
    <row r="140" spans="1:8" x14ac:dyDescent="0.25">
      <c r="A140" s="2"/>
      <c r="B140" s="2"/>
      <c r="C140" s="2"/>
      <c r="D140" s="2"/>
      <c r="E140" s="2"/>
      <c r="F140" s="2"/>
      <c r="G140" s="2"/>
      <c r="H140" s="2" t="str">
        <f ca="1">IFERROR(__xludf.DUMMYFUNCTION("""COMPUTED_VALUE"""),"Other")</f>
        <v>Other</v>
      </c>
    </row>
    <row r="141" spans="1:8" x14ac:dyDescent="0.25">
      <c r="A141" s="2"/>
      <c r="B141" s="2"/>
      <c r="C141" s="2"/>
      <c r="D141" s="2"/>
      <c r="E141" s="2"/>
      <c r="F141" s="2"/>
      <c r="G141" s="2"/>
      <c r="H141" s="2" t="str">
        <f ca="1">IFERROR(__xludf.DUMMYFUNCTION("""COMPUTED_VALUE"""),"Other")</f>
        <v>Other</v>
      </c>
    </row>
    <row r="142" spans="1:8" x14ac:dyDescent="0.25">
      <c r="A142" s="2"/>
      <c r="B142" s="2"/>
      <c r="C142" s="2"/>
      <c r="D142" s="2"/>
      <c r="E142" s="2"/>
      <c r="F142" s="2"/>
      <c r="G142" s="2"/>
      <c r="H142" s="2" t="str">
        <f ca="1">IFERROR(__xludf.DUMMYFUNCTION("""COMPUTED_VALUE"""),"Other")</f>
        <v>Other</v>
      </c>
    </row>
    <row r="143" spans="1:8" x14ac:dyDescent="0.25">
      <c r="A143" s="2"/>
      <c r="B143" s="2"/>
      <c r="C143" s="2"/>
      <c r="D143" s="2"/>
      <c r="E143" s="2"/>
      <c r="F143" s="2"/>
      <c r="G143" s="2"/>
      <c r="H143" s="2" t="str">
        <f ca="1">IFERROR(__xludf.DUMMYFUNCTION("""COMPUTED_VALUE"""),"Other")</f>
        <v>Other</v>
      </c>
    </row>
    <row r="144" spans="1:8" x14ac:dyDescent="0.25">
      <c r="A144" s="2"/>
      <c r="B144" s="2"/>
      <c r="C144" s="2"/>
      <c r="D144" s="2"/>
      <c r="E144" s="2"/>
      <c r="F144" s="2"/>
      <c r="G144" s="2"/>
      <c r="H144" s="2" t="str">
        <f ca="1">IFERROR(__xludf.DUMMYFUNCTION("""COMPUTED_VALUE"""),"Other")</f>
        <v>Other</v>
      </c>
    </row>
    <row r="145" spans="1:8" x14ac:dyDescent="0.25">
      <c r="A145" s="2"/>
      <c r="B145" s="2"/>
      <c r="C145" s="2"/>
      <c r="D145" s="2"/>
      <c r="E145" s="2"/>
      <c r="F145" s="2"/>
      <c r="G145" s="2"/>
      <c r="H145" s="2" t="str">
        <f ca="1">IFERROR(__xludf.DUMMYFUNCTION("""COMPUTED_VALUE"""),"Other")</f>
        <v>Other</v>
      </c>
    </row>
    <row r="146" spans="1:8" x14ac:dyDescent="0.25">
      <c r="A146" s="2"/>
      <c r="B146" s="2"/>
      <c r="C146" s="2"/>
      <c r="D146" s="2"/>
      <c r="E146" s="2"/>
      <c r="F146" s="2"/>
      <c r="G146" s="2"/>
      <c r="H146" s="2" t="str">
        <f ca="1">IFERROR(__xludf.DUMMYFUNCTION("""COMPUTED_VALUE"""),"Other")</f>
        <v>Other</v>
      </c>
    </row>
    <row r="147" spans="1:8" x14ac:dyDescent="0.25">
      <c r="A147" s="2"/>
      <c r="B147" s="2"/>
      <c r="C147" s="2"/>
      <c r="D147" s="2"/>
      <c r="E147" s="2"/>
      <c r="F147" s="2"/>
      <c r="G147" s="2"/>
      <c r="H147" s="2" t="str">
        <f ca="1">IFERROR(__xludf.DUMMYFUNCTION("""COMPUTED_VALUE"""),"Other")</f>
        <v>Other</v>
      </c>
    </row>
    <row r="148" spans="1:8" x14ac:dyDescent="0.25">
      <c r="A148" s="2"/>
      <c r="B148" s="2"/>
      <c r="C148" s="2"/>
      <c r="D148" s="2"/>
      <c r="E148" s="2"/>
      <c r="F148" s="2"/>
      <c r="G148" s="2"/>
      <c r="H148" s="2" t="str">
        <f ca="1">IFERROR(__xludf.DUMMYFUNCTION("""COMPUTED_VALUE"""),"Other")</f>
        <v>Other</v>
      </c>
    </row>
    <row r="149" spans="1:8" x14ac:dyDescent="0.25">
      <c r="A149" s="2"/>
      <c r="B149" s="2"/>
      <c r="C149" s="2"/>
      <c r="D149" s="2"/>
      <c r="E149" s="2"/>
      <c r="F149" s="2"/>
      <c r="G149" s="2"/>
      <c r="H149" s="2" t="str">
        <f ca="1">IFERROR(__xludf.DUMMYFUNCTION("""COMPUTED_VALUE"""),"Other")</f>
        <v>Other</v>
      </c>
    </row>
    <row r="150" spans="1:8" x14ac:dyDescent="0.25">
      <c r="A150" s="2"/>
      <c r="B150" s="2"/>
      <c r="C150" s="2"/>
      <c r="D150" s="2"/>
      <c r="E150" s="2"/>
      <c r="F150" s="2"/>
      <c r="G150" s="2"/>
      <c r="H150" s="2" t="str">
        <f ca="1">IFERROR(__xludf.DUMMYFUNCTION("""COMPUTED_VALUE"""),"Other")</f>
        <v>Other</v>
      </c>
    </row>
    <row r="151" spans="1:8" x14ac:dyDescent="0.25">
      <c r="A151" s="2"/>
      <c r="B151" s="2"/>
      <c r="C151" s="2"/>
      <c r="D151" s="2"/>
      <c r="E151" s="2"/>
      <c r="F151" s="2"/>
      <c r="G151" s="2"/>
      <c r="H151" s="2" t="str">
        <f ca="1">IFERROR(__xludf.DUMMYFUNCTION("""COMPUTED_VALUE"""),"Other")</f>
        <v>Other</v>
      </c>
    </row>
    <row r="152" spans="1:8" x14ac:dyDescent="0.25">
      <c r="A152" s="2"/>
      <c r="B152" s="2"/>
      <c r="C152" s="2"/>
      <c r="D152" s="2"/>
      <c r="E152" s="2"/>
      <c r="F152" s="2"/>
      <c r="G152" s="2"/>
      <c r="H152" s="2" t="str">
        <f ca="1">IFERROR(__xludf.DUMMYFUNCTION("""COMPUTED_VALUE"""),"Other")</f>
        <v>Other</v>
      </c>
    </row>
    <row r="153" spans="1:8" x14ac:dyDescent="0.25">
      <c r="A153" s="2"/>
      <c r="B153" s="2"/>
      <c r="C153" s="2"/>
      <c r="D153" s="2"/>
      <c r="E153" s="2"/>
      <c r="F153" s="2"/>
      <c r="G153" s="2"/>
      <c r="H153" s="2" t="str">
        <f ca="1">IFERROR(__xludf.DUMMYFUNCTION("""COMPUTED_VALUE"""),"Other")</f>
        <v>Other</v>
      </c>
    </row>
    <row r="154" spans="1:8" x14ac:dyDescent="0.25">
      <c r="A154" s="2"/>
      <c r="B154" s="2"/>
      <c r="C154" s="2"/>
      <c r="D154" s="2"/>
      <c r="E154" s="2"/>
      <c r="F154" s="2"/>
      <c r="G154" s="2"/>
      <c r="H154" s="2" t="str">
        <f ca="1">IFERROR(__xludf.DUMMYFUNCTION("""COMPUTED_VALUE"""),"Other")</f>
        <v>Other</v>
      </c>
    </row>
    <row r="155" spans="1:8" x14ac:dyDescent="0.25">
      <c r="A155" s="2"/>
      <c r="B155" s="2"/>
      <c r="C155" s="2"/>
      <c r="D155" s="2"/>
      <c r="E155" s="2"/>
      <c r="F155" s="2"/>
      <c r="G155" s="2"/>
      <c r="H155" s="2" t="str">
        <f ca="1">IFERROR(__xludf.DUMMYFUNCTION("""COMPUTED_VALUE"""),"Other")</f>
        <v>Other</v>
      </c>
    </row>
    <row r="156" spans="1:8" x14ac:dyDescent="0.25">
      <c r="A156" s="2"/>
      <c r="B156" s="2"/>
      <c r="C156" s="2"/>
      <c r="D156" s="2"/>
      <c r="E156" s="2"/>
      <c r="F156" s="2"/>
      <c r="G156" s="2"/>
      <c r="H156" s="2" t="str">
        <f ca="1">IFERROR(__xludf.DUMMYFUNCTION("""COMPUTED_VALUE"""),"Other")</f>
        <v>Other</v>
      </c>
    </row>
    <row r="157" spans="1:8" x14ac:dyDescent="0.25">
      <c r="A157" s="2"/>
      <c r="B157" s="2"/>
      <c r="C157" s="2"/>
      <c r="D157" s="2"/>
      <c r="E157" s="2"/>
      <c r="F157" s="2"/>
      <c r="G157" s="2"/>
      <c r="H157" s="2" t="str">
        <f ca="1">IFERROR(__xludf.DUMMYFUNCTION("""COMPUTED_VALUE"""),"Other")</f>
        <v>Other</v>
      </c>
    </row>
    <row r="158" spans="1:8" x14ac:dyDescent="0.25">
      <c r="A158" s="2"/>
      <c r="B158" s="2"/>
      <c r="C158" s="2"/>
      <c r="D158" s="2"/>
      <c r="E158" s="2"/>
      <c r="F158" s="2"/>
      <c r="G158" s="2"/>
      <c r="H158" s="2" t="str">
        <f ca="1">IFERROR(__xludf.DUMMYFUNCTION("""COMPUTED_VALUE"""),"Other")</f>
        <v>Other</v>
      </c>
    </row>
    <row r="159" spans="1:8" x14ac:dyDescent="0.25">
      <c r="A159" s="2"/>
      <c r="B159" s="2"/>
      <c r="C159" s="2"/>
      <c r="D159" s="2"/>
      <c r="E159" s="2"/>
      <c r="F159" s="2"/>
      <c r="G159" s="2"/>
      <c r="H159" s="2" t="str">
        <f ca="1">IFERROR(__xludf.DUMMYFUNCTION("""COMPUTED_VALUE"""),"Other")</f>
        <v>Other</v>
      </c>
    </row>
    <row r="160" spans="1:8" x14ac:dyDescent="0.25">
      <c r="A160" s="2"/>
      <c r="B160" s="2"/>
      <c r="C160" s="2"/>
      <c r="D160" s="2"/>
      <c r="E160" s="2"/>
      <c r="F160" s="2"/>
      <c r="G160" s="2"/>
      <c r="H160" s="2" t="str">
        <f ca="1">IFERROR(__xludf.DUMMYFUNCTION("""COMPUTED_VALUE"""),"Other")</f>
        <v>Other</v>
      </c>
    </row>
    <row r="161" spans="1:8" x14ac:dyDescent="0.25">
      <c r="A161" s="2"/>
      <c r="B161" s="2"/>
      <c r="C161" s="2"/>
      <c r="D161" s="2"/>
      <c r="E161" s="2"/>
      <c r="F161" s="2"/>
      <c r="G161" s="2"/>
      <c r="H161" s="2" t="str">
        <f ca="1">IFERROR(__xludf.DUMMYFUNCTION("""COMPUTED_VALUE"""),"Other")</f>
        <v>Other</v>
      </c>
    </row>
    <row r="162" spans="1:8" x14ac:dyDescent="0.25">
      <c r="A162" s="2"/>
      <c r="B162" s="2"/>
      <c r="C162" s="2"/>
      <c r="D162" s="2"/>
      <c r="E162" s="2"/>
      <c r="F162" s="2"/>
      <c r="G162" s="2"/>
      <c r="H162" s="2" t="str">
        <f ca="1">IFERROR(__xludf.DUMMYFUNCTION("""COMPUTED_VALUE"""),"Other")</f>
        <v>Other</v>
      </c>
    </row>
    <row r="163" spans="1:8" x14ac:dyDescent="0.25">
      <c r="A163" s="2"/>
      <c r="B163" s="2"/>
      <c r="C163" s="2"/>
      <c r="D163" s="2"/>
      <c r="E163" s="2"/>
      <c r="F163" s="2"/>
      <c r="G163" s="2"/>
      <c r="H163" s="2" t="str">
        <f ca="1">IFERROR(__xludf.DUMMYFUNCTION("""COMPUTED_VALUE"""),"Other")</f>
        <v>Other</v>
      </c>
    </row>
    <row r="164" spans="1:8" x14ac:dyDescent="0.25">
      <c r="A164" s="2"/>
      <c r="B164" s="2"/>
      <c r="C164" s="2"/>
      <c r="D164" s="2"/>
      <c r="E164" s="2"/>
      <c r="F164" s="2"/>
      <c r="G164" s="2"/>
      <c r="H164" s="2" t="str">
        <f ca="1">IFERROR(__xludf.DUMMYFUNCTION("""COMPUTED_VALUE"""),"Other")</f>
        <v>Other</v>
      </c>
    </row>
    <row r="165" spans="1:8" x14ac:dyDescent="0.25">
      <c r="A165" s="2"/>
      <c r="B165" s="2"/>
      <c r="C165" s="2"/>
      <c r="D165" s="2"/>
      <c r="E165" s="2"/>
      <c r="F165" s="2"/>
      <c r="G165" s="2"/>
      <c r="H165" s="2" t="str">
        <f ca="1">IFERROR(__xludf.DUMMYFUNCTION("""COMPUTED_VALUE"""),"Other")</f>
        <v>Other</v>
      </c>
    </row>
    <row r="166" spans="1:8" x14ac:dyDescent="0.25">
      <c r="A166" s="2"/>
      <c r="B166" s="2"/>
      <c r="C166" s="2"/>
      <c r="D166" s="2"/>
      <c r="E166" s="2"/>
      <c r="F166" s="2"/>
      <c r="G166" s="2"/>
      <c r="H166" s="2" t="str">
        <f ca="1">IFERROR(__xludf.DUMMYFUNCTION("""COMPUTED_VALUE"""),"Other")</f>
        <v>Other</v>
      </c>
    </row>
    <row r="167" spans="1:8" x14ac:dyDescent="0.25">
      <c r="A167" s="2"/>
      <c r="B167" s="2"/>
      <c r="C167" s="2"/>
      <c r="D167" s="2"/>
      <c r="E167" s="2"/>
      <c r="F167" s="2"/>
      <c r="G167" s="2"/>
      <c r="H167" s="2" t="str">
        <f ca="1">IFERROR(__xludf.DUMMYFUNCTION("""COMPUTED_VALUE"""),"Other")</f>
        <v>Other</v>
      </c>
    </row>
    <row r="168" spans="1:8" x14ac:dyDescent="0.25">
      <c r="A168" s="2"/>
      <c r="B168" s="2"/>
      <c r="C168" s="2"/>
      <c r="D168" s="2"/>
      <c r="E168" s="2"/>
      <c r="F168" s="2"/>
      <c r="G168" s="2"/>
      <c r="H168" s="2" t="str">
        <f ca="1">IFERROR(__xludf.DUMMYFUNCTION("""COMPUTED_VALUE"""),"Other")</f>
        <v>Other</v>
      </c>
    </row>
    <row r="169" spans="1:8" x14ac:dyDescent="0.25">
      <c r="A169" s="2"/>
      <c r="B169" s="2"/>
      <c r="C169" s="2"/>
      <c r="D169" s="2"/>
      <c r="E169" s="2"/>
      <c r="F169" s="2"/>
      <c r="G169" s="2"/>
      <c r="H169" s="2" t="str">
        <f ca="1">IFERROR(__xludf.DUMMYFUNCTION("""COMPUTED_VALUE"""),"Other")</f>
        <v>Other</v>
      </c>
    </row>
    <row r="170" spans="1:8" x14ac:dyDescent="0.25">
      <c r="A170" s="2"/>
      <c r="B170" s="2"/>
      <c r="C170" s="2"/>
      <c r="D170" s="2"/>
      <c r="E170" s="2"/>
      <c r="F170" s="2"/>
      <c r="G170" s="2"/>
      <c r="H170" s="2" t="str">
        <f ca="1">IFERROR(__xludf.DUMMYFUNCTION("""COMPUTED_VALUE"""),"Other")</f>
        <v>Other</v>
      </c>
    </row>
    <row r="171" spans="1:8" x14ac:dyDescent="0.25">
      <c r="A171" s="2"/>
      <c r="B171" s="2"/>
      <c r="C171" s="2"/>
      <c r="D171" s="2"/>
      <c r="E171" s="2"/>
      <c r="F171" s="2"/>
      <c r="G171" s="2"/>
      <c r="H171" s="2" t="str">
        <f ca="1">IFERROR(__xludf.DUMMYFUNCTION("""COMPUTED_VALUE"""),"Other")</f>
        <v>Other</v>
      </c>
    </row>
    <row r="172" spans="1:8" x14ac:dyDescent="0.25">
      <c r="A172" s="2"/>
      <c r="B172" s="2"/>
      <c r="C172" s="2"/>
      <c r="D172" s="2"/>
      <c r="E172" s="2"/>
      <c r="F172" s="2"/>
      <c r="G172" s="2"/>
      <c r="H172" s="2" t="str">
        <f ca="1">IFERROR(__xludf.DUMMYFUNCTION("""COMPUTED_VALUE"""),"Other")</f>
        <v>Other</v>
      </c>
    </row>
    <row r="173" spans="1:8" x14ac:dyDescent="0.25">
      <c r="A173" s="2"/>
      <c r="B173" s="2"/>
      <c r="C173" s="2"/>
      <c r="D173" s="2"/>
      <c r="E173" s="2"/>
      <c r="F173" s="2"/>
      <c r="G173" s="2"/>
      <c r="H173" s="2" t="str">
        <f ca="1">IFERROR(__xludf.DUMMYFUNCTION("""COMPUTED_VALUE"""),"Other")</f>
        <v>Other</v>
      </c>
    </row>
    <row r="174" spans="1:8" x14ac:dyDescent="0.25">
      <c r="A174" s="2"/>
      <c r="B174" s="2"/>
      <c r="C174" s="2"/>
      <c r="D174" s="2"/>
      <c r="E174" s="2"/>
      <c r="F174" s="2"/>
      <c r="G174" s="2"/>
      <c r="H174" s="2" t="str">
        <f ca="1">IFERROR(__xludf.DUMMYFUNCTION("""COMPUTED_VALUE"""),"Other")</f>
        <v>Other</v>
      </c>
    </row>
    <row r="175" spans="1:8" x14ac:dyDescent="0.25">
      <c r="A175" s="2"/>
      <c r="B175" s="2"/>
      <c r="C175" s="2"/>
      <c r="D175" s="2"/>
      <c r="E175" s="2"/>
      <c r="F175" s="2"/>
      <c r="G175" s="2"/>
      <c r="H175" s="2" t="str">
        <f ca="1">IFERROR(__xludf.DUMMYFUNCTION("""COMPUTED_VALUE"""),"Other")</f>
        <v>Other</v>
      </c>
    </row>
    <row r="176" spans="1:8" x14ac:dyDescent="0.25">
      <c r="A176" s="2"/>
      <c r="B176" s="2"/>
      <c r="C176" s="2"/>
      <c r="D176" s="2"/>
      <c r="E176" s="2"/>
      <c r="F176" s="2"/>
      <c r="G176" s="2"/>
      <c r="H176" s="2" t="str">
        <f ca="1">IFERROR(__xludf.DUMMYFUNCTION("""COMPUTED_VALUE"""),"Other")</f>
        <v>Other</v>
      </c>
    </row>
    <row r="177" spans="1:8" x14ac:dyDescent="0.25">
      <c r="A177" s="2"/>
      <c r="B177" s="2"/>
      <c r="C177" s="2"/>
      <c r="D177" s="2"/>
      <c r="E177" s="2"/>
      <c r="F177" s="2"/>
      <c r="G177" s="2"/>
      <c r="H177" s="2" t="str">
        <f ca="1">IFERROR(__xludf.DUMMYFUNCTION("""COMPUTED_VALUE"""),"Other")</f>
        <v>Other</v>
      </c>
    </row>
    <row r="178" spans="1:8" x14ac:dyDescent="0.25">
      <c r="A178" s="2"/>
      <c r="B178" s="2"/>
      <c r="C178" s="2"/>
      <c r="D178" s="2"/>
      <c r="E178" s="2"/>
      <c r="F178" s="2"/>
      <c r="G178" s="2"/>
      <c r="H178" s="2" t="str">
        <f ca="1">IFERROR(__xludf.DUMMYFUNCTION("""COMPUTED_VALUE"""),"Other")</f>
        <v>Other</v>
      </c>
    </row>
    <row r="179" spans="1:8" x14ac:dyDescent="0.25">
      <c r="A179" s="2"/>
      <c r="B179" s="2"/>
      <c r="C179" s="2"/>
      <c r="D179" s="2"/>
      <c r="E179" s="2"/>
      <c r="F179" s="2"/>
      <c r="G179" s="2"/>
      <c r="H179" s="2" t="str">
        <f ca="1">IFERROR(__xludf.DUMMYFUNCTION("""COMPUTED_VALUE"""),"Other")</f>
        <v>Other</v>
      </c>
    </row>
    <row r="180" spans="1:8" x14ac:dyDescent="0.25">
      <c r="A180" s="2"/>
      <c r="B180" s="2"/>
      <c r="C180" s="2"/>
      <c r="D180" s="2"/>
      <c r="E180" s="2"/>
      <c r="F180" s="2"/>
      <c r="G180" s="2"/>
      <c r="H180" s="2" t="str">
        <f ca="1">IFERROR(__xludf.DUMMYFUNCTION("""COMPUTED_VALUE"""),"Other")</f>
        <v>Other</v>
      </c>
    </row>
    <row r="181" spans="1:8" x14ac:dyDescent="0.25">
      <c r="A181" s="2"/>
      <c r="B181" s="2"/>
      <c r="C181" s="2"/>
      <c r="D181" s="2"/>
      <c r="E181" s="2"/>
      <c r="F181" s="2"/>
      <c r="G181" s="2"/>
      <c r="H181" s="2" t="str">
        <f ca="1">IFERROR(__xludf.DUMMYFUNCTION("""COMPUTED_VALUE"""),"Other")</f>
        <v>Other</v>
      </c>
    </row>
    <row r="182" spans="1:8" x14ac:dyDescent="0.25">
      <c r="A182" s="2"/>
      <c r="B182" s="2"/>
      <c r="C182" s="2"/>
      <c r="D182" s="2"/>
      <c r="E182" s="2"/>
      <c r="F182" s="2"/>
      <c r="G182" s="2"/>
      <c r="H182" s="2" t="str">
        <f ca="1">IFERROR(__xludf.DUMMYFUNCTION("""COMPUTED_VALUE"""),"Other")</f>
        <v>Other</v>
      </c>
    </row>
    <row r="183" spans="1:8" x14ac:dyDescent="0.25">
      <c r="A183" s="2"/>
      <c r="B183" s="2"/>
      <c r="C183" s="2"/>
      <c r="D183" s="2"/>
      <c r="E183" s="2"/>
      <c r="F183" s="2"/>
      <c r="G183" s="2"/>
      <c r="H183" s="2" t="str">
        <f ca="1">IFERROR(__xludf.DUMMYFUNCTION("""COMPUTED_VALUE"""),"Other")</f>
        <v>Other</v>
      </c>
    </row>
    <row r="184" spans="1:8" x14ac:dyDescent="0.25">
      <c r="A184" s="2"/>
      <c r="B184" s="2"/>
      <c r="C184" s="2"/>
      <c r="D184" s="2"/>
      <c r="E184" s="2"/>
      <c r="F184" s="2"/>
      <c r="G184" s="2"/>
      <c r="H184" s="2" t="str">
        <f ca="1">IFERROR(__xludf.DUMMYFUNCTION("""COMPUTED_VALUE"""),"Other")</f>
        <v>Other</v>
      </c>
    </row>
    <row r="185" spans="1:8" x14ac:dyDescent="0.25">
      <c r="A185" s="2"/>
      <c r="B185" s="2"/>
      <c r="C185" s="2"/>
      <c r="D185" s="2"/>
      <c r="E185" s="2"/>
      <c r="F185" s="2"/>
      <c r="G185" s="2"/>
      <c r="H185" s="2" t="str">
        <f ca="1">IFERROR(__xludf.DUMMYFUNCTION("""COMPUTED_VALUE"""),"Other")</f>
        <v>Other</v>
      </c>
    </row>
    <row r="186" spans="1:8" x14ac:dyDescent="0.25">
      <c r="A186" s="2"/>
      <c r="B186" s="2"/>
      <c r="C186" s="2"/>
      <c r="D186" s="2"/>
      <c r="E186" s="2"/>
      <c r="F186" s="2"/>
      <c r="G186" s="2"/>
      <c r="H186" s="2" t="str">
        <f ca="1">IFERROR(__xludf.DUMMYFUNCTION("""COMPUTED_VALUE"""),"Other")</f>
        <v>Other</v>
      </c>
    </row>
    <row r="187" spans="1:8" x14ac:dyDescent="0.25">
      <c r="A187" s="2"/>
      <c r="B187" s="2"/>
      <c r="C187" s="2"/>
      <c r="D187" s="2"/>
      <c r="E187" s="2"/>
      <c r="F187" s="2"/>
      <c r="G187" s="2"/>
      <c r="H187" s="2" t="str">
        <f ca="1">IFERROR(__xludf.DUMMYFUNCTION("""COMPUTED_VALUE"""),"Other")</f>
        <v>Other</v>
      </c>
    </row>
    <row r="188" spans="1:8" x14ac:dyDescent="0.25">
      <c r="A188" s="2"/>
      <c r="B188" s="2"/>
      <c r="C188" s="2"/>
      <c r="D188" s="2"/>
      <c r="E188" s="2"/>
      <c r="F188" s="2"/>
      <c r="G188" s="2"/>
      <c r="H188" s="2" t="str">
        <f ca="1">IFERROR(__xludf.DUMMYFUNCTION("""COMPUTED_VALUE"""),"Other")</f>
        <v>Other</v>
      </c>
    </row>
    <row r="189" spans="1:8" x14ac:dyDescent="0.25">
      <c r="A189" s="2"/>
      <c r="B189" s="2"/>
      <c r="C189" s="2"/>
      <c r="D189" s="2"/>
      <c r="E189" s="2"/>
      <c r="F189" s="2"/>
      <c r="G189" s="2"/>
      <c r="H189" s="2" t="str">
        <f ca="1">IFERROR(__xludf.DUMMYFUNCTION("""COMPUTED_VALUE"""),"Other")</f>
        <v>Other</v>
      </c>
    </row>
    <row r="190" spans="1:8" x14ac:dyDescent="0.25">
      <c r="A190" s="2"/>
      <c r="B190" s="2"/>
      <c r="C190" s="2"/>
      <c r="D190" s="2"/>
      <c r="E190" s="2"/>
      <c r="F190" s="2"/>
      <c r="G190" s="2"/>
      <c r="H190" s="2" t="str">
        <f ca="1">IFERROR(__xludf.DUMMYFUNCTION("""COMPUTED_VALUE"""),"Other")</f>
        <v>Other</v>
      </c>
    </row>
    <row r="191" spans="1:8" x14ac:dyDescent="0.25">
      <c r="A191" s="2"/>
      <c r="B191" s="2"/>
      <c r="C191" s="2"/>
      <c r="D191" s="2"/>
      <c r="E191" s="2"/>
      <c r="F191" s="2"/>
      <c r="G191" s="2"/>
      <c r="H191" s="2" t="str">
        <f ca="1">IFERROR(__xludf.DUMMYFUNCTION("""COMPUTED_VALUE"""),"Other")</f>
        <v>Other</v>
      </c>
    </row>
    <row r="192" spans="1:8" x14ac:dyDescent="0.25">
      <c r="A192" s="2"/>
      <c r="B192" s="2"/>
      <c r="C192" s="2"/>
      <c r="D192" s="2"/>
      <c r="E192" s="2"/>
      <c r="F192" s="2"/>
      <c r="G192" s="2"/>
      <c r="H192" s="2" t="str">
        <f ca="1">IFERROR(__xludf.DUMMYFUNCTION("""COMPUTED_VALUE"""),"Other")</f>
        <v>Other</v>
      </c>
    </row>
    <row r="193" spans="1:8" x14ac:dyDescent="0.25">
      <c r="A193" s="2"/>
      <c r="B193" s="2"/>
      <c r="C193" s="2"/>
      <c r="D193" s="2"/>
      <c r="E193" s="2"/>
      <c r="F193" s="2"/>
      <c r="G193" s="2"/>
      <c r="H193" s="2" t="str">
        <f ca="1">IFERROR(__xludf.DUMMYFUNCTION("""COMPUTED_VALUE"""),"Other")</f>
        <v>Other</v>
      </c>
    </row>
    <row r="194" spans="1:8" x14ac:dyDescent="0.25">
      <c r="A194" s="2"/>
      <c r="B194" s="2"/>
      <c r="C194" s="2"/>
      <c r="D194" s="2"/>
      <c r="E194" s="2"/>
      <c r="F194" s="2"/>
      <c r="G194" s="2"/>
      <c r="H194" s="2" t="str">
        <f ca="1">IFERROR(__xludf.DUMMYFUNCTION("""COMPUTED_VALUE"""),"Other")</f>
        <v>Other</v>
      </c>
    </row>
    <row r="195" spans="1:8" x14ac:dyDescent="0.25">
      <c r="A195" s="2"/>
      <c r="B195" s="2"/>
      <c r="C195" s="2"/>
      <c r="D195" s="2"/>
      <c r="E195" s="2"/>
      <c r="F195" s="2"/>
      <c r="G195" s="2"/>
      <c r="H195" s="2" t="str">
        <f ca="1">IFERROR(__xludf.DUMMYFUNCTION("""COMPUTED_VALUE"""),"Other")</f>
        <v>Other</v>
      </c>
    </row>
    <row r="196" spans="1:8" x14ac:dyDescent="0.25">
      <c r="A196" s="2"/>
      <c r="B196" s="2"/>
      <c r="C196" s="2"/>
      <c r="D196" s="2"/>
      <c r="E196" s="2"/>
      <c r="F196" s="2"/>
      <c r="G196" s="2"/>
      <c r="H196" s="2" t="str">
        <f ca="1">IFERROR(__xludf.DUMMYFUNCTION("""COMPUTED_VALUE"""),"Other")</f>
        <v>Other</v>
      </c>
    </row>
    <row r="197" spans="1:8" x14ac:dyDescent="0.25">
      <c r="A197" s="2"/>
      <c r="B197" s="2"/>
      <c r="C197" s="2"/>
      <c r="D197" s="2"/>
      <c r="E197" s="2"/>
      <c r="F197" s="2"/>
      <c r="G197" s="2"/>
      <c r="H197" s="2" t="str">
        <f ca="1">IFERROR(__xludf.DUMMYFUNCTION("""COMPUTED_VALUE"""),"Other")</f>
        <v>Other</v>
      </c>
    </row>
    <row r="198" spans="1:8" x14ac:dyDescent="0.25">
      <c r="A198" s="2"/>
      <c r="B198" s="2"/>
      <c r="C198" s="2"/>
      <c r="D198" s="2"/>
      <c r="E198" s="2"/>
      <c r="F198" s="2"/>
      <c r="G198" s="2"/>
      <c r="H198" s="2" t="str">
        <f ca="1">IFERROR(__xludf.DUMMYFUNCTION("""COMPUTED_VALUE"""),"Other")</f>
        <v>Other</v>
      </c>
    </row>
    <row r="199" spans="1:8" x14ac:dyDescent="0.25">
      <c r="A199" s="2"/>
      <c r="B199" s="2"/>
      <c r="C199" s="2"/>
      <c r="D199" s="2"/>
      <c r="E199" s="2"/>
      <c r="F199" s="2"/>
      <c r="G199" s="2"/>
      <c r="H199" s="2" t="str">
        <f ca="1">IFERROR(__xludf.DUMMYFUNCTION("""COMPUTED_VALUE"""),"Other")</f>
        <v>Other</v>
      </c>
    </row>
    <row r="200" spans="1:8" x14ac:dyDescent="0.25">
      <c r="A200" s="2"/>
      <c r="B200" s="2"/>
      <c r="C200" s="2"/>
      <c r="D200" s="2"/>
      <c r="E200" s="2"/>
      <c r="F200" s="2"/>
      <c r="G200" s="2"/>
      <c r="H200" s="2" t="str">
        <f ca="1">IFERROR(__xludf.DUMMYFUNCTION("""COMPUTED_VALUE"""),"Other")</f>
        <v>Other</v>
      </c>
    </row>
    <row r="201" spans="1:8" x14ac:dyDescent="0.25">
      <c r="A201" s="2"/>
      <c r="B201" s="2"/>
      <c r="C201" s="2"/>
      <c r="D201" s="2"/>
      <c r="E201" s="2"/>
      <c r="F201" s="2"/>
      <c r="G201" s="2"/>
      <c r="H201" s="2" t="str">
        <f ca="1">IFERROR(__xludf.DUMMYFUNCTION("""COMPUTED_VALUE"""),"Other")</f>
        <v>Other</v>
      </c>
    </row>
    <row r="202" spans="1:8" x14ac:dyDescent="0.25">
      <c r="A202" s="2"/>
      <c r="B202" s="2"/>
      <c r="C202" s="2"/>
      <c r="D202" s="2"/>
      <c r="E202" s="2"/>
      <c r="F202" s="2"/>
      <c r="G202" s="2"/>
      <c r="H202" s="2" t="str">
        <f ca="1">IFERROR(__xludf.DUMMYFUNCTION("""COMPUTED_VALUE"""),"Other")</f>
        <v>Other</v>
      </c>
    </row>
    <row r="203" spans="1:8" x14ac:dyDescent="0.25">
      <c r="A203" s="2"/>
      <c r="B203" s="2"/>
      <c r="C203" s="2"/>
      <c r="D203" s="2"/>
      <c r="E203" s="2"/>
      <c r="F203" s="2"/>
      <c r="G203" s="2"/>
      <c r="H203" s="2" t="str">
        <f ca="1">IFERROR(__xludf.DUMMYFUNCTION("""COMPUTED_VALUE"""),"Other")</f>
        <v>Other</v>
      </c>
    </row>
    <row r="204" spans="1:8" x14ac:dyDescent="0.25">
      <c r="A204" s="2"/>
      <c r="B204" s="2"/>
      <c r="C204" s="2"/>
      <c r="D204" s="2"/>
      <c r="E204" s="2"/>
      <c r="F204" s="2"/>
      <c r="G204" s="2"/>
      <c r="H204" s="2" t="str">
        <f ca="1">IFERROR(__xludf.DUMMYFUNCTION("""COMPUTED_VALUE"""),"Other")</f>
        <v>Other</v>
      </c>
    </row>
    <row r="205" spans="1:8" x14ac:dyDescent="0.25">
      <c r="A205" s="2"/>
      <c r="B205" s="2"/>
      <c r="C205" s="2"/>
      <c r="D205" s="2"/>
      <c r="E205" s="2"/>
      <c r="F205" s="2"/>
      <c r="G205" s="2"/>
      <c r="H205" s="2" t="str">
        <f ca="1">IFERROR(__xludf.DUMMYFUNCTION("""COMPUTED_VALUE"""),"Other")</f>
        <v>Other</v>
      </c>
    </row>
    <row r="206" spans="1:8" x14ac:dyDescent="0.25">
      <c r="A206" s="2"/>
      <c r="B206" s="2"/>
      <c r="C206" s="2"/>
      <c r="D206" s="2"/>
      <c r="E206" s="2"/>
      <c r="F206" s="2"/>
      <c r="G206" s="2"/>
      <c r="H206" s="2" t="str">
        <f ca="1">IFERROR(__xludf.DUMMYFUNCTION("""COMPUTED_VALUE"""),"Other")</f>
        <v>Other</v>
      </c>
    </row>
    <row r="207" spans="1:8" x14ac:dyDescent="0.25">
      <c r="A207" s="2"/>
      <c r="B207" s="2"/>
      <c r="C207" s="2"/>
      <c r="D207" s="2"/>
      <c r="E207" s="2"/>
      <c r="F207" s="2"/>
      <c r="G207" s="2"/>
      <c r="H207" s="2" t="str">
        <f ca="1">IFERROR(__xludf.DUMMYFUNCTION("""COMPUTED_VALUE"""),"Other")</f>
        <v>Other</v>
      </c>
    </row>
    <row r="208" spans="1:8" x14ac:dyDescent="0.25">
      <c r="A208" s="2"/>
      <c r="B208" s="2"/>
      <c r="C208" s="2"/>
      <c r="D208" s="2"/>
      <c r="E208" s="2"/>
      <c r="F208" s="2"/>
      <c r="G208" s="2"/>
      <c r="H208" s="2" t="str">
        <f ca="1">IFERROR(__xludf.DUMMYFUNCTION("""COMPUTED_VALUE"""),"Other")</f>
        <v>Other</v>
      </c>
    </row>
    <row r="209" spans="1:8" x14ac:dyDescent="0.25">
      <c r="A209" s="2"/>
      <c r="B209" s="2"/>
      <c r="C209" s="2"/>
      <c r="D209" s="2"/>
      <c r="E209" s="2"/>
      <c r="F209" s="2"/>
      <c r="G209" s="2"/>
      <c r="H209" s="2" t="str">
        <f ca="1">IFERROR(__xludf.DUMMYFUNCTION("""COMPUTED_VALUE"""),"Other")</f>
        <v>Other</v>
      </c>
    </row>
    <row r="210" spans="1:8" x14ac:dyDescent="0.25">
      <c r="A210" s="2"/>
      <c r="B210" s="2"/>
      <c r="C210" s="2"/>
      <c r="D210" s="2"/>
      <c r="E210" s="2"/>
      <c r="F210" s="2"/>
      <c r="G210" s="2"/>
      <c r="H210" s="2" t="str">
        <f ca="1">IFERROR(__xludf.DUMMYFUNCTION("""COMPUTED_VALUE"""),"Other")</f>
        <v>Other</v>
      </c>
    </row>
    <row r="211" spans="1:8" x14ac:dyDescent="0.25">
      <c r="A211" s="2"/>
      <c r="B211" s="2"/>
      <c r="C211" s="2"/>
      <c r="D211" s="2"/>
      <c r="E211" s="2"/>
      <c r="F211" s="2"/>
      <c r="G211" s="2"/>
      <c r="H211" s="2" t="str">
        <f ca="1">IFERROR(__xludf.DUMMYFUNCTION("""COMPUTED_VALUE"""),"Other")</f>
        <v>Other</v>
      </c>
    </row>
    <row r="212" spans="1:8" x14ac:dyDescent="0.25">
      <c r="A212" s="2"/>
      <c r="B212" s="2"/>
      <c r="C212" s="2"/>
      <c r="D212" s="2"/>
      <c r="E212" s="2"/>
      <c r="F212" s="2"/>
      <c r="G212" s="2"/>
      <c r="H212" s="2" t="str">
        <f ca="1">IFERROR(__xludf.DUMMYFUNCTION("""COMPUTED_VALUE"""),"Other")</f>
        <v>Other</v>
      </c>
    </row>
    <row r="213" spans="1:8" x14ac:dyDescent="0.25">
      <c r="A213" s="2"/>
      <c r="B213" s="2"/>
      <c r="C213" s="2"/>
      <c r="D213" s="2"/>
      <c r="E213" s="2"/>
      <c r="F213" s="2"/>
      <c r="G213" s="2"/>
      <c r="H213" s="2" t="str">
        <f ca="1">IFERROR(__xludf.DUMMYFUNCTION("""COMPUTED_VALUE"""),"Other")</f>
        <v>Other</v>
      </c>
    </row>
    <row r="214" spans="1:8" x14ac:dyDescent="0.25">
      <c r="A214" s="2"/>
      <c r="B214" s="2"/>
      <c r="C214" s="2"/>
      <c r="D214" s="2"/>
      <c r="E214" s="2"/>
      <c r="F214" s="2"/>
      <c r="G214" s="2"/>
      <c r="H214" s="2" t="str">
        <f ca="1">IFERROR(__xludf.DUMMYFUNCTION("""COMPUTED_VALUE"""),"Other")</f>
        <v>Other</v>
      </c>
    </row>
    <row r="215" spans="1:8" x14ac:dyDescent="0.25">
      <c r="A215" s="2"/>
      <c r="B215" s="2"/>
      <c r="C215" s="2"/>
      <c r="D215" s="2"/>
      <c r="E215" s="2"/>
      <c r="F215" s="2"/>
      <c r="G215" s="2"/>
      <c r="H215" s="2" t="str">
        <f ca="1">IFERROR(__xludf.DUMMYFUNCTION("""COMPUTED_VALUE"""),"Other")</f>
        <v>Other</v>
      </c>
    </row>
    <row r="216" spans="1:8" x14ac:dyDescent="0.25">
      <c r="A216" s="2"/>
      <c r="B216" s="2"/>
      <c r="C216" s="2"/>
      <c r="D216" s="2"/>
      <c r="E216" s="2"/>
      <c r="F216" s="2"/>
      <c r="G216" s="2"/>
      <c r="H216" s="2" t="str">
        <f ca="1">IFERROR(__xludf.DUMMYFUNCTION("""COMPUTED_VALUE"""),"Other")</f>
        <v>Other</v>
      </c>
    </row>
    <row r="217" spans="1:8" x14ac:dyDescent="0.25">
      <c r="A217" s="2"/>
      <c r="B217" s="2"/>
      <c r="C217" s="2"/>
      <c r="D217" s="2"/>
      <c r="E217" s="2"/>
      <c r="F217" s="2"/>
      <c r="G217" s="2"/>
      <c r="H217" s="2" t="str">
        <f ca="1">IFERROR(__xludf.DUMMYFUNCTION("""COMPUTED_VALUE"""),"Other")</f>
        <v>Other</v>
      </c>
    </row>
    <row r="218" spans="1:8" x14ac:dyDescent="0.25">
      <c r="A218" s="2"/>
      <c r="B218" s="2"/>
      <c r="C218" s="2"/>
      <c r="D218" s="2"/>
      <c r="E218" s="2"/>
      <c r="F218" s="2"/>
      <c r="G218" s="2"/>
      <c r="H218" s="2" t="str">
        <f ca="1">IFERROR(__xludf.DUMMYFUNCTION("""COMPUTED_VALUE"""),"Other")</f>
        <v>Other</v>
      </c>
    </row>
    <row r="219" spans="1:8" x14ac:dyDescent="0.25">
      <c r="A219" s="2"/>
      <c r="B219" s="2"/>
      <c r="C219" s="2"/>
      <c r="D219" s="2"/>
      <c r="E219" s="2"/>
      <c r="F219" s="2"/>
      <c r="G219" s="2"/>
      <c r="H219" s="2" t="str">
        <f ca="1">IFERROR(__xludf.DUMMYFUNCTION("""COMPUTED_VALUE"""),"Other")</f>
        <v>Other</v>
      </c>
    </row>
    <row r="220" spans="1:8" x14ac:dyDescent="0.25">
      <c r="A220" s="2"/>
      <c r="B220" s="2"/>
      <c r="C220" s="2"/>
      <c r="D220" s="2"/>
      <c r="E220" s="2"/>
      <c r="F220" s="2"/>
      <c r="G220" s="2"/>
      <c r="H220" s="2" t="str">
        <f ca="1">IFERROR(__xludf.DUMMYFUNCTION("""COMPUTED_VALUE"""),"Other")</f>
        <v>Other</v>
      </c>
    </row>
    <row r="221" spans="1:8" x14ac:dyDescent="0.25">
      <c r="A221" s="2"/>
      <c r="B221" s="2"/>
      <c r="C221" s="2"/>
      <c r="D221" s="2"/>
      <c r="E221" s="2"/>
      <c r="F221" s="2"/>
      <c r="G221" s="2"/>
      <c r="H221" s="2" t="str">
        <f ca="1">IFERROR(__xludf.DUMMYFUNCTION("""COMPUTED_VALUE"""),"Other")</f>
        <v>Other</v>
      </c>
    </row>
    <row r="222" spans="1:8" x14ac:dyDescent="0.25">
      <c r="A222" s="2"/>
      <c r="B222" s="2"/>
      <c r="C222" s="2"/>
      <c r="D222" s="2"/>
      <c r="E222" s="2"/>
      <c r="F222" s="2"/>
      <c r="G222" s="2"/>
      <c r="H222" s="2" t="str">
        <f ca="1">IFERROR(__xludf.DUMMYFUNCTION("""COMPUTED_VALUE"""),"Other")</f>
        <v>Other</v>
      </c>
    </row>
    <row r="223" spans="1:8" x14ac:dyDescent="0.25">
      <c r="A223" s="2"/>
      <c r="B223" s="2"/>
      <c r="C223" s="2"/>
      <c r="D223" s="2"/>
      <c r="E223" s="2"/>
      <c r="F223" s="2"/>
      <c r="G223" s="2"/>
      <c r="H223" s="2" t="str">
        <f ca="1">IFERROR(__xludf.DUMMYFUNCTION("""COMPUTED_VALUE"""),"Other")</f>
        <v>Other</v>
      </c>
    </row>
    <row r="224" spans="1:8" x14ac:dyDescent="0.25">
      <c r="A224" s="2"/>
      <c r="B224" s="2"/>
      <c r="C224" s="2"/>
      <c r="D224" s="2"/>
      <c r="E224" s="2"/>
      <c r="F224" s="2"/>
      <c r="G224" s="2"/>
      <c r="H224" s="2" t="str">
        <f ca="1">IFERROR(__xludf.DUMMYFUNCTION("""COMPUTED_VALUE"""),"Other")</f>
        <v>Other</v>
      </c>
    </row>
    <row r="225" spans="1:8" x14ac:dyDescent="0.25">
      <c r="A225" s="2"/>
      <c r="B225" s="2"/>
      <c r="C225" s="2"/>
      <c r="D225" s="2"/>
      <c r="E225" s="2"/>
      <c r="F225" s="2"/>
      <c r="G225" s="2"/>
      <c r="H225" s="2" t="str">
        <f ca="1">IFERROR(__xludf.DUMMYFUNCTION("""COMPUTED_VALUE"""),"Other")</f>
        <v>Other</v>
      </c>
    </row>
    <row r="226" spans="1:8" x14ac:dyDescent="0.25">
      <c r="A226" s="2"/>
      <c r="B226" s="2"/>
      <c r="C226" s="2"/>
      <c r="D226" s="2"/>
      <c r="E226" s="2"/>
      <c r="F226" s="2"/>
      <c r="G226" s="2"/>
      <c r="H226" s="2" t="str">
        <f ca="1">IFERROR(__xludf.DUMMYFUNCTION("""COMPUTED_VALUE"""),"Other")</f>
        <v>Other</v>
      </c>
    </row>
    <row r="227" spans="1:8" x14ac:dyDescent="0.25">
      <c r="A227" s="2"/>
      <c r="B227" s="2"/>
      <c r="C227" s="2"/>
      <c r="D227" s="2"/>
      <c r="E227" s="2"/>
      <c r="F227" s="2"/>
      <c r="G227" s="2"/>
      <c r="H227" s="2" t="str">
        <f ca="1">IFERROR(__xludf.DUMMYFUNCTION("""COMPUTED_VALUE"""),"Other")</f>
        <v>Other</v>
      </c>
    </row>
    <row r="228" spans="1:8" x14ac:dyDescent="0.25">
      <c r="A228" s="2"/>
      <c r="B228" s="2"/>
      <c r="C228" s="2"/>
      <c r="D228" s="2"/>
      <c r="E228" s="2"/>
      <c r="F228" s="2"/>
      <c r="G228" s="2"/>
      <c r="H228" s="2" t="str">
        <f ca="1">IFERROR(__xludf.DUMMYFUNCTION("""COMPUTED_VALUE"""),"Other")</f>
        <v>Other</v>
      </c>
    </row>
    <row r="229" spans="1:8" x14ac:dyDescent="0.25">
      <c r="A229" s="2"/>
      <c r="B229" s="2"/>
      <c r="C229" s="2"/>
      <c r="D229" s="2"/>
      <c r="E229" s="2"/>
      <c r="F229" s="2"/>
      <c r="G229" s="2"/>
      <c r="H229" s="2" t="str">
        <f ca="1">IFERROR(__xludf.DUMMYFUNCTION("""COMPUTED_VALUE"""),"Other")</f>
        <v>Other</v>
      </c>
    </row>
    <row r="230" spans="1:8" x14ac:dyDescent="0.25">
      <c r="A230" s="2"/>
      <c r="B230" s="2"/>
      <c r="C230" s="2"/>
      <c r="D230" s="2"/>
      <c r="E230" s="2"/>
      <c r="F230" s="2"/>
      <c r="G230" s="2"/>
      <c r="H230" s="2" t="str">
        <f ca="1">IFERROR(__xludf.DUMMYFUNCTION("""COMPUTED_VALUE"""),"Other")</f>
        <v>Other</v>
      </c>
    </row>
    <row r="231" spans="1:8" x14ac:dyDescent="0.25">
      <c r="A231" s="2"/>
      <c r="B231" s="2"/>
      <c r="C231" s="2"/>
      <c r="D231" s="2"/>
      <c r="E231" s="2"/>
      <c r="F231" s="2"/>
      <c r="G231" s="2"/>
      <c r="H231" s="2" t="str">
        <f ca="1">IFERROR(__xludf.DUMMYFUNCTION("""COMPUTED_VALUE"""),"Other")</f>
        <v>Other</v>
      </c>
    </row>
    <row r="232" spans="1:8" x14ac:dyDescent="0.25">
      <c r="A232" s="2"/>
      <c r="B232" s="2"/>
      <c r="C232" s="2"/>
      <c r="D232" s="2"/>
      <c r="E232" s="2"/>
      <c r="F232" s="2"/>
      <c r="G232" s="2"/>
      <c r="H232" s="2" t="str">
        <f ca="1">IFERROR(__xludf.DUMMYFUNCTION("""COMPUTED_VALUE"""),"Other")</f>
        <v>Other</v>
      </c>
    </row>
    <row r="233" spans="1:8" x14ac:dyDescent="0.25">
      <c r="A233" s="2"/>
      <c r="B233" s="2"/>
      <c r="C233" s="2"/>
      <c r="D233" s="2"/>
      <c r="E233" s="2"/>
      <c r="F233" s="2"/>
      <c r="G233" s="2"/>
      <c r="H233" s="2" t="str">
        <f ca="1">IFERROR(__xludf.DUMMYFUNCTION("""COMPUTED_VALUE"""),"Other")</f>
        <v>Other</v>
      </c>
    </row>
    <row r="234" spans="1:8" x14ac:dyDescent="0.25">
      <c r="A234" s="2"/>
      <c r="B234" s="2"/>
      <c r="C234" s="2"/>
      <c r="D234" s="2"/>
      <c r="E234" s="2"/>
      <c r="F234" s="2"/>
      <c r="G234" s="2"/>
      <c r="H234" s="2" t="str">
        <f ca="1">IFERROR(__xludf.DUMMYFUNCTION("""COMPUTED_VALUE"""),"Other")</f>
        <v>Other</v>
      </c>
    </row>
    <row r="235" spans="1:8" x14ac:dyDescent="0.25">
      <c r="A235" s="2"/>
      <c r="B235" s="2"/>
      <c r="C235" s="2"/>
      <c r="D235" s="2"/>
      <c r="E235" s="2"/>
      <c r="F235" s="2"/>
      <c r="G235" s="2"/>
      <c r="H235" s="2" t="str">
        <f ca="1">IFERROR(__xludf.DUMMYFUNCTION("""COMPUTED_VALUE"""),"Other")</f>
        <v>Other</v>
      </c>
    </row>
    <row r="236" spans="1:8" x14ac:dyDescent="0.25">
      <c r="A236" s="2"/>
      <c r="B236" s="2"/>
      <c r="C236" s="2"/>
      <c r="D236" s="2"/>
      <c r="E236" s="2"/>
      <c r="F236" s="2"/>
      <c r="G236" s="2"/>
      <c r="H236" s="2" t="str">
        <f ca="1">IFERROR(__xludf.DUMMYFUNCTION("""COMPUTED_VALUE"""),"Other")</f>
        <v>Other</v>
      </c>
    </row>
    <row r="237" spans="1:8" x14ac:dyDescent="0.25">
      <c r="A237" s="2"/>
      <c r="B237" s="2"/>
      <c r="C237" s="2"/>
      <c r="D237" s="2"/>
      <c r="E237" s="2"/>
      <c r="F237" s="2"/>
      <c r="G237" s="2"/>
      <c r="H237" s="2" t="str">
        <f ca="1">IFERROR(__xludf.DUMMYFUNCTION("""COMPUTED_VALUE"""),"Other")</f>
        <v>Other</v>
      </c>
    </row>
    <row r="238" spans="1:8" x14ac:dyDescent="0.25">
      <c r="A238" s="2"/>
      <c r="B238" s="2"/>
      <c r="C238" s="2"/>
      <c r="D238" s="2"/>
      <c r="E238" s="2"/>
      <c r="F238" s="2"/>
      <c r="G238" s="2"/>
      <c r="H238" s="2" t="str">
        <f ca="1">IFERROR(__xludf.DUMMYFUNCTION("""COMPUTED_VALUE"""),"Other")</f>
        <v>Other</v>
      </c>
    </row>
    <row r="239" spans="1:8" x14ac:dyDescent="0.25">
      <c r="A239" s="2"/>
      <c r="B239" s="2"/>
      <c r="C239" s="2"/>
      <c r="D239" s="2"/>
      <c r="E239" s="2"/>
      <c r="F239" s="2"/>
      <c r="G239" s="2"/>
      <c r="H239" s="2" t="str">
        <f ca="1">IFERROR(__xludf.DUMMYFUNCTION("""COMPUTED_VALUE"""),"Other")</f>
        <v>Other</v>
      </c>
    </row>
    <row r="240" spans="1:8" x14ac:dyDescent="0.25">
      <c r="A240" s="2"/>
      <c r="B240" s="2"/>
      <c r="C240" s="2"/>
      <c r="D240" s="2"/>
      <c r="E240" s="2"/>
      <c r="F240" s="2"/>
      <c r="G240" s="2"/>
      <c r="H240" s="2" t="str">
        <f ca="1">IFERROR(__xludf.DUMMYFUNCTION("""COMPUTED_VALUE"""),"Other")</f>
        <v>Other</v>
      </c>
    </row>
    <row r="241" spans="1:8" x14ac:dyDescent="0.25">
      <c r="A241" s="2"/>
      <c r="B241" s="2"/>
      <c r="C241" s="2"/>
      <c r="D241" s="2"/>
      <c r="E241" s="2"/>
      <c r="F241" s="2"/>
      <c r="G241" s="2"/>
      <c r="H241" s="2" t="str">
        <f ca="1">IFERROR(__xludf.DUMMYFUNCTION("""COMPUTED_VALUE"""),"Other")</f>
        <v>Other</v>
      </c>
    </row>
    <row r="242" spans="1:8" x14ac:dyDescent="0.25">
      <c r="A242" s="2"/>
      <c r="B242" s="2"/>
      <c r="C242" s="2"/>
      <c r="D242" s="2"/>
      <c r="E242" s="2"/>
      <c r="F242" s="2"/>
      <c r="G242" s="2"/>
      <c r="H242" s="2" t="str">
        <f ca="1">IFERROR(__xludf.DUMMYFUNCTION("""COMPUTED_VALUE"""),"Other")</f>
        <v>Other</v>
      </c>
    </row>
    <row r="243" spans="1:8" x14ac:dyDescent="0.25">
      <c r="A243" s="2"/>
      <c r="B243" s="2"/>
      <c r="C243" s="2"/>
      <c r="D243" s="2"/>
      <c r="E243" s="2"/>
      <c r="F243" s="2"/>
      <c r="G243" s="2"/>
      <c r="H243" s="2" t="str">
        <f ca="1">IFERROR(__xludf.DUMMYFUNCTION("""COMPUTED_VALUE"""),"Other")</f>
        <v>Other</v>
      </c>
    </row>
    <row r="244" spans="1:8" x14ac:dyDescent="0.25">
      <c r="A244" s="2"/>
      <c r="B244" s="2"/>
      <c r="C244" s="2"/>
      <c r="D244" s="2"/>
      <c r="E244" s="2"/>
      <c r="F244" s="2"/>
      <c r="G244" s="2"/>
      <c r="H244" s="2" t="str">
        <f ca="1">IFERROR(__xludf.DUMMYFUNCTION("""COMPUTED_VALUE"""),"Other")</f>
        <v>Other</v>
      </c>
    </row>
    <row r="245" spans="1:8" x14ac:dyDescent="0.25">
      <c r="A245" s="2"/>
      <c r="B245" s="2"/>
      <c r="C245" s="2"/>
      <c r="D245" s="2"/>
      <c r="E245" s="2"/>
      <c r="F245" s="2"/>
      <c r="G245" s="2"/>
      <c r="H245" s="2" t="str">
        <f ca="1">IFERROR(__xludf.DUMMYFUNCTION("""COMPUTED_VALUE"""),"Other")</f>
        <v>Other</v>
      </c>
    </row>
    <row r="246" spans="1:8" x14ac:dyDescent="0.25">
      <c r="A246" s="2"/>
      <c r="B246" s="2"/>
      <c r="C246" s="2"/>
      <c r="D246" s="2"/>
      <c r="E246" s="2"/>
      <c r="F246" s="2"/>
      <c r="G246" s="2"/>
      <c r="H246" s="2" t="str">
        <f ca="1">IFERROR(__xludf.DUMMYFUNCTION("""COMPUTED_VALUE"""),"Other")</f>
        <v>Other</v>
      </c>
    </row>
    <row r="247" spans="1:8" x14ac:dyDescent="0.25">
      <c r="A247" s="2"/>
      <c r="B247" s="2"/>
      <c r="C247" s="2"/>
      <c r="D247" s="2"/>
      <c r="E247" s="2"/>
      <c r="F247" s="2"/>
      <c r="G247" s="2"/>
      <c r="H247" s="2" t="str">
        <f ca="1">IFERROR(__xludf.DUMMYFUNCTION("""COMPUTED_VALUE"""),"Other")</f>
        <v>Other</v>
      </c>
    </row>
    <row r="248" spans="1:8" x14ac:dyDescent="0.25">
      <c r="A248" s="2"/>
      <c r="B248" s="2"/>
      <c r="C248" s="2"/>
      <c r="D248" s="2"/>
      <c r="E248" s="2"/>
      <c r="F248" s="2"/>
      <c r="G248" s="2"/>
      <c r="H248" s="2" t="str">
        <f ca="1">IFERROR(__xludf.DUMMYFUNCTION("""COMPUTED_VALUE"""),"Other")</f>
        <v>Other</v>
      </c>
    </row>
    <row r="249" spans="1:8" x14ac:dyDescent="0.25">
      <c r="A249" s="2"/>
      <c r="B249" s="2"/>
      <c r="C249" s="2"/>
      <c r="D249" s="2"/>
      <c r="E249" s="2"/>
      <c r="F249" s="2"/>
      <c r="G249" s="2"/>
      <c r="H249" s="2" t="str">
        <f ca="1">IFERROR(__xludf.DUMMYFUNCTION("""COMPUTED_VALUE"""),"Other")</f>
        <v>Other</v>
      </c>
    </row>
    <row r="250" spans="1:8" x14ac:dyDescent="0.25">
      <c r="A250" s="2"/>
      <c r="B250" s="2"/>
      <c r="C250" s="2"/>
      <c r="D250" s="2"/>
      <c r="E250" s="2"/>
      <c r="F250" s="2"/>
      <c r="G250" s="2"/>
      <c r="H250" s="2" t="str">
        <f ca="1">IFERROR(__xludf.DUMMYFUNCTION("""COMPUTED_VALUE"""),"Other")</f>
        <v>Other</v>
      </c>
    </row>
    <row r="251" spans="1:8" x14ac:dyDescent="0.25">
      <c r="A251" s="2"/>
      <c r="B251" s="2"/>
      <c r="C251" s="2"/>
      <c r="D251" s="2"/>
      <c r="E251" s="2"/>
      <c r="F251" s="2"/>
      <c r="G251" s="2"/>
      <c r="H251" s="2" t="str">
        <f ca="1">IFERROR(__xludf.DUMMYFUNCTION("""COMPUTED_VALUE"""),"Other")</f>
        <v>Other</v>
      </c>
    </row>
    <row r="252" spans="1:8" x14ac:dyDescent="0.25">
      <c r="A252" s="2"/>
      <c r="B252" s="2"/>
      <c r="C252" s="2"/>
      <c r="D252" s="2"/>
      <c r="E252" s="2"/>
      <c r="F252" s="2"/>
      <c r="G252" s="2"/>
      <c r="H252" s="2" t="str">
        <f ca="1">IFERROR(__xludf.DUMMYFUNCTION("""COMPUTED_VALUE"""),"Other")</f>
        <v>Other</v>
      </c>
    </row>
    <row r="253" spans="1:8" x14ac:dyDescent="0.25">
      <c r="A253" s="2"/>
      <c r="B253" s="2"/>
      <c r="C253" s="2"/>
      <c r="D253" s="2"/>
      <c r="E253" s="2"/>
      <c r="F253" s="2"/>
      <c r="G253" s="2"/>
      <c r="H253" s="2" t="str">
        <f ca="1">IFERROR(__xludf.DUMMYFUNCTION("""COMPUTED_VALUE"""),"Other")</f>
        <v>Other</v>
      </c>
    </row>
    <row r="254" spans="1:8" x14ac:dyDescent="0.25">
      <c r="A254" s="2"/>
      <c r="B254" s="2"/>
      <c r="C254" s="2"/>
      <c r="D254" s="2"/>
      <c r="E254" s="2"/>
      <c r="F254" s="2"/>
      <c r="G254" s="2"/>
      <c r="H254" s="2" t="str">
        <f ca="1">IFERROR(__xludf.DUMMYFUNCTION("""COMPUTED_VALUE"""),"Other")</f>
        <v>Other</v>
      </c>
    </row>
    <row r="255" spans="1:8" x14ac:dyDescent="0.25">
      <c r="A255" s="2"/>
      <c r="B255" s="2"/>
      <c r="C255" s="2"/>
      <c r="D255" s="2"/>
      <c r="E255" s="2"/>
      <c r="F255" s="2"/>
      <c r="G255" s="2"/>
      <c r="H255" s="2" t="str">
        <f ca="1">IFERROR(__xludf.DUMMYFUNCTION("""COMPUTED_VALUE"""),"Other")</f>
        <v>Other</v>
      </c>
    </row>
    <row r="256" spans="1:8" x14ac:dyDescent="0.25">
      <c r="A256" s="2"/>
      <c r="B256" s="2"/>
      <c r="C256" s="2"/>
      <c r="D256" s="2"/>
      <c r="E256" s="2"/>
      <c r="F256" s="2"/>
      <c r="G256" s="2"/>
      <c r="H256" s="2" t="str">
        <f ca="1">IFERROR(__xludf.DUMMYFUNCTION("""COMPUTED_VALUE"""),"Other")</f>
        <v>Other</v>
      </c>
    </row>
    <row r="257" spans="1:8" x14ac:dyDescent="0.25">
      <c r="A257" s="2"/>
      <c r="B257" s="2"/>
      <c r="C257" s="2"/>
      <c r="D257" s="2"/>
      <c r="E257" s="2"/>
      <c r="F257" s="2"/>
      <c r="G257" s="2"/>
      <c r="H257" s="2" t="str">
        <f ca="1">IFERROR(__xludf.DUMMYFUNCTION("""COMPUTED_VALUE"""),"Other")</f>
        <v>Other</v>
      </c>
    </row>
    <row r="258" spans="1:8" x14ac:dyDescent="0.25">
      <c r="A258" s="2"/>
      <c r="B258" s="2"/>
      <c r="C258" s="2"/>
      <c r="D258" s="2"/>
      <c r="E258" s="2"/>
      <c r="F258" s="2"/>
      <c r="G258" s="2"/>
      <c r="H258" s="2" t="str">
        <f ca="1">IFERROR(__xludf.DUMMYFUNCTION("""COMPUTED_VALUE"""),"Other")</f>
        <v>Other</v>
      </c>
    </row>
    <row r="259" spans="1:8" x14ac:dyDescent="0.25">
      <c r="A259" s="2"/>
      <c r="B259" s="2"/>
      <c r="C259" s="2"/>
      <c r="D259" s="2"/>
      <c r="E259" s="2"/>
      <c r="F259" s="2"/>
      <c r="G259" s="2"/>
      <c r="H259" s="2" t="str">
        <f ca="1">IFERROR(__xludf.DUMMYFUNCTION("""COMPUTED_VALUE"""),"Other")</f>
        <v>Other</v>
      </c>
    </row>
    <row r="260" spans="1:8" x14ac:dyDescent="0.25">
      <c r="A260" s="2"/>
      <c r="B260" s="2"/>
      <c r="C260" s="2"/>
      <c r="D260" s="2"/>
      <c r="E260" s="2"/>
      <c r="F260" s="2"/>
      <c r="G260" s="2"/>
      <c r="H260" s="2" t="str">
        <f ca="1">IFERROR(__xludf.DUMMYFUNCTION("""COMPUTED_VALUE"""),"Other")</f>
        <v>Other</v>
      </c>
    </row>
    <row r="261" spans="1:8" x14ac:dyDescent="0.25">
      <c r="A261" s="2"/>
      <c r="B261" s="2"/>
      <c r="C261" s="2"/>
      <c r="D261" s="2"/>
      <c r="E261" s="2"/>
      <c r="F261" s="2"/>
      <c r="G261" s="2"/>
      <c r="H261" s="2" t="str">
        <f ca="1">IFERROR(__xludf.DUMMYFUNCTION("""COMPUTED_VALUE"""),"Other")</f>
        <v>Other</v>
      </c>
    </row>
    <row r="262" spans="1:8" x14ac:dyDescent="0.25">
      <c r="A262" s="2"/>
      <c r="B262" s="2"/>
      <c r="C262" s="2"/>
      <c r="D262" s="2"/>
      <c r="E262" s="2"/>
      <c r="F262" s="2"/>
      <c r="G262" s="2"/>
      <c r="H262" s="2" t="str">
        <f ca="1">IFERROR(__xludf.DUMMYFUNCTION("""COMPUTED_VALUE"""),"Other")</f>
        <v>Other</v>
      </c>
    </row>
    <row r="263" spans="1:8" x14ac:dyDescent="0.25">
      <c r="A263" s="2"/>
      <c r="B263" s="2"/>
      <c r="C263" s="2"/>
      <c r="D263" s="2"/>
      <c r="E263" s="2"/>
      <c r="F263" s="2"/>
      <c r="G263" s="2"/>
      <c r="H263" s="2" t="str">
        <f ca="1">IFERROR(__xludf.DUMMYFUNCTION("""COMPUTED_VALUE"""),"Other")</f>
        <v>Other</v>
      </c>
    </row>
    <row r="264" spans="1:8" x14ac:dyDescent="0.25">
      <c r="A264" s="2"/>
      <c r="B264" s="2"/>
      <c r="C264" s="2"/>
      <c r="D264" s="2"/>
      <c r="E264" s="2"/>
      <c r="F264" s="2"/>
      <c r="G264" s="2"/>
      <c r="H264" s="2" t="str">
        <f ca="1">IFERROR(__xludf.DUMMYFUNCTION("""COMPUTED_VALUE"""),"Other")</f>
        <v>Other</v>
      </c>
    </row>
    <row r="265" spans="1:8" x14ac:dyDescent="0.25">
      <c r="A265" s="2"/>
      <c r="B265" s="2"/>
      <c r="C265" s="2"/>
      <c r="D265" s="2"/>
      <c r="E265" s="2"/>
      <c r="F265" s="2"/>
      <c r="G265" s="2"/>
      <c r="H265" s="2" t="str">
        <f ca="1">IFERROR(__xludf.DUMMYFUNCTION("""COMPUTED_VALUE"""),"Other")</f>
        <v>Other</v>
      </c>
    </row>
    <row r="266" spans="1:8" x14ac:dyDescent="0.25">
      <c r="A266" s="2"/>
      <c r="B266" s="2"/>
      <c r="C266" s="2"/>
      <c r="D266" s="2"/>
      <c r="E266" s="2"/>
      <c r="F266" s="2"/>
      <c r="G266" s="2"/>
      <c r="H266" s="2" t="str">
        <f ca="1">IFERROR(__xludf.DUMMYFUNCTION("""COMPUTED_VALUE"""),"Other")</f>
        <v>Other</v>
      </c>
    </row>
    <row r="267" spans="1:8" x14ac:dyDescent="0.25">
      <c r="A267" s="2"/>
      <c r="B267" s="2"/>
      <c r="C267" s="2"/>
      <c r="D267" s="2"/>
      <c r="E267" s="2"/>
      <c r="F267" s="2"/>
      <c r="G267" s="2"/>
      <c r="H267" s="2" t="str">
        <f ca="1">IFERROR(__xludf.DUMMYFUNCTION("""COMPUTED_VALUE"""),"Other")</f>
        <v>Other</v>
      </c>
    </row>
    <row r="268" spans="1:8" x14ac:dyDescent="0.25">
      <c r="A268" s="2"/>
      <c r="B268" s="2"/>
      <c r="C268" s="2"/>
      <c r="D268" s="2"/>
      <c r="E268" s="2"/>
      <c r="F268" s="2"/>
      <c r="G268" s="2"/>
      <c r="H268" s="2" t="str">
        <f ca="1">IFERROR(__xludf.DUMMYFUNCTION("""COMPUTED_VALUE"""),"Other")</f>
        <v>Other</v>
      </c>
    </row>
    <row r="269" spans="1:8" x14ac:dyDescent="0.25">
      <c r="A269" s="2"/>
      <c r="B269" s="2"/>
      <c r="C269" s="2"/>
      <c r="D269" s="2"/>
      <c r="E269" s="2"/>
      <c r="F269" s="2"/>
      <c r="G269" s="2"/>
      <c r="H269" s="2" t="str">
        <f ca="1">IFERROR(__xludf.DUMMYFUNCTION("""COMPUTED_VALUE"""),"Other")</f>
        <v>Other</v>
      </c>
    </row>
    <row r="270" spans="1:8" x14ac:dyDescent="0.25">
      <c r="A270" s="2"/>
      <c r="B270" s="2"/>
      <c r="C270" s="2"/>
      <c r="D270" s="2"/>
      <c r="E270" s="2"/>
      <c r="F270" s="2"/>
      <c r="G270" s="2"/>
      <c r="H270" s="2" t="str">
        <f ca="1">IFERROR(__xludf.DUMMYFUNCTION("""COMPUTED_VALUE"""),"Other")</f>
        <v>Other</v>
      </c>
    </row>
    <row r="271" spans="1:8" x14ac:dyDescent="0.25">
      <c r="A271" s="2"/>
      <c r="B271" s="2"/>
      <c r="C271" s="2"/>
      <c r="D271" s="2"/>
      <c r="E271" s="2"/>
      <c r="F271" s="2"/>
      <c r="G271" s="2"/>
      <c r="H271" s="2" t="str">
        <f ca="1">IFERROR(__xludf.DUMMYFUNCTION("""COMPUTED_VALUE"""),"Other")</f>
        <v>Other</v>
      </c>
    </row>
    <row r="272" spans="1:8" x14ac:dyDescent="0.25">
      <c r="A272" s="2"/>
      <c r="B272" s="2"/>
      <c r="C272" s="2"/>
      <c r="D272" s="2"/>
      <c r="E272" s="2"/>
      <c r="F272" s="2"/>
      <c r="G272" s="2"/>
      <c r="H272" s="2" t="str">
        <f ca="1">IFERROR(__xludf.DUMMYFUNCTION("""COMPUTED_VALUE"""),"Other")</f>
        <v>Other</v>
      </c>
    </row>
    <row r="273" spans="1:8" x14ac:dyDescent="0.25">
      <c r="A273" s="2"/>
      <c r="B273" s="2"/>
      <c r="C273" s="2"/>
      <c r="D273" s="2"/>
      <c r="E273" s="2"/>
      <c r="F273" s="2"/>
      <c r="G273" s="2"/>
      <c r="H273" s="2" t="str">
        <f ca="1">IFERROR(__xludf.DUMMYFUNCTION("""COMPUTED_VALUE"""),"Other")</f>
        <v>Other</v>
      </c>
    </row>
    <row r="274" spans="1:8" x14ac:dyDescent="0.25">
      <c r="A274" s="2"/>
      <c r="B274" s="2"/>
      <c r="C274" s="2"/>
      <c r="D274" s="2"/>
      <c r="E274" s="2"/>
      <c r="F274" s="2"/>
      <c r="G274" s="2"/>
      <c r="H274" s="2" t="str">
        <f ca="1">IFERROR(__xludf.DUMMYFUNCTION("""COMPUTED_VALUE"""),"Other")</f>
        <v>Other</v>
      </c>
    </row>
    <row r="275" spans="1:8" x14ac:dyDescent="0.25">
      <c r="A275" s="2"/>
      <c r="B275" s="2"/>
      <c r="C275" s="2"/>
      <c r="D275" s="2"/>
      <c r="E275" s="2"/>
      <c r="F275" s="2"/>
      <c r="G275" s="2"/>
      <c r="H275" s="2" t="str">
        <f ca="1">IFERROR(__xludf.DUMMYFUNCTION("""COMPUTED_VALUE"""),"Other")</f>
        <v>Other</v>
      </c>
    </row>
    <row r="276" spans="1:8" x14ac:dyDescent="0.25">
      <c r="A276" s="2"/>
      <c r="B276" s="2"/>
      <c r="C276" s="2"/>
      <c r="D276" s="2"/>
      <c r="E276" s="2"/>
      <c r="F276" s="2"/>
      <c r="G276" s="2"/>
      <c r="H276" s="2" t="str">
        <f ca="1">IFERROR(__xludf.DUMMYFUNCTION("""COMPUTED_VALUE"""),"Other")</f>
        <v>Other</v>
      </c>
    </row>
    <row r="277" spans="1:8" x14ac:dyDescent="0.25">
      <c r="A277" s="2"/>
      <c r="B277" s="2"/>
      <c r="C277" s="2"/>
      <c r="D277" s="2"/>
      <c r="E277" s="2"/>
      <c r="F277" s="2"/>
      <c r="G277" s="2"/>
      <c r="H277" s="2" t="str">
        <f ca="1">IFERROR(__xludf.DUMMYFUNCTION("""COMPUTED_VALUE"""),"Other")</f>
        <v>Other</v>
      </c>
    </row>
    <row r="278" spans="1:8" x14ac:dyDescent="0.25">
      <c r="A278" s="2"/>
      <c r="B278" s="2"/>
      <c r="C278" s="2"/>
      <c r="D278" s="2"/>
      <c r="E278" s="2"/>
      <c r="F278" s="2"/>
      <c r="G278" s="2"/>
      <c r="H278" s="2" t="str">
        <f ca="1">IFERROR(__xludf.DUMMYFUNCTION("""COMPUTED_VALUE"""),"Other")</f>
        <v>Other</v>
      </c>
    </row>
    <row r="279" spans="1:8" x14ac:dyDescent="0.25">
      <c r="A279" s="2"/>
      <c r="B279" s="2"/>
      <c r="C279" s="2"/>
      <c r="D279" s="2"/>
      <c r="E279" s="2"/>
      <c r="F279" s="2"/>
      <c r="G279" s="2"/>
      <c r="H279" s="2" t="str">
        <f ca="1">IFERROR(__xludf.DUMMYFUNCTION("""COMPUTED_VALUE"""),"Other")</f>
        <v>Other</v>
      </c>
    </row>
    <row r="280" spans="1:8" x14ac:dyDescent="0.25">
      <c r="A280" s="2"/>
      <c r="B280" s="2"/>
      <c r="C280" s="2"/>
      <c r="D280" s="2"/>
      <c r="E280" s="2"/>
      <c r="F280" s="2"/>
      <c r="G280" s="2"/>
      <c r="H280" s="2" t="str">
        <f ca="1">IFERROR(__xludf.DUMMYFUNCTION("""COMPUTED_VALUE"""),"Other")</f>
        <v>Other</v>
      </c>
    </row>
    <row r="281" spans="1:8" x14ac:dyDescent="0.25">
      <c r="A281" s="2"/>
      <c r="B281" s="2"/>
      <c r="C281" s="2"/>
      <c r="D281" s="2"/>
      <c r="E281" s="2"/>
      <c r="F281" s="2"/>
      <c r="G281" s="2"/>
      <c r="H281" s="2" t="str">
        <f ca="1">IFERROR(__xludf.DUMMYFUNCTION("""COMPUTED_VALUE"""),"Other")</f>
        <v>Other</v>
      </c>
    </row>
    <row r="282" spans="1:8" x14ac:dyDescent="0.25">
      <c r="A282" s="2"/>
      <c r="B282" s="2"/>
      <c r="C282" s="2"/>
      <c r="D282" s="2"/>
      <c r="E282" s="2"/>
      <c r="F282" s="2"/>
      <c r="G282" s="2"/>
      <c r="H282" s="2" t="str">
        <f ca="1">IFERROR(__xludf.DUMMYFUNCTION("""COMPUTED_VALUE"""),"Other")</f>
        <v>Other</v>
      </c>
    </row>
    <row r="283" spans="1:8" x14ac:dyDescent="0.25">
      <c r="A283" s="2"/>
      <c r="B283" s="2"/>
      <c r="C283" s="2"/>
      <c r="D283" s="2"/>
      <c r="E283" s="2"/>
      <c r="F283" s="2"/>
      <c r="G283" s="2"/>
      <c r="H283" s="2" t="str">
        <f ca="1">IFERROR(__xludf.DUMMYFUNCTION("""COMPUTED_VALUE"""),"Other")</f>
        <v>Other</v>
      </c>
    </row>
    <row r="284" spans="1:8" x14ac:dyDescent="0.25">
      <c r="A284" s="2"/>
      <c r="B284" s="2"/>
      <c r="C284" s="2"/>
      <c r="D284" s="2"/>
      <c r="E284" s="2"/>
      <c r="F284" s="2"/>
      <c r="G284" s="2"/>
      <c r="H284" s="2" t="str">
        <f ca="1">IFERROR(__xludf.DUMMYFUNCTION("""COMPUTED_VALUE"""),"Other")</f>
        <v>Other</v>
      </c>
    </row>
    <row r="285" spans="1:8" x14ac:dyDescent="0.25">
      <c r="A285" s="2"/>
      <c r="B285" s="2"/>
      <c r="C285" s="2"/>
      <c r="D285" s="2"/>
      <c r="E285" s="2"/>
      <c r="F285" s="2"/>
      <c r="G285" s="2"/>
      <c r="H285" s="2" t="str">
        <f ca="1">IFERROR(__xludf.DUMMYFUNCTION("""COMPUTED_VALUE"""),"Other")</f>
        <v>Other</v>
      </c>
    </row>
    <row r="286" spans="1:8" x14ac:dyDescent="0.25">
      <c r="A286" s="2"/>
      <c r="B286" s="2"/>
      <c r="C286" s="2"/>
      <c r="D286" s="2"/>
      <c r="E286" s="2"/>
      <c r="F286" s="2"/>
      <c r="G286" s="2"/>
      <c r="H286" s="2" t="str">
        <f ca="1">IFERROR(__xludf.DUMMYFUNCTION("""COMPUTED_VALUE"""),"Other")</f>
        <v>Other</v>
      </c>
    </row>
    <row r="287" spans="1:8" x14ac:dyDescent="0.25">
      <c r="A287" s="2"/>
      <c r="B287" s="2"/>
      <c r="C287" s="2"/>
      <c r="D287" s="2"/>
      <c r="E287" s="2"/>
      <c r="F287" s="2"/>
      <c r="G287" s="2"/>
      <c r="H287" s="2" t="str">
        <f ca="1">IFERROR(__xludf.DUMMYFUNCTION("""COMPUTED_VALUE"""),"Other")</f>
        <v>Other</v>
      </c>
    </row>
    <row r="288" spans="1:8" x14ac:dyDescent="0.25">
      <c r="A288" s="2"/>
      <c r="B288" s="2"/>
      <c r="C288" s="2"/>
      <c r="D288" s="2"/>
      <c r="E288" s="2"/>
      <c r="F288" s="2"/>
      <c r="G288" s="2"/>
      <c r="H288" s="2" t="str">
        <f ca="1">IFERROR(__xludf.DUMMYFUNCTION("""COMPUTED_VALUE"""),"Other")</f>
        <v>Other</v>
      </c>
    </row>
    <row r="289" spans="1:8" x14ac:dyDescent="0.25">
      <c r="A289" s="2"/>
      <c r="B289" s="2"/>
      <c r="C289" s="2"/>
      <c r="D289" s="2"/>
      <c r="E289" s="2"/>
      <c r="F289" s="2"/>
      <c r="G289" s="2"/>
      <c r="H289" s="2" t="str">
        <f ca="1">IFERROR(__xludf.DUMMYFUNCTION("""COMPUTED_VALUE"""),"Other")</f>
        <v>Other</v>
      </c>
    </row>
    <row r="290" spans="1:8" x14ac:dyDescent="0.25">
      <c r="A290" s="2"/>
      <c r="B290" s="2"/>
      <c r="C290" s="2"/>
      <c r="D290" s="2"/>
      <c r="E290" s="2"/>
      <c r="F290" s="2"/>
      <c r="G290" s="2"/>
      <c r="H290" s="2" t="str">
        <f ca="1">IFERROR(__xludf.DUMMYFUNCTION("""COMPUTED_VALUE"""),"Other")</f>
        <v>Other</v>
      </c>
    </row>
    <row r="291" spans="1:8" x14ac:dyDescent="0.25">
      <c r="A291" s="2"/>
      <c r="B291" s="2"/>
      <c r="C291" s="2"/>
      <c r="D291" s="2"/>
      <c r="E291" s="2"/>
      <c r="F291" s="2"/>
      <c r="G291" s="2"/>
      <c r="H291" s="2" t="str">
        <f ca="1">IFERROR(__xludf.DUMMYFUNCTION("""COMPUTED_VALUE"""),"Other")</f>
        <v>Other</v>
      </c>
    </row>
    <row r="292" spans="1:8" x14ac:dyDescent="0.25">
      <c r="A292" s="2"/>
      <c r="B292" s="2"/>
      <c r="C292" s="2"/>
      <c r="D292" s="2"/>
      <c r="E292" s="2"/>
      <c r="F292" s="2"/>
      <c r="G292" s="2"/>
      <c r="H292" s="2" t="str">
        <f ca="1">IFERROR(__xludf.DUMMYFUNCTION("""COMPUTED_VALUE"""),"Other")</f>
        <v>Other</v>
      </c>
    </row>
    <row r="293" spans="1:8" x14ac:dyDescent="0.25">
      <c r="A293" s="2"/>
      <c r="B293" s="2"/>
      <c r="C293" s="2"/>
      <c r="D293" s="2"/>
      <c r="E293" s="2"/>
      <c r="F293" s="2"/>
      <c r="G293" s="2"/>
      <c r="H293" s="2" t="str">
        <f ca="1">IFERROR(__xludf.DUMMYFUNCTION("""COMPUTED_VALUE"""),"Other")</f>
        <v>Other</v>
      </c>
    </row>
    <row r="294" spans="1:8" x14ac:dyDescent="0.25">
      <c r="A294" s="2"/>
      <c r="B294" s="2"/>
      <c r="C294" s="2"/>
      <c r="D294" s="2"/>
      <c r="E294" s="2"/>
      <c r="F294" s="2"/>
      <c r="G294" s="2"/>
      <c r="H294" s="2" t="str">
        <f ca="1">IFERROR(__xludf.DUMMYFUNCTION("""COMPUTED_VALUE"""),"Other")</f>
        <v>Other</v>
      </c>
    </row>
    <row r="295" spans="1:8" x14ac:dyDescent="0.25">
      <c r="A295" s="2"/>
      <c r="B295" s="2"/>
      <c r="C295" s="2"/>
      <c r="D295" s="2"/>
      <c r="E295" s="2"/>
      <c r="F295" s="2"/>
      <c r="G295" s="2"/>
      <c r="H295" s="2" t="str">
        <f ca="1">IFERROR(__xludf.DUMMYFUNCTION("""COMPUTED_VALUE"""),"Other")</f>
        <v>Other</v>
      </c>
    </row>
    <row r="296" spans="1:8" x14ac:dyDescent="0.25">
      <c r="A296" s="2"/>
      <c r="B296" s="2"/>
      <c r="C296" s="2"/>
      <c r="D296" s="2"/>
      <c r="E296" s="2"/>
      <c r="F296" s="2"/>
      <c r="G296" s="2"/>
      <c r="H296" s="2" t="str">
        <f ca="1">IFERROR(__xludf.DUMMYFUNCTION("""COMPUTED_VALUE"""),"Other")</f>
        <v>Other</v>
      </c>
    </row>
    <row r="297" spans="1:8" x14ac:dyDescent="0.25">
      <c r="A297" s="2"/>
      <c r="B297" s="2"/>
      <c r="C297" s="2"/>
      <c r="D297" s="2"/>
      <c r="E297" s="2"/>
      <c r="F297" s="2"/>
      <c r="G297" s="2"/>
      <c r="H297" s="2" t="str">
        <f ca="1">IFERROR(__xludf.DUMMYFUNCTION("""COMPUTED_VALUE"""),"Other")</f>
        <v>Other</v>
      </c>
    </row>
    <row r="298" spans="1:8" x14ac:dyDescent="0.25">
      <c r="A298" s="2"/>
      <c r="B298" s="2"/>
      <c r="C298" s="2"/>
      <c r="D298" s="2"/>
      <c r="E298" s="2"/>
      <c r="F298" s="2"/>
      <c r="G298" s="2"/>
      <c r="H298" s="2" t="str">
        <f ca="1">IFERROR(__xludf.DUMMYFUNCTION("""COMPUTED_VALUE"""),"Other")</f>
        <v>Other</v>
      </c>
    </row>
    <row r="299" spans="1:8" x14ac:dyDescent="0.25">
      <c r="A299" s="2"/>
      <c r="B299" s="2"/>
      <c r="C299" s="2"/>
      <c r="D299" s="2"/>
      <c r="E299" s="2"/>
      <c r="F299" s="2"/>
      <c r="G299" s="2"/>
      <c r="H299" s="2" t="str">
        <f ca="1">IFERROR(__xludf.DUMMYFUNCTION("""COMPUTED_VALUE"""),"Other")</f>
        <v>Other</v>
      </c>
    </row>
    <row r="300" spans="1:8" x14ac:dyDescent="0.25">
      <c r="A300" s="2"/>
      <c r="B300" s="2"/>
      <c r="C300" s="2"/>
      <c r="D300" s="2"/>
      <c r="E300" s="2"/>
      <c r="F300" s="2"/>
      <c r="G300" s="2"/>
      <c r="H300" s="2" t="str">
        <f ca="1">IFERROR(__xludf.DUMMYFUNCTION("""COMPUTED_VALUE"""),"Other")</f>
        <v>Other</v>
      </c>
    </row>
    <row r="301" spans="1:8" x14ac:dyDescent="0.25">
      <c r="A301" s="2"/>
      <c r="B301" s="2"/>
      <c r="C301" s="2"/>
      <c r="D301" s="2"/>
      <c r="E301" s="2"/>
      <c r="F301" s="2"/>
      <c r="G301" s="2"/>
      <c r="H301" s="2" t="str">
        <f ca="1">IFERROR(__xludf.DUMMYFUNCTION("""COMPUTED_VALUE"""),"Other")</f>
        <v>Other</v>
      </c>
    </row>
    <row r="302" spans="1:8" x14ac:dyDescent="0.25">
      <c r="A302" s="2"/>
      <c r="B302" s="2"/>
      <c r="C302" s="2"/>
      <c r="D302" s="2"/>
      <c r="E302" s="2"/>
      <c r="F302" s="2"/>
      <c r="G302" s="2"/>
      <c r="H302" s="2" t="str">
        <f ca="1">IFERROR(__xludf.DUMMYFUNCTION("""COMPUTED_VALUE"""),"Other")</f>
        <v>Other</v>
      </c>
    </row>
    <row r="303" spans="1:8" x14ac:dyDescent="0.25">
      <c r="A303" s="2"/>
      <c r="B303" s="2"/>
      <c r="C303" s="2"/>
      <c r="D303" s="2"/>
      <c r="E303" s="2"/>
      <c r="F303" s="2"/>
      <c r="G303" s="2"/>
      <c r="H303" s="2" t="str">
        <f ca="1">IFERROR(__xludf.DUMMYFUNCTION("""COMPUTED_VALUE"""),"Other")</f>
        <v>Other</v>
      </c>
    </row>
    <row r="304" spans="1:8" x14ac:dyDescent="0.25">
      <c r="A304" s="2"/>
      <c r="B304" s="2"/>
      <c r="C304" s="2"/>
      <c r="D304" s="2"/>
      <c r="E304" s="2"/>
      <c r="F304" s="2"/>
      <c r="G304" s="2"/>
      <c r="H304" s="2" t="str">
        <f ca="1">IFERROR(__xludf.DUMMYFUNCTION("""COMPUTED_VALUE"""),"Other")</f>
        <v>Other</v>
      </c>
    </row>
    <row r="305" spans="1:8" x14ac:dyDescent="0.25">
      <c r="A305" s="2"/>
      <c r="B305" s="2"/>
      <c r="C305" s="2"/>
      <c r="D305" s="2"/>
      <c r="E305" s="2"/>
      <c r="F305" s="2"/>
      <c r="G305" s="2"/>
      <c r="H305" s="2" t="str">
        <f ca="1">IFERROR(__xludf.DUMMYFUNCTION("""COMPUTED_VALUE"""),"Other")</f>
        <v>Other</v>
      </c>
    </row>
    <row r="306" spans="1:8" x14ac:dyDescent="0.25">
      <c r="A306" s="2"/>
      <c r="B306" s="2"/>
      <c r="C306" s="2"/>
      <c r="D306" s="2"/>
      <c r="E306" s="2"/>
      <c r="F306" s="2"/>
      <c r="G306" s="2"/>
      <c r="H306" s="2" t="str">
        <f ca="1">IFERROR(__xludf.DUMMYFUNCTION("""COMPUTED_VALUE"""),"Other")</f>
        <v>Other</v>
      </c>
    </row>
    <row r="307" spans="1:8" x14ac:dyDescent="0.25">
      <c r="A307" s="2"/>
      <c r="B307" s="2"/>
      <c r="C307" s="2"/>
      <c r="D307" s="2"/>
      <c r="E307" s="2"/>
      <c r="F307" s="2"/>
      <c r="G307" s="2"/>
      <c r="H307" s="2" t="str">
        <f ca="1">IFERROR(__xludf.DUMMYFUNCTION("""COMPUTED_VALUE"""),"Other")</f>
        <v>Other</v>
      </c>
    </row>
    <row r="308" spans="1:8" x14ac:dyDescent="0.25">
      <c r="A308" s="2"/>
      <c r="B308" s="2"/>
      <c r="C308" s="2"/>
      <c r="D308" s="2"/>
      <c r="E308" s="2"/>
      <c r="F308" s="2"/>
      <c r="G308" s="2"/>
      <c r="H308" s="2" t="str">
        <f ca="1">IFERROR(__xludf.DUMMYFUNCTION("""COMPUTED_VALUE"""),"Other")</f>
        <v>Other</v>
      </c>
    </row>
    <row r="309" spans="1:8" x14ac:dyDescent="0.25">
      <c r="A309" s="2"/>
      <c r="B309" s="2"/>
      <c r="C309" s="2"/>
      <c r="D309" s="2"/>
      <c r="E309" s="2"/>
      <c r="F309" s="2"/>
      <c r="G309" s="2"/>
      <c r="H309" s="2" t="str">
        <f ca="1">IFERROR(__xludf.DUMMYFUNCTION("""COMPUTED_VALUE"""),"Other")</f>
        <v>Other</v>
      </c>
    </row>
    <row r="310" spans="1:8" x14ac:dyDescent="0.25">
      <c r="A310" s="2"/>
      <c r="B310" s="2"/>
      <c r="C310" s="2"/>
      <c r="D310" s="2"/>
      <c r="E310" s="2"/>
      <c r="F310" s="2"/>
      <c r="G310" s="2"/>
      <c r="H310" s="2" t="str">
        <f ca="1">IFERROR(__xludf.DUMMYFUNCTION("""COMPUTED_VALUE"""),"Other")</f>
        <v>Other</v>
      </c>
    </row>
    <row r="311" spans="1:8" x14ac:dyDescent="0.25">
      <c r="A311" s="2"/>
      <c r="B311" s="2"/>
      <c r="C311" s="2"/>
      <c r="D311" s="2"/>
      <c r="E311" s="2"/>
      <c r="F311" s="2"/>
      <c r="G311" s="2"/>
      <c r="H311" s="2" t="str">
        <f ca="1">IFERROR(__xludf.DUMMYFUNCTION("""COMPUTED_VALUE"""),"Other")</f>
        <v>Other</v>
      </c>
    </row>
    <row r="312" spans="1:8" x14ac:dyDescent="0.25">
      <c r="A312" s="2"/>
      <c r="B312" s="2"/>
      <c r="C312" s="2"/>
      <c r="D312" s="2"/>
      <c r="E312" s="2"/>
      <c r="F312" s="2"/>
      <c r="G312" s="2"/>
      <c r="H312" s="2" t="str">
        <f ca="1">IFERROR(__xludf.DUMMYFUNCTION("""COMPUTED_VALUE"""),"Other")</f>
        <v>Other</v>
      </c>
    </row>
    <row r="313" spans="1:8" x14ac:dyDescent="0.25">
      <c r="A313" s="2"/>
      <c r="B313" s="2"/>
      <c r="C313" s="2"/>
      <c r="D313" s="2"/>
      <c r="E313" s="2"/>
      <c r="F313" s="2"/>
      <c r="G313" s="2"/>
      <c r="H313" s="2" t="str">
        <f ca="1">IFERROR(__xludf.DUMMYFUNCTION("""COMPUTED_VALUE"""),"Other")</f>
        <v>Other</v>
      </c>
    </row>
    <row r="314" spans="1:8" x14ac:dyDescent="0.25">
      <c r="A314" s="2"/>
      <c r="B314" s="2"/>
      <c r="C314" s="2"/>
      <c r="D314" s="2"/>
      <c r="E314" s="2"/>
      <c r="F314" s="2"/>
      <c r="G314" s="2"/>
      <c r="H314" s="2" t="str">
        <f ca="1">IFERROR(__xludf.DUMMYFUNCTION("""COMPUTED_VALUE"""),"Other")</f>
        <v>Other</v>
      </c>
    </row>
    <row r="315" spans="1:8" x14ac:dyDescent="0.25">
      <c r="A315" s="2"/>
      <c r="B315" s="2"/>
      <c r="C315" s="2"/>
      <c r="D315" s="2"/>
      <c r="E315" s="2"/>
      <c r="F315" s="2"/>
      <c r="G315" s="2"/>
      <c r="H315" s="2" t="str">
        <f ca="1">IFERROR(__xludf.DUMMYFUNCTION("""COMPUTED_VALUE"""),"Other")</f>
        <v>Other</v>
      </c>
    </row>
    <row r="316" spans="1:8" x14ac:dyDescent="0.25">
      <c r="A316" s="2"/>
      <c r="B316" s="2"/>
      <c r="C316" s="2"/>
      <c r="D316" s="2"/>
      <c r="E316" s="2"/>
      <c r="F316" s="2"/>
      <c r="G316" s="2"/>
      <c r="H316" s="2" t="str">
        <f ca="1">IFERROR(__xludf.DUMMYFUNCTION("""COMPUTED_VALUE"""),"Other")</f>
        <v>Other</v>
      </c>
    </row>
    <row r="317" spans="1:8" x14ac:dyDescent="0.25">
      <c r="A317" s="2"/>
      <c r="B317" s="2"/>
      <c r="C317" s="2"/>
      <c r="D317" s="2"/>
      <c r="E317" s="2"/>
      <c r="F317" s="2"/>
      <c r="G317" s="2"/>
      <c r="H317" s="2" t="str">
        <f ca="1">IFERROR(__xludf.DUMMYFUNCTION("""COMPUTED_VALUE"""),"Other")</f>
        <v>Other</v>
      </c>
    </row>
    <row r="318" spans="1:8" x14ac:dyDescent="0.25">
      <c r="A318" s="2"/>
      <c r="B318" s="2"/>
      <c r="C318" s="2"/>
      <c r="D318" s="2"/>
      <c r="E318" s="2"/>
      <c r="F318" s="2"/>
      <c r="G318" s="2"/>
      <c r="H318" s="2" t="str">
        <f ca="1">IFERROR(__xludf.DUMMYFUNCTION("""COMPUTED_VALUE"""),"Other")</f>
        <v>Other</v>
      </c>
    </row>
    <row r="319" spans="1:8" x14ac:dyDescent="0.25">
      <c r="A319" s="2"/>
      <c r="B319" s="2"/>
      <c r="C319" s="2"/>
      <c r="D319" s="2"/>
      <c r="E319" s="2"/>
      <c r="F319" s="2"/>
      <c r="G319" s="2"/>
      <c r="H319" s="2" t="str">
        <f ca="1">IFERROR(__xludf.DUMMYFUNCTION("""COMPUTED_VALUE"""),"Other")</f>
        <v>Other</v>
      </c>
    </row>
    <row r="320" spans="1:8" x14ac:dyDescent="0.25">
      <c r="A320" s="2"/>
      <c r="B320" s="2"/>
      <c r="C320" s="2"/>
      <c r="D320" s="2"/>
      <c r="E320" s="2"/>
      <c r="F320" s="2"/>
      <c r="G320" s="2"/>
      <c r="H320" s="2" t="str">
        <f ca="1">IFERROR(__xludf.DUMMYFUNCTION("""COMPUTED_VALUE"""),"Other")</f>
        <v>Other</v>
      </c>
    </row>
    <row r="321" spans="1:8" x14ac:dyDescent="0.25">
      <c r="A321" s="2"/>
      <c r="B321" s="2"/>
      <c r="C321" s="2"/>
      <c r="D321" s="2"/>
      <c r="E321" s="2"/>
      <c r="F321" s="2"/>
      <c r="G321" s="2"/>
      <c r="H321" s="2" t="str">
        <f ca="1">IFERROR(__xludf.DUMMYFUNCTION("""COMPUTED_VALUE"""),"Other")</f>
        <v>Other</v>
      </c>
    </row>
    <row r="322" spans="1:8" x14ac:dyDescent="0.25">
      <c r="A322" s="2"/>
      <c r="B322" s="2"/>
      <c r="C322" s="2"/>
      <c r="D322" s="2"/>
      <c r="E322" s="2"/>
      <c r="F322" s="2"/>
      <c r="G322" s="2"/>
      <c r="H322" s="2" t="str">
        <f ca="1">IFERROR(__xludf.DUMMYFUNCTION("""COMPUTED_VALUE"""),"Other")</f>
        <v>Other</v>
      </c>
    </row>
    <row r="323" spans="1:8" x14ac:dyDescent="0.25">
      <c r="A323" s="2"/>
      <c r="B323" s="2"/>
      <c r="C323" s="2"/>
      <c r="D323" s="2"/>
      <c r="E323" s="2"/>
      <c r="F323" s="2"/>
      <c r="G323" s="2"/>
      <c r="H323" s="2" t="str">
        <f ca="1">IFERROR(__xludf.DUMMYFUNCTION("""COMPUTED_VALUE"""),"Other")</f>
        <v>Other</v>
      </c>
    </row>
    <row r="324" spans="1:8" x14ac:dyDescent="0.25">
      <c r="A324" s="2"/>
      <c r="B324" s="2"/>
      <c r="C324" s="2"/>
      <c r="D324" s="2"/>
      <c r="E324" s="2"/>
      <c r="F324" s="2"/>
      <c r="G324" s="2"/>
      <c r="H324" s="2" t="str">
        <f ca="1">IFERROR(__xludf.DUMMYFUNCTION("""COMPUTED_VALUE"""),"Other")</f>
        <v>Other</v>
      </c>
    </row>
    <row r="325" spans="1:8" x14ac:dyDescent="0.25">
      <c r="A325" s="2"/>
      <c r="B325" s="2"/>
      <c r="C325" s="2"/>
      <c r="D325" s="2"/>
      <c r="E325" s="2"/>
      <c r="F325" s="2"/>
      <c r="G325" s="2"/>
      <c r="H325" s="2" t="str">
        <f ca="1">IFERROR(__xludf.DUMMYFUNCTION("""COMPUTED_VALUE"""),"Other")</f>
        <v>Other</v>
      </c>
    </row>
    <row r="326" spans="1:8" x14ac:dyDescent="0.25">
      <c r="A326" s="2"/>
      <c r="B326" s="2"/>
      <c r="C326" s="2"/>
      <c r="D326" s="2"/>
      <c r="E326" s="2"/>
      <c r="F326" s="2"/>
      <c r="G326" s="2"/>
      <c r="H326" s="2" t="str">
        <f ca="1">IFERROR(__xludf.DUMMYFUNCTION("""COMPUTED_VALUE"""),"Other")</f>
        <v>Other</v>
      </c>
    </row>
    <row r="327" spans="1:8" x14ac:dyDescent="0.25">
      <c r="A327" s="2"/>
      <c r="B327" s="2"/>
      <c r="C327" s="2"/>
      <c r="D327" s="2"/>
      <c r="E327" s="2"/>
      <c r="F327" s="2"/>
      <c r="G327" s="2"/>
      <c r="H327" s="2" t="str">
        <f ca="1">IFERROR(__xludf.DUMMYFUNCTION("""COMPUTED_VALUE"""),"Other")</f>
        <v>Other</v>
      </c>
    </row>
    <row r="328" spans="1:8" x14ac:dyDescent="0.25">
      <c r="A328" s="2"/>
      <c r="B328" s="2"/>
      <c r="C328" s="2"/>
      <c r="D328" s="2"/>
      <c r="E328" s="2"/>
      <c r="F328" s="2"/>
      <c r="G328" s="2"/>
      <c r="H328" s="2" t="str">
        <f ca="1">IFERROR(__xludf.DUMMYFUNCTION("""COMPUTED_VALUE"""),"Other")</f>
        <v>Other</v>
      </c>
    </row>
    <row r="329" spans="1:8" x14ac:dyDescent="0.25">
      <c r="A329" s="2"/>
      <c r="B329" s="2"/>
      <c r="C329" s="2"/>
      <c r="D329" s="2"/>
      <c r="E329" s="2"/>
      <c r="F329" s="2"/>
      <c r="G329" s="2"/>
      <c r="H329" s="2" t="str">
        <f ca="1">IFERROR(__xludf.DUMMYFUNCTION("""COMPUTED_VALUE"""),"Other")</f>
        <v>Other</v>
      </c>
    </row>
    <row r="330" spans="1:8" x14ac:dyDescent="0.25">
      <c r="A330" s="2"/>
      <c r="B330" s="2"/>
      <c r="C330" s="2"/>
      <c r="D330" s="2"/>
      <c r="E330" s="2"/>
      <c r="F330" s="2"/>
      <c r="G330" s="2"/>
      <c r="H330" s="2" t="str">
        <f ca="1">IFERROR(__xludf.DUMMYFUNCTION("""COMPUTED_VALUE"""),"Other")</f>
        <v>Other</v>
      </c>
    </row>
    <row r="331" spans="1:8" x14ac:dyDescent="0.25">
      <c r="A331" s="2"/>
      <c r="B331" s="2"/>
      <c r="C331" s="2"/>
      <c r="D331" s="2"/>
      <c r="E331" s="2"/>
      <c r="F331" s="2"/>
      <c r="G331" s="2"/>
      <c r="H331" s="2" t="str">
        <f ca="1">IFERROR(__xludf.DUMMYFUNCTION("""COMPUTED_VALUE"""),"Other")</f>
        <v>Other</v>
      </c>
    </row>
    <row r="332" spans="1:8" x14ac:dyDescent="0.25">
      <c r="A332" s="2"/>
      <c r="B332" s="2"/>
      <c r="C332" s="2"/>
      <c r="D332" s="2"/>
      <c r="E332" s="2"/>
      <c r="F332" s="2"/>
      <c r="G332" s="2"/>
      <c r="H332" s="2" t="str">
        <f ca="1">IFERROR(__xludf.DUMMYFUNCTION("""COMPUTED_VALUE"""),"Other")</f>
        <v>Other</v>
      </c>
    </row>
    <row r="333" spans="1:8" x14ac:dyDescent="0.25">
      <c r="A333" s="2"/>
      <c r="B333" s="2"/>
      <c r="C333" s="2"/>
      <c r="D333" s="2"/>
      <c r="E333" s="2"/>
      <c r="F333" s="2"/>
      <c r="G333" s="2"/>
      <c r="H333" s="2" t="str">
        <f ca="1">IFERROR(__xludf.DUMMYFUNCTION("""COMPUTED_VALUE"""),"Other")</f>
        <v>Other</v>
      </c>
    </row>
    <row r="334" spans="1:8" x14ac:dyDescent="0.25">
      <c r="A334" s="2"/>
      <c r="B334" s="2"/>
      <c r="C334" s="2"/>
      <c r="D334" s="2"/>
      <c r="E334" s="2"/>
      <c r="F334" s="2"/>
      <c r="G334" s="2"/>
      <c r="H334" s="2" t="str">
        <f ca="1">IFERROR(__xludf.DUMMYFUNCTION("""COMPUTED_VALUE"""),"Other")</f>
        <v>Other</v>
      </c>
    </row>
    <row r="335" spans="1:8" x14ac:dyDescent="0.25">
      <c r="A335" s="2"/>
      <c r="B335" s="2"/>
      <c r="C335" s="2"/>
      <c r="D335" s="2"/>
      <c r="E335" s="2"/>
      <c r="F335" s="2"/>
      <c r="G335" s="2"/>
      <c r="H335" s="2" t="str">
        <f ca="1">IFERROR(__xludf.DUMMYFUNCTION("""COMPUTED_VALUE"""),"Other")</f>
        <v>Other</v>
      </c>
    </row>
    <row r="336" spans="1:8" x14ac:dyDescent="0.25">
      <c r="A336" s="2"/>
      <c r="B336" s="2"/>
      <c r="C336" s="2"/>
      <c r="D336" s="2"/>
      <c r="E336" s="2"/>
      <c r="F336" s="2"/>
      <c r="G336" s="2"/>
      <c r="H336" s="2" t="str">
        <f ca="1">IFERROR(__xludf.DUMMYFUNCTION("""COMPUTED_VALUE"""),"Other")</f>
        <v>Other</v>
      </c>
    </row>
    <row r="337" spans="1:8" x14ac:dyDescent="0.25">
      <c r="A337" s="2"/>
      <c r="B337" s="2"/>
      <c r="C337" s="2"/>
      <c r="D337" s="2"/>
      <c r="E337" s="2"/>
      <c r="F337" s="2"/>
      <c r="G337" s="2"/>
      <c r="H337" s="2" t="str">
        <f ca="1">IFERROR(__xludf.DUMMYFUNCTION("""COMPUTED_VALUE"""),"Other")</f>
        <v>Other</v>
      </c>
    </row>
    <row r="338" spans="1:8" x14ac:dyDescent="0.25">
      <c r="A338" s="2"/>
      <c r="B338" s="2"/>
      <c r="C338" s="2"/>
      <c r="D338" s="2"/>
      <c r="E338" s="2"/>
      <c r="F338" s="2"/>
      <c r="G338" s="2"/>
      <c r="H338" s="2" t="str">
        <f ca="1">IFERROR(__xludf.DUMMYFUNCTION("""COMPUTED_VALUE"""),"Other")</f>
        <v>Other</v>
      </c>
    </row>
    <row r="339" spans="1:8" x14ac:dyDescent="0.25">
      <c r="A339" s="2"/>
      <c r="B339" s="2"/>
      <c r="C339" s="2"/>
      <c r="D339" s="2"/>
      <c r="E339" s="2"/>
      <c r="F339" s="2"/>
      <c r="G339" s="2"/>
      <c r="H339" s="2" t="str">
        <f ca="1">IFERROR(__xludf.DUMMYFUNCTION("""COMPUTED_VALUE"""),"Other")</f>
        <v>Other</v>
      </c>
    </row>
    <row r="340" spans="1:8" x14ac:dyDescent="0.25">
      <c r="A340" s="2"/>
      <c r="B340" s="2"/>
      <c r="C340" s="2"/>
      <c r="D340" s="2"/>
      <c r="E340" s="2"/>
      <c r="F340" s="2"/>
      <c r="G340" s="2"/>
      <c r="H340" s="2" t="str">
        <f ca="1">IFERROR(__xludf.DUMMYFUNCTION("""COMPUTED_VALUE"""),"Other")</f>
        <v>Other</v>
      </c>
    </row>
    <row r="341" spans="1:8" x14ac:dyDescent="0.25">
      <c r="A341" s="2"/>
      <c r="B341" s="2"/>
      <c r="C341" s="2"/>
      <c r="D341" s="2"/>
      <c r="E341" s="2"/>
      <c r="F341" s="2"/>
      <c r="G341" s="2"/>
      <c r="H341" s="2" t="str">
        <f ca="1">IFERROR(__xludf.DUMMYFUNCTION("""COMPUTED_VALUE"""),"Other")</f>
        <v>Other</v>
      </c>
    </row>
    <row r="342" spans="1:8" x14ac:dyDescent="0.25">
      <c r="A342" s="2"/>
      <c r="B342" s="2"/>
      <c r="C342" s="2"/>
      <c r="D342" s="2"/>
      <c r="E342" s="2"/>
      <c r="F342" s="2"/>
      <c r="G342" s="2"/>
      <c r="H342" s="2" t="str">
        <f ca="1">IFERROR(__xludf.DUMMYFUNCTION("""COMPUTED_VALUE"""),"Other")</f>
        <v>Other</v>
      </c>
    </row>
    <row r="343" spans="1:8" x14ac:dyDescent="0.25">
      <c r="A343" s="2"/>
      <c r="B343" s="2"/>
      <c r="C343" s="2"/>
      <c r="D343" s="2"/>
      <c r="E343" s="2"/>
      <c r="F343" s="2"/>
      <c r="G343" s="2"/>
      <c r="H343" s="2" t="str">
        <f ca="1">IFERROR(__xludf.DUMMYFUNCTION("""COMPUTED_VALUE"""),"Other")</f>
        <v>Other</v>
      </c>
    </row>
    <row r="344" spans="1:8" x14ac:dyDescent="0.25">
      <c r="A344" s="2"/>
      <c r="B344" s="2"/>
      <c r="C344" s="2"/>
      <c r="D344" s="2"/>
      <c r="E344" s="2"/>
      <c r="F344" s="2"/>
      <c r="G344" s="2"/>
      <c r="H344" s="2" t="str">
        <f ca="1">IFERROR(__xludf.DUMMYFUNCTION("""COMPUTED_VALUE"""),"Other")</f>
        <v>Other</v>
      </c>
    </row>
    <row r="345" spans="1:8" x14ac:dyDescent="0.25">
      <c r="A345" s="2"/>
      <c r="B345" s="2"/>
      <c r="C345" s="2"/>
      <c r="D345" s="2"/>
      <c r="E345" s="2"/>
      <c r="F345" s="2"/>
      <c r="G345" s="2"/>
      <c r="H345" s="2" t="str">
        <f ca="1">IFERROR(__xludf.DUMMYFUNCTION("""COMPUTED_VALUE"""),"Other")</f>
        <v>Other</v>
      </c>
    </row>
    <row r="346" spans="1:8" x14ac:dyDescent="0.25">
      <c r="A346" s="2"/>
      <c r="B346" s="2"/>
      <c r="C346" s="2"/>
      <c r="D346" s="2"/>
      <c r="E346" s="2"/>
      <c r="F346" s="2"/>
      <c r="G346" s="2"/>
      <c r="H346" s="2" t="str">
        <f ca="1">IFERROR(__xludf.DUMMYFUNCTION("""COMPUTED_VALUE"""),"Other")</f>
        <v>Other</v>
      </c>
    </row>
    <row r="347" spans="1:8" x14ac:dyDescent="0.25">
      <c r="A347" s="2"/>
      <c r="B347" s="2"/>
      <c r="C347" s="2"/>
      <c r="D347" s="2"/>
      <c r="E347" s="2"/>
      <c r="F347" s="2"/>
      <c r="G347" s="2"/>
      <c r="H347" s="2" t="str">
        <f ca="1">IFERROR(__xludf.DUMMYFUNCTION("""COMPUTED_VALUE"""),"Other")</f>
        <v>Other</v>
      </c>
    </row>
    <row r="348" spans="1:8" x14ac:dyDescent="0.25">
      <c r="A348" s="2"/>
      <c r="B348" s="2"/>
      <c r="C348" s="2"/>
      <c r="D348" s="2"/>
      <c r="E348" s="2"/>
      <c r="F348" s="2"/>
      <c r="G348" s="2"/>
      <c r="H348" s="2" t="str">
        <f ca="1">IFERROR(__xludf.DUMMYFUNCTION("""COMPUTED_VALUE"""),"Other")</f>
        <v>Other</v>
      </c>
    </row>
    <row r="349" spans="1:8" x14ac:dyDescent="0.25">
      <c r="A349" s="2"/>
      <c r="B349" s="2"/>
      <c r="C349" s="2"/>
      <c r="D349" s="2"/>
      <c r="E349" s="2"/>
      <c r="F349" s="2"/>
      <c r="G349" s="2"/>
      <c r="H349" s="2" t="str">
        <f ca="1">IFERROR(__xludf.DUMMYFUNCTION("""COMPUTED_VALUE"""),"Other")</f>
        <v>Other</v>
      </c>
    </row>
    <row r="350" spans="1:8" x14ac:dyDescent="0.25">
      <c r="A350" s="2"/>
      <c r="B350" s="2"/>
      <c r="C350" s="2"/>
      <c r="D350" s="2"/>
      <c r="E350" s="2"/>
      <c r="F350" s="2"/>
      <c r="G350" s="2"/>
      <c r="H350" s="2" t="str">
        <f ca="1">IFERROR(__xludf.DUMMYFUNCTION("""COMPUTED_VALUE"""),"Other")</f>
        <v>Other</v>
      </c>
    </row>
    <row r="351" spans="1:8" x14ac:dyDescent="0.25">
      <c r="A351" s="2"/>
      <c r="B351" s="2"/>
      <c r="C351" s="2"/>
      <c r="D351" s="2"/>
      <c r="E351" s="2"/>
      <c r="F351" s="2"/>
      <c r="G351" s="2"/>
      <c r="H351" s="2" t="str">
        <f ca="1">IFERROR(__xludf.DUMMYFUNCTION("""COMPUTED_VALUE"""),"Other")</f>
        <v>Other</v>
      </c>
    </row>
    <row r="352" spans="1:8" x14ac:dyDescent="0.25">
      <c r="A352" s="2"/>
      <c r="B352" s="2"/>
      <c r="C352" s="2"/>
      <c r="D352" s="2"/>
      <c r="E352" s="2"/>
      <c r="F352" s="2"/>
      <c r="G352" s="2"/>
      <c r="H352" s="2" t="str">
        <f ca="1">IFERROR(__xludf.DUMMYFUNCTION("""COMPUTED_VALUE"""),"Other")</f>
        <v>Other</v>
      </c>
    </row>
    <row r="353" spans="1:8" x14ac:dyDescent="0.25">
      <c r="A353" s="2"/>
      <c r="B353" s="2"/>
      <c r="C353" s="2"/>
      <c r="D353" s="2"/>
      <c r="E353" s="2"/>
      <c r="F353" s="2"/>
      <c r="G353" s="2"/>
      <c r="H353" s="2" t="str">
        <f ca="1">IFERROR(__xludf.DUMMYFUNCTION("""COMPUTED_VALUE"""),"Other")</f>
        <v>Other</v>
      </c>
    </row>
    <row r="354" spans="1:8" x14ac:dyDescent="0.25">
      <c r="A354" s="2"/>
      <c r="B354" s="2"/>
      <c r="C354" s="2"/>
      <c r="D354" s="2"/>
      <c r="E354" s="2"/>
      <c r="F354" s="2"/>
      <c r="G354" s="2"/>
      <c r="H354" s="2" t="str">
        <f ca="1">IFERROR(__xludf.DUMMYFUNCTION("""COMPUTED_VALUE"""),"Other")</f>
        <v>Other</v>
      </c>
    </row>
    <row r="355" spans="1:8" x14ac:dyDescent="0.25">
      <c r="A355" s="2"/>
      <c r="B355" s="2"/>
      <c r="C355" s="2"/>
      <c r="D355" s="2"/>
      <c r="E355" s="2"/>
      <c r="F355" s="2"/>
      <c r="G355" s="2"/>
      <c r="H355" s="2" t="str">
        <f ca="1">IFERROR(__xludf.DUMMYFUNCTION("""COMPUTED_VALUE"""),"Other")</f>
        <v>Other</v>
      </c>
    </row>
    <row r="356" spans="1:8" x14ac:dyDescent="0.25">
      <c r="A356" s="2"/>
      <c r="B356" s="2"/>
      <c r="C356" s="2"/>
      <c r="D356" s="2"/>
      <c r="E356" s="2"/>
      <c r="F356" s="2"/>
      <c r="G356" s="2"/>
      <c r="H356" s="2" t="str">
        <f ca="1">IFERROR(__xludf.DUMMYFUNCTION("""COMPUTED_VALUE"""),"Other")</f>
        <v>Other</v>
      </c>
    </row>
    <row r="357" spans="1:8" x14ac:dyDescent="0.25">
      <c r="A357" s="2"/>
      <c r="B357" s="2"/>
      <c r="C357" s="2"/>
      <c r="D357" s="2"/>
      <c r="E357" s="2"/>
      <c r="F357" s="2"/>
      <c r="G357" s="2"/>
      <c r="H357" s="2" t="str">
        <f ca="1">IFERROR(__xludf.DUMMYFUNCTION("""COMPUTED_VALUE"""),"Other")</f>
        <v>Other</v>
      </c>
    </row>
    <row r="358" spans="1:8" x14ac:dyDescent="0.25">
      <c r="A358" s="2"/>
      <c r="B358" s="2"/>
      <c r="C358" s="2"/>
      <c r="D358" s="2"/>
      <c r="E358" s="2"/>
      <c r="F358" s="2"/>
      <c r="G358" s="2"/>
      <c r="H358" s="2" t="str">
        <f ca="1">IFERROR(__xludf.DUMMYFUNCTION("""COMPUTED_VALUE"""),"Other")</f>
        <v>Other</v>
      </c>
    </row>
    <row r="359" spans="1:8" x14ac:dyDescent="0.25">
      <c r="A359" s="2"/>
      <c r="B359" s="2"/>
      <c r="C359" s="2"/>
      <c r="D359" s="2"/>
      <c r="E359" s="2"/>
      <c r="F359" s="2"/>
      <c r="G359" s="2"/>
      <c r="H359" s="2" t="str">
        <f ca="1">IFERROR(__xludf.DUMMYFUNCTION("""COMPUTED_VALUE"""),"Other")</f>
        <v>Other</v>
      </c>
    </row>
    <row r="360" spans="1:8" x14ac:dyDescent="0.25">
      <c r="A360" s="2"/>
      <c r="B360" s="2"/>
      <c r="C360" s="2"/>
      <c r="D360" s="2"/>
      <c r="E360" s="2"/>
      <c r="F360" s="2"/>
      <c r="G360" s="2"/>
      <c r="H360" s="2" t="str">
        <f ca="1">IFERROR(__xludf.DUMMYFUNCTION("""COMPUTED_VALUE"""),"Other")</f>
        <v>Other</v>
      </c>
    </row>
    <row r="361" spans="1:8" x14ac:dyDescent="0.25">
      <c r="A361" s="2"/>
      <c r="B361" s="2"/>
      <c r="C361" s="2"/>
      <c r="D361" s="2"/>
      <c r="E361" s="2"/>
      <c r="F361" s="2"/>
      <c r="G361" s="2"/>
      <c r="H361" s="2" t="str">
        <f ca="1">IFERROR(__xludf.DUMMYFUNCTION("""COMPUTED_VALUE"""),"Other")</f>
        <v>Other</v>
      </c>
    </row>
    <row r="362" spans="1:8" x14ac:dyDescent="0.25">
      <c r="A362" s="2"/>
      <c r="B362" s="2"/>
      <c r="C362" s="2"/>
      <c r="D362" s="2"/>
      <c r="E362" s="2"/>
      <c r="F362" s="2"/>
      <c r="G362" s="2"/>
      <c r="H362" s="2" t="str">
        <f ca="1">IFERROR(__xludf.DUMMYFUNCTION("""COMPUTED_VALUE"""),"Other")</f>
        <v>Other</v>
      </c>
    </row>
    <row r="363" spans="1:8" x14ac:dyDescent="0.25">
      <c r="A363" s="2"/>
      <c r="B363" s="2"/>
      <c r="C363" s="2"/>
      <c r="D363" s="2"/>
      <c r="E363" s="2"/>
      <c r="F363" s="2"/>
      <c r="G363" s="2"/>
      <c r="H363" s="2" t="str">
        <f ca="1">IFERROR(__xludf.DUMMYFUNCTION("""COMPUTED_VALUE"""),"Other")</f>
        <v>Other</v>
      </c>
    </row>
    <row r="364" spans="1:8" x14ac:dyDescent="0.25">
      <c r="A364" s="2"/>
      <c r="B364" s="2"/>
      <c r="C364" s="2"/>
      <c r="D364" s="2"/>
      <c r="E364" s="2"/>
      <c r="F364" s="2"/>
      <c r="G364" s="2"/>
      <c r="H364" s="2" t="str">
        <f ca="1">IFERROR(__xludf.DUMMYFUNCTION("""COMPUTED_VALUE"""),"Other")</f>
        <v>Other</v>
      </c>
    </row>
    <row r="365" spans="1:8" x14ac:dyDescent="0.25">
      <c r="A365" s="2"/>
      <c r="B365" s="2"/>
      <c r="C365" s="2"/>
      <c r="D365" s="2"/>
      <c r="E365" s="2"/>
      <c r="F365" s="2"/>
      <c r="G365" s="2"/>
      <c r="H365" s="2" t="str">
        <f ca="1">IFERROR(__xludf.DUMMYFUNCTION("""COMPUTED_VALUE"""),"Other")</f>
        <v>Other</v>
      </c>
    </row>
    <row r="366" spans="1:8" x14ac:dyDescent="0.25">
      <c r="A366" s="2"/>
      <c r="B366" s="2"/>
      <c r="C366" s="2"/>
      <c r="D366" s="2"/>
      <c r="E366" s="2"/>
      <c r="F366" s="2"/>
      <c r="G366" s="2"/>
      <c r="H366" s="2" t="str">
        <f ca="1">IFERROR(__xludf.DUMMYFUNCTION("""COMPUTED_VALUE"""),"Other")</f>
        <v>Other</v>
      </c>
    </row>
    <row r="367" spans="1:8" x14ac:dyDescent="0.25">
      <c r="A367" s="2"/>
      <c r="B367" s="2"/>
      <c r="C367" s="2"/>
      <c r="D367" s="2"/>
      <c r="E367" s="2"/>
      <c r="F367" s="2"/>
      <c r="G367" s="2"/>
      <c r="H367" s="2" t="str">
        <f ca="1">IFERROR(__xludf.DUMMYFUNCTION("""COMPUTED_VALUE"""),"Other")</f>
        <v>Other</v>
      </c>
    </row>
    <row r="368" spans="1:8" x14ac:dyDescent="0.25">
      <c r="A368" s="2"/>
      <c r="B368" s="2"/>
      <c r="C368" s="2"/>
      <c r="D368" s="2"/>
      <c r="E368" s="2"/>
      <c r="F368" s="2"/>
      <c r="G368" s="2"/>
      <c r="H368" s="2" t="str">
        <f ca="1">IFERROR(__xludf.DUMMYFUNCTION("""COMPUTED_VALUE"""),"Other")</f>
        <v>Other</v>
      </c>
    </row>
    <row r="369" spans="1:8" x14ac:dyDescent="0.25">
      <c r="A369" s="2"/>
      <c r="B369" s="2"/>
      <c r="C369" s="2"/>
      <c r="D369" s="2"/>
      <c r="E369" s="2"/>
      <c r="F369" s="2"/>
      <c r="G369" s="2"/>
      <c r="H369" s="2" t="str">
        <f ca="1">IFERROR(__xludf.DUMMYFUNCTION("""COMPUTED_VALUE"""),"Other")</f>
        <v>Other</v>
      </c>
    </row>
    <row r="370" spans="1:8" x14ac:dyDescent="0.25">
      <c r="A370" s="2"/>
      <c r="B370" s="2"/>
      <c r="C370" s="2"/>
      <c r="D370" s="2"/>
      <c r="E370" s="2"/>
      <c r="F370" s="2"/>
      <c r="G370" s="2"/>
      <c r="H370" s="2" t="str">
        <f ca="1">IFERROR(__xludf.DUMMYFUNCTION("""COMPUTED_VALUE"""),"Other")</f>
        <v>Other</v>
      </c>
    </row>
    <row r="371" spans="1:8" x14ac:dyDescent="0.25">
      <c r="A371" s="2"/>
      <c r="B371" s="2"/>
      <c r="C371" s="2"/>
      <c r="D371" s="2"/>
      <c r="E371" s="2"/>
      <c r="F371" s="2"/>
      <c r="G371" s="2"/>
      <c r="H371" s="2" t="str">
        <f ca="1">IFERROR(__xludf.DUMMYFUNCTION("""COMPUTED_VALUE"""),"Other")</f>
        <v>Other</v>
      </c>
    </row>
    <row r="372" spans="1:8" x14ac:dyDescent="0.25">
      <c r="A372" s="2"/>
      <c r="B372" s="2"/>
      <c r="C372" s="2"/>
      <c r="D372" s="2"/>
      <c r="E372" s="2"/>
      <c r="F372" s="2"/>
      <c r="G372" s="2"/>
      <c r="H372" s="2" t="str">
        <f ca="1">IFERROR(__xludf.DUMMYFUNCTION("""COMPUTED_VALUE"""),"Other")</f>
        <v>Other</v>
      </c>
    </row>
    <row r="373" spans="1:8" x14ac:dyDescent="0.25">
      <c r="A373" s="2"/>
      <c r="B373" s="2"/>
      <c r="C373" s="2"/>
      <c r="D373" s="2"/>
      <c r="E373" s="2"/>
      <c r="F373" s="2"/>
      <c r="G373" s="2"/>
      <c r="H373" s="2" t="str">
        <f ca="1">IFERROR(__xludf.DUMMYFUNCTION("""COMPUTED_VALUE"""),"Other")</f>
        <v>Other</v>
      </c>
    </row>
    <row r="374" spans="1:8" x14ac:dyDescent="0.25">
      <c r="A374" s="2"/>
      <c r="B374" s="2"/>
      <c r="C374" s="2"/>
      <c r="D374" s="2"/>
      <c r="E374" s="2"/>
      <c r="F374" s="2"/>
      <c r="G374" s="2"/>
      <c r="H374" s="2" t="str">
        <f ca="1">IFERROR(__xludf.DUMMYFUNCTION("""COMPUTED_VALUE"""),"Other")</f>
        <v>Other</v>
      </c>
    </row>
    <row r="375" spans="1:8" x14ac:dyDescent="0.25">
      <c r="A375" s="2"/>
      <c r="B375" s="2"/>
      <c r="C375" s="2"/>
      <c r="D375" s="2"/>
      <c r="E375" s="2"/>
      <c r="F375" s="2"/>
      <c r="G375" s="2"/>
      <c r="H375" s="2" t="str">
        <f ca="1">IFERROR(__xludf.DUMMYFUNCTION("""COMPUTED_VALUE"""),"Other")</f>
        <v>Other</v>
      </c>
    </row>
    <row r="376" spans="1:8" x14ac:dyDescent="0.25">
      <c r="A376" s="2"/>
      <c r="B376" s="2"/>
      <c r="C376" s="2"/>
      <c r="D376" s="2"/>
      <c r="E376" s="2"/>
      <c r="F376" s="2"/>
      <c r="G376" s="2"/>
      <c r="H376" s="2" t="str">
        <f ca="1">IFERROR(__xludf.DUMMYFUNCTION("""COMPUTED_VALUE"""),"Other")</f>
        <v>Other</v>
      </c>
    </row>
    <row r="377" spans="1:8" x14ac:dyDescent="0.25">
      <c r="A377" s="2"/>
      <c r="B377" s="2"/>
      <c r="C377" s="2"/>
      <c r="D377" s="2"/>
      <c r="E377" s="2"/>
      <c r="F377" s="2"/>
      <c r="G377" s="2"/>
      <c r="H377" s="2" t="str">
        <f ca="1">IFERROR(__xludf.DUMMYFUNCTION("""COMPUTED_VALUE"""),"Other")</f>
        <v>Other</v>
      </c>
    </row>
    <row r="378" spans="1:8" x14ac:dyDescent="0.25">
      <c r="A378" s="2"/>
      <c r="B378" s="2"/>
      <c r="C378" s="2"/>
      <c r="D378" s="2"/>
      <c r="E378" s="2"/>
      <c r="F378" s="2"/>
      <c r="G378" s="2"/>
      <c r="H378" s="2" t="str">
        <f ca="1">IFERROR(__xludf.DUMMYFUNCTION("""COMPUTED_VALUE"""),"Other")</f>
        <v>Other</v>
      </c>
    </row>
    <row r="379" spans="1:8" x14ac:dyDescent="0.25">
      <c r="A379" s="2"/>
      <c r="B379" s="2"/>
      <c r="C379" s="2"/>
      <c r="D379" s="2"/>
      <c r="E379" s="2"/>
      <c r="F379" s="2"/>
      <c r="G379" s="2"/>
      <c r="H379" s="2" t="str">
        <f ca="1">IFERROR(__xludf.DUMMYFUNCTION("""COMPUTED_VALUE"""),"Other")</f>
        <v>Other</v>
      </c>
    </row>
    <row r="380" spans="1:8" x14ac:dyDescent="0.25">
      <c r="A380" s="2"/>
      <c r="B380" s="2"/>
      <c r="C380" s="2"/>
      <c r="D380" s="2"/>
      <c r="E380" s="2"/>
      <c r="F380" s="2"/>
      <c r="G380" s="2"/>
      <c r="H380" s="2" t="str">
        <f ca="1">IFERROR(__xludf.DUMMYFUNCTION("""COMPUTED_VALUE"""),"Other")</f>
        <v>Other</v>
      </c>
    </row>
    <row r="381" spans="1:8" x14ac:dyDescent="0.25">
      <c r="A381" s="2"/>
      <c r="B381" s="2"/>
      <c r="C381" s="2"/>
      <c r="D381" s="2"/>
      <c r="E381" s="2"/>
      <c r="F381" s="2"/>
      <c r="G381" s="2"/>
      <c r="H381" s="2" t="str">
        <f ca="1">IFERROR(__xludf.DUMMYFUNCTION("""COMPUTED_VALUE"""),"Other")</f>
        <v>Other</v>
      </c>
    </row>
    <row r="382" spans="1:8" x14ac:dyDescent="0.25">
      <c r="A382" s="2"/>
      <c r="B382" s="2"/>
      <c r="C382" s="2"/>
      <c r="D382" s="2"/>
      <c r="E382" s="2"/>
      <c r="F382" s="2"/>
      <c r="G382" s="2"/>
      <c r="H382" s="2" t="str">
        <f ca="1">IFERROR(__xludf.DUMMYFUNCTION("""COMPUTED_VALUE"""),"Other")</f>
        <v>Other</v>
      </c>
    </row>
    <row r="383" spans="1:8" x14ac:dyDescent="0.25">
      <c r="A383" s="2"/>
      <c r="B383" s="2"/>
      <c r="C383" s="2"/>
      <c r="D383" s="2"/>
      <c r="E383" s="2"/>
      <c r="F383" s="2"/>
      <c r="G383" s="2"/>
      <c r="H383" s="2" t="str">
        <f ca="1">IFERROR(__xludf.DUMMYFUNCTION("""COMPUTED_VALUE"""),"Other")</f>
        <v>Other</v>
      </c>
    </row>
    <row r="384" spans="1:8" x14ac:dyDescent="0.25">
      <c r="A384" s="2"/>
      <c r="B384" s="2"/>
      <c r="C384" s="2"/>
      <c r="D384" s="2"/>
      <c r="E384" s="2"/>
      <c r="F384" s="2"/>
      <c r="G384" s="2"/>
      <c r="H384" s="2" t="str">
        <f ca="1">IFERROR(__xludf.DUMMYFUNCTION("""COMPUTED_VALUE"""),"Other")</f>
        <v>Other</v>
      </c>
    </row>
    <row r="385" spans="1:8" x14ac:dyDescent="0.25">
      <c r="A385" s="2"/>
      <c r="B385" s="2"/>
      <c r="C385" s="2"/>
      <c r="D385" s="2"/>
      <c r="E385" s="2"/>
      <c r="F385" s="2"/>
      <c r="G385" s="2"/>
      <c r="H385" s="2" t="str">
        <f ca="1">IFERROR(__xludf.DUMMYFUNCTION("""COMPUTED_VALUE"""),"Other")</f>
        <v>Other</v>
      </c>
    </row>
    <row r="386" spans="1:8" x14ac:dyDescent="0.25">
      <c r="A386" s="2"/>
      <c r="B386" s="2"/>
      <c r="C386" s="2"/>
      <c r="D386" s="2"/>
      <c r="E386" s="2"/>
      <c r="F386" s="2"/>
      <c r="G386" s="2"/>
      <c r="H386" s="2" t="str">
        <f ca="1">IFERROR(__xludf.DUMMYFUNCTION("""COMPUTED_VALUE"""),"Other")</f>
        <v>Other</v>
      </c>
    </row>
    <row r="387" spans="1:8" x14ac:dyDescent="0.25">
      <c r="A387" s="2"/>
      <c r="B387" s="2"/>
      <c r="C387" s="2"/>
      <c r="D387" s="2"/>
      <c r="E387" s="2"/>
      <c r="F387" s="2"/>
      <c r="G387" s="2"/>
      <c r="H387" s="2" t="str">
        <f ca="1">IFERROR(__xludf.DUMMYFUNCTION("""COMPUTED_VALUE"""),"Other")</f>
        <v>Other</v>
      </c>
    </row>
    <row r="388" spans="1:8" x14ac:dyDescent="0.25">
      <c r="A388" s="2"/>
      <c r="B388" s="2"/>
      <c r="C388" s="2"/>
      <c r="D388" s="2"/>
      <c r="E388" s="2"/>
      <c r="F388" s="2"/>
      <c r="G388" s="2"/>
      <c r="H388" s="2" t="str">
        <f ca="1">IFERROR(__xludf.DUMMYFUNCTION("""COMPUTED_VALUE"""),"Other")</f>
        <v>Other</v>
      </c>
    </row>
    <row r="389" spans="1:8" x14ac:dyDescent="0.25">
      <c r="A389" s="2"/>
      <c r="B389" s="2"/>
      <c r="C389" s="2"/>
      <c r="D389" s="2"/>
      <c r="E389" s="2"/>
      <c r="F389" s="2"/>
      <c r="G389" s="2"/>
      <c r="H389" s="2" t="str">
        <f ca="1">IFERROR(__xludf.DUMMYFUNCTION("""COMPUTED_VALUE"""),"Other")</f>
        <v>Other</v>
      </c>
    </row>
    <row r="390" spans="1:8" x14ac:dyDescent="0.25">
      <c r="A390" s="2"/>
      <c r="B390" s="2"/>
      <c r="C390" s="2"/>
      <c r="D390" s="2"/>
      <c r="E390" s="2"/>
      <c r="F390" s="2"/>
      <c r="G390" s="2"/>
      <c r="H390" s="2" t="str">
        <f ca="1">IFERROR(__xludf.DUMMYFUNCTION("""COMPUTED_VALUE"""),"Other")</f>
        <v>Other</v>
      </c>
    </row>
    <row r="391" spans="1:8" x14ac:dyDescent="0.25">
      <c r="A391" s="2"/>
      <c r="B391" s="2"/>
      <c r="C391" s="2"/>
      <c r="D391" s="2"/>
      <c r="E391" s="2"/>
      <c r="F391" s="2"/>
      <c r="G391" s="2"/>
      <c r="H391" s="2" t="str">
        <f ca="1">IFERROR(__xludf.DUMMYFUNCTION("""COMPUTED_VALUE"""),"Other")</f>
        <v>Other</v>
      </c>
    </row>
    <row r="392" spans="1:8" x14ac:dyDescent="0.25">
      <c r="A392" s="2"/>
      <c r="B392" s="2"/>
      <c r="C392" s="2"/>
      <c r="D392" s="2"/>
      <c r="E392" s="2"/>
      <c r="F392" s="2"/>
      <c r="G392" s="2"/>
      <c r="H392" s="2" t="str">
        <f ca="1">IFERROR(__xludf.DUMMYFUNCTION("""COMPUTED_VALUE"""),"Other")</f>
        <v>Other</v>
      </c>
    </row>
    <row r="393" spans="1:8" x14ac:dyDescent="0.25">
      <c r="A393" s="2"/>
      <c r="B393" s="2"/>
      <c r="C393" s="2"/>
      <c r="D393" s="2"/>
      <c r="E393" s="2"/>
      <c r="F393" s="2"/>
      <c r="G393" s="2"/>
      <c r="H393" s="2" t="str">
        <f ca="1">IFERROR(__xludf.DUMMYFUNCTION("""COMPUTED_VALUE"""),"Other")</f>
        <v>Other</v>
      </c>
    </row>
    <row r="394" spans="1:8" x14ac:dyDescent="0.25">
      <c r="A394" s="2"/>
      <c r="B394" s="2"/>
      <c r="C394" s="2"/>
      <c r="D394" s="2"/>
      <c r="E394" s="2"/>
      <c r="F394" s="2"/>
      <c r="G394" s="2"/>
      <c r="H394" s="2" t="str">
        <f ca="1">IFERROR(__xludf.DUMMYFUNCTION("""COMPUTED_VALUE"""),"Other")</f>
        <v>Other</v>
      </c>
    </row>
    <row r="395" spans="1:8" x14ac:dyDescent="0.25">
      <c r="A395" s="2"/>
      <c r="B395" s="2"/>
      <c r="C395" s="2"/>
      <c r="D395" s="2"/>
      <c r="E395" s="2"/>
      <c r="F395" s="2"/>
      <c r="G395" s="2"/>
      <c r="H395" s="2" t="str">
        <f ca="1">IFERROR(__xludf.DUMMYFUNCTION("""COMPUTED_VALUE"""),"Other")</f>
        <v>Other</v>
      </c>
    </row>
    <row r="396" spans="1:8" x14ac:dyDescent="0.25">
      <c r="A396" s="2"/>
      <c r="B396" s="2"/>
      <c r="C396" s="2"/>
      <c r="D396" s="2"/>
      <c r="E396" s="2"/>
      <c r="F396" s="2"/>
      <c r="G396" s="2"/>
      <c r="H396" s="2" t="str">
        <f ca="1">IFERROR(__xludf.DUMMYFUNCTION("""COMPUTED_VALUE"""),"Other")</f>
        <v>Other</v>
      </c>
    </row>
    <row r="397" spans="1:8" x14ac:dyDescent="0.25">
      <c r="A397" s="2"/>
      <c r="B397" s="2"/>
      <c r="C397" s="2"/>
      <c r="D397" s="2"/>
      <c r="E397" s="2"/>
      <c r="F397" s="2"/>
      <c r="G397" s="2"/>
      <c r="H397" s="2" t="str">
        <f ca="1">IFERROR(__xludf.DUMMYFUNCTION("""COMPUTED_VALUE"""),"Other")</f>
        <v>Other</v>
      </c>
    </row>
    <row r="398" spans="1:8" x14ac:dyDescent="0.25">
      <c r="A398" s="2"/>
      <c r="B398" s="2"/>
      <c r="C398" s="2"/>
      <c r="D398" s="2"/>
      <c r="E398" s="2"/>
      <c r="F398" s="2"/>
      <c r="G398" s="2"/>
      <c r="H398" s="2" t="str">
        <f ca="1">IFERROR(__xludf.DUMMYFUNCTION("""COMPUTED_VALUE"""),"Other")</f>
        <v>Other</v>
      </c>
    </row>
    <row r="399" spans="1:8" x14ac:dyDescent="0.25">
      <c r="A399" s="2"/>
      <c r="B399" s="2"/>
      <c r="C399" s="2"/>
      <c r="D399" s="2"/>
      <c r="E399" s="2"/>
      <c r="F399" s="2"/>
      <c r="G399" s="2"/>
      <c r="H399" s="2" t="str">
        <f ca="1">IFERROR(__xludf.DUMMYFUNCTION("""COMPUTED_VALUE"""),"Other")</f>
        <v>Other</v>
      </c>
    </row>
    <row r="400" spans="1:8" x14ac:dyDescent="0.25">
      <c r="A400" s="2"/>
      <c r="B400" s="2"/>
      <c r="C400" s="2"/>
      <c r="D400" s="2"/>
      <c r="E400" s="2"/>
      <c r="F400" s="2"/>
      <c r="G400" s="2"/>
      <c r="H400" s="2" t="str">
        <f ca="1">IFERROR(__xludf.DUMMYFUNCTION("""COMPUTED_VALUE"""),"Other")</f>
        <v>Other</v>
      </c>
    </row>
    <row r="401" spans="1:8" x14ac:dyDescent="0.25">
      <c r="A401" s="2"/>
      <c r="B401" s="2"/>
      <c r="C401" s="2"/>
      <c r="D401" s="2"/>
      <c r="E401" s="2"/>
      <c r="F401" s="2"/>
      <c r="G401" s="2"/>
      <c r="H401" s="2" t="str">
        <f ca="1">IFERROR(__xludf.DUMMYFUNCTION("""COMPUTED_VALUE"""),"Other")</f>
        <v>Other</v>
      </c>
    </row>
    <row r="402" spans="1:8" x14ac:dyDescent="0.25">
      <c r="A402" s="2"/>
      <c r="B402" s="2"/>
      <c r="C402" s="2"/>
      <c r="D402" s="2"/>
      <c r="E402" s="2"/>
      <c r="F402" s="2"/>
      <c r="G402" s="2"/>
      <c r="H402" s="2" t="str">
        <f ca="1">IFERROR(__xludf.DUMMYFUNCTION("""COMPUTED_VALUE"""),"Other")</f>
        <v>Other</v>
      </c>
    </row>
    <row r="403" spans="1:8" x14ac:dyDescent="0.25">
      <c r="A403" s="2"/>
      <c r="B403" s="2"/>
      <c r="C403" s="2"/>
      <c r="D403" s="2"/>
      <c r="E403" s="2"/>
      <c r="F403" s="2"/>
      <c r="G403" s="2"/>
      <c r="H403" s="2" t="str">
        <f ca="1">IFERROR(__xludf.DUMMYFUNCTION("""COMPUTED_VALUE"""),"Other")</f>
        <v>Other</v>
      </c>
    </row>
    <row r="404" spans="1:8" x14ac:dyDescent="0.25">
      <c r="A404" s="2"/>
      <c r="B404" s="2"/>
      <c r="C404" s="2"/>
      <c r="D404" s="2"/>
      <c r="E404" s="2"/>
      <c r="F404" s="2"/>
      <c r="G404" s="2"/>
      <c r="H404" s="2" t="str">
        <f ca="1">IFERROR(__xludf.DUMMYFUNCTION("""COMPUTED_VALUE"""),"Other")</f>
        <v>Other</v>
      </c>
    </row>
    <row r="405" spans="1:8" x14ac:dyDescent="0.25">
      <c r="A405" s="2"/>
      <c r="B405" s="2"/>
      <c r="C405" s="2"/>
      <c r="D405" s="2"/>
      <c r="E405" s="2"/>
      <c r="F405" s="2"/>
      <c r="G405" s="2"/>
      <c r="H405" s="2" t="str">
        <f ca="1">IFERROR(__xludf.DUMMYFUNCTION("""COMPUTED_VALUE"""),"Other")</f>
        <v>Other</v>
      </c>
    </row>
    <row r="406" spans="1:8" x14ac:dyDescent="0.25">
      <c r="A406" s="2"/>
      <c r="B406" s="2"/>
      <c r="C406" s="2"/>
      <c r="D406" s="2"/>
      <c r="E406" s="2"/>
      <c r="F406" s="2"/>
      <c r="G406" s="2"/>
      <c r="H406" s="2" t="str">
        <f ca="1">IFERROR(__xludf.DUMMYFUNCTION("""COMPUTED_VALUE"""),"Other")</f>
        <v>Other</v>
      </c>
    </row>
    <row r="407" spans="1:8" x14ac:dyDescent="0.25">
      <c r="A407" s="2"/>
      <c r="B407" s="2"/>
      <c r="C407" s="2"/>
      <c r="D407" s="2"/>
      <c r="E407" s="2"/>
      <c r="F407" s="2"/>
      <c r="G407" s="2"/>
      <c r="H407" s="2" t="str">
        <f ca="1">IFERROR(__xludf.DUMMYFUNCTION("""COMPUTED_VALUE"""),"Other")</f>
        <v>Other</v>
      </c>
    </row>
    <row r="408" spans="1:8" x14ac:dyDescent="0.25">
      <c r="A408" s="2"/>
      <c r="B408" s="2"/>
      <c r="C408" s="2"/>
      <c r="D408" s="2"/>
      <c r="E408" s="2"/>
      <c r="F408" s="2"/>
      <c r="G408" s="2"/>
      <c r="H408" s="2" t="str">
        <f ca="1">IFERROR(__xludf.DUMMYFUNCTION("""COMPUTED_VALUE"""),"Other")</f>
        <v>Other</v>
      </c>
    </row>
    <row r="409" spans="1:8" x14ac:dyDescent="0.25">
      <c r="A409" s="2"/>
      <c r="B409" s="2"/>
      <c r="C409" s="2"/>
      <c r="D409" s="2"/>
      <c r="E409" s="2"/>
      <c r="F409" s="2"/>
      <c r="G409" s="2"/>
      <c r="H409" s="2" t="str">
        <f ca="1">IFERROR(__xludf.DUMMYFUNCTION("""COMPUTED_VALUE"""),"Other")</f>
        <v>Other</v>
      </c>
    </row>
    <row r="410" spans="1:8" x14ac:dyDescent="0.25">
      <c r="A410" s="2"/>
      <c r="B410" s="2"/>
      <c r="C410" s="2"/>
      <c r="D410" s="2"/>
      <c r="E410" s="2"/>
      <c r="F410" s="2"/>
      <c r="G410" s="2"/>
      <c r="H410" s="2" t="str">
        <f ca="1">IFERROR(__xludf.DUMMYFUNCTION("""COMPUTED_VALUE"""),"Other")</f>
        <v>Other</v>
      </c>
    </row>
    <row r="411" spans="1:8" x14ac:dyDescent="0.25">
      <c r="A411" s="2"/>
      <c r="B411" s="2"/>
      <c r="C411" s="2"/>
      <c r="D411" s="2"/>
      <c r="E411" s="2"/>
      <c r="F411" s="2"/>
      <c r="G411" s="2"/>
      <c r="H411" s="2" t="str">
        <f ca="1">IFERROR(__xludf.DUMMYFUNCTION("""COMPUTED_VALUE"""),"Other")</f>
        <v>Other</v>
      </c>
    </row>
    <row r="412" spans="1:8" x14ac:dyDescent="0.25">
      <c r="A412" s="2"/>
      <c r="B412" s="2"/>
      <c r="C412" s="2"/>
      <c r="D412" s="2"/>
      <c r="E412" s="2"/>
      <c r="F412" s="2"/>
      <c r="G412" s="2"/>
      <c r="H412" s="2" t="str">
        <f ca="1">IFERROR(__xludf.DUMMYFUNCTION("""COMPUTED_VALUE"""),"Other")</f>
        <v>Other</v>
      </c>
    </row>
    <row r="413" spans="1:8" x14ac:dyDescent="0.25">
      <c r="A413" s="2"/>
      <c r="B413" s="2"/>
      <c r="C413" s="2"/>
      <c r="D413" s="2"/>
      <c r="E413" s="2"/>
      <c r="F413" s="2"/>
      <c r="G413" s="2"/>
      <c r="H413" s="2" t="str">
        <f ca="1">IFERROR(__xludf.DUMMYFUNCTION("""COMPUTED_VALUE"""),"Other")</f>
        <v>Other</v>
      </c>
    </row>
    <row r="414" spans="1:8" x14ac:dyDescent="0.25">
      <c r="A414" s="2"/>
      <c r="B414" s="2"/>
      <c r="C414" s="2"/>
      <c r="D414" s="2"/>
      <c r="E414" s="2"/>
      <c r="F414" s="2"/>
      <c r="G414" s="2"/>
      <c r="H414" s="2" t="str">
        <f ca="1">IFERROR(__xludf.DUMMYFUNCTION("""COMPUTED_VALUE"""),"Other")</f>
        <v>Other</v>
      </c>
    </row>
    <row r="415" spans="1:8" x14ac:dyDescent="0.25">
      <c r="A415" s="2"/>
      <c r="B415" s="2"/>
      <c r="C415" s="2"/>
      <c r="D415" s="2"/>
      <c r="E415" s="2"/>
      <c r="F415" s="2"/>
      <c r="G415" s="2"/>
      <c r="H415" s="2" t="str">
        <f ca="1">IFERROR(__xludf.DUMMYFUNCTION("""COMPUTED_VALUE"""),"Other")</f>
        <v>Other</v>
      </c>
    </row>
    <row r="416" spans="1:8" x14ac:dyDescent="0.25">
      <c r="A416" s="2"/>
      <c r="B416" s="2"/>
      <c r="C416" s="2"/>
      <c r="D416" s="2"/>
      <c r="E416" s="2"/>
      <c r="F416" s="2"/>
      <c r="G416" s="2"/>
      <c r="H416" s="2" t="str">
        <f ca="1">IFERROR(__xludf.DUMMYFUNCTION("""COMPUTED_VALUE"""),"Other")</f>
        <v>Other</v>
      </c>
    </row>
    <row r="417" spans="1:8" x14ac:dyDescent="0.25">
      <c r="A417" s="2"/>
      <c r="B417" s="2"/>
      <c r="C417" s="2"/>
      <c r="D417" s="2"/>
      <c r="E417" s="2"/>
      <c r="F417" s="2"/>
      <c r="G417" s="2"/>
      <c r="H417" s="2" t="str">
        <f ca="1">IFERROR(__xludf.DUMMYFUNCTION("""COMPUTED_VALUE"""),"Other")</f>
        <v>Other</v>
      </c>
    </row>
    <row r="418" spans="1:8" x14ac:dyDescent="0.25">
      <c r="A418" s="2"/>
      <c r="B418" s="2"/>
      <c r="C418" s="2"/>
      <c r="D418" s="2"/>
      <c r="E418" s="2"/>
      <c r="F418" s="2"/>
      <c r="G418" s="2"/>
      <c r="H418" s="2" t="str">
        <f ca="1">IFERROR(__xludf.DUMMYFUNCTION("""COMPUTED_VALUE"""),"Other")</f>
        <v>Other</v>
      </c>
    </row>
    <row r="419" spans="1:8" x14ac:dyDescent="0.25">
      <c r="A419" s="2"/>
      <c r="B419" s="2"/>
      <c r="C419" s="2"/>
      <c r="D419" s="2"/>
      <c r="E419" s="2"/>
      <c r="F419" s="2"/>
      <c r="G419" s="2"/>
      <c r="H419" s="2" t="str">
        <f ca="1">IFERROR(__xludf.DUMMYFUNCTION("""COMPUTED_VALUE"""),"Other")</f>
        <v>Other</v>
      </c>
    </row>
    <row r="420" spans="1:8" x14ac:dyDescent="0.25">
      <c r="A420" s="2"/>
      <c r="B420" s="2"/>
      <c r="C420" s="2"/>
      <c r="D420" s="2"/>
      <c r="E420" s="2"/>
      <c r="F420" s="2"/>
      <c r="G420" s="2"/>
      <c r="H420" s="2" t="str">
        <f ca="1">IFERROR(__xludf.DUMMYFUNCTION("""COMPUTED_VALUE"""),"Other")</f>
        <v>Other</v>
      </c>
    </row>
    <row r="421" spans="1:8" x14ac:dyDescent="0.25">
      <c r="A421" s="2"/>
      <c r="B421" s="2"/>
      <c r="C421" s="2"/>
      <c r="D421" s="2"/>
      <c r="E421" s="2"/>
      <c r="F421" s="2"/>
      <c r="G421" s="2"/>
      <c r="H421" s="2" t="str">
        <f ca="1">IFERROR(__xludf.DUMMYFUNCTION("""COMPUTED_VALUE"""),"Other")</f>
        <v>Other</v>
      </c>
    </row>
    <row r="422" spans="1:8" x14ac:dyDescent="0.25">
      <c r="A422" s="2"/>
      <c r="B422" s="2"/>
      <c r="C422" s="2"/>
      <c r="D422" s="2"/>
      <c r="E422" s="2"/>
      <c r="F422" s="2"/>
      <c r="G422" s="2"/>
      <c r="H422" s="2" t="str">
        <f ca="1">IFERROR(__xludf.DUMMYFUNCTION("""COMPUTED_VALUE"""),"Other")</f>
        <v>Other</v>
      </c>
    </row>
    <row r="423" spans="1:8" x14ac:dyDescent="0.25">
      <c r="A423" s="2"/>
      <c r="B423" s="2"/>
      <c r="C423" s="2"/>
      <c r="D423" s="2"/>
      <c r="E423" s="2"/>
      <c r="F423" s="2"/>
      <c r="G423" s="2"/>
      <c r="H423" s="2" t="str">
        <f ca="1">IFERROR(__xludf.DUMMYFUNCTION("""COMPUTED_VALUE"""),"Other")</f>
        <v>Other</v>
      </c>
    </row>
    <row r="424" spans="1:8" x14ac:dyDescent="0.25">
      <c r="A424" s="2"/>
      <c r="B424" s="2"/>
      <c r="C424" s="2"/>
      <c r="D424" s="2"/>
      <c r="E424" s="2"/>
      <c r="F424" s="2"/>
      <c r="G424" s="2"/>
      <c r="H424" s="2" t="str">
        <f ca="1">IFERROR(__xludf.DUMMYFUNCTION("""COMPUTED_VALUE"""),"Other")</f>
        <v>Other</v>
      </c>
    </row>
    <row r="425" spans="1:8" x14ac:dyDescent="0.25">
      <c r="A425" s="2"/>
      <c r="B425" s="2"/>
      <c r="C425" s="2"/>
      <c r="D425" s="2"/>
      <c r="E425" s="2"/>
      <c r="F425" s="2"/>
      <c r="G425" s="2"/>
      <c r="H425" s="2" t="str">
        <f ca="1">IFERROR(__xludf.DUMMYFUNCTION("""COMPUTED_VALUE"""),"Other")</f>
        <v>Other</v>
      </c>
    </row>
    <row r="426" spans="1:8" x14ac:dyDescent="0.25">
      <c r="A426" s="2"/>
      <c r="B426" s="2"/>
      <c r="C426" s="2"/>
      <c r="D426" s="2"/>
      <c r="E426" s="2"/>
      <c r="F426" s="2"/>
      <c r="G426" s="2"/>
      <c r="H426" s="2" t="str">
        <f ca="1">IFERROR(__xludf.DUMMYFUNCTION("""COMPUTED_VALUE"""),"Other")</f>
        <v>Other</v>
      </c>
    </row>
    <row r="427" spans="1:8" x14ac:dyDescent="0.25">
      <c r="A427" s="2"/>
      <c r="B427" s="2"/>
      <c r="C427" s="2"/>
      <c r="D427" s="2"/>
      <c r="E427" s="2"/>
      <c r="F427" s="2"/>
      <c r="G427" s="2"/>
      <c r="H427" s="2" t="str">
        <f ca="1">IFERROR(__xludf.DUMMYFUNCTION("""COMPUTED_VALUE"""),"Other")</f>
        <v>Other</v>
      </c>
    </row>
    <row r="428" spans="1:8" x14ac:dyDescent="0.25">
      <c r="A428" s="2"/>
      <c r="B428" s="2"/>
      <c r="C428" s="2"/>
      <c r="D428" s="2"/>
      <c r="E428" s="2"/>
      <c r="F428" s="2"/>
      <c r="G428" s="2"/>
      <c r="H428" s="2" t="str">
        <f ca="1">IFERROR(__xludf.DUMMYFUNCTION("""COMPUTED_VALUE"""),"Other")</f>
        <v>Other</v>
      </c>
    </row>
    <row r="429" spans="1:8" x14ac:dyDescent="0.25">
      <c r="A429" s="2"/>
      <c r="B429" s="2"/>
      <c r="C429" s="2"/>
      <c r="D429" s="2"/>
      <c r="E429" s="2"/>
      <c r="F429" s="2"/>
      <c r="G429" s="2"/>
      <c r="H429" s="2" t="str">
        <f ca="1">IFERROR(__xludf.DUMMYFUNCTION("""COMPUTED_VALUE"""),"Other")</f>
        <v>Other</v>
      </c>
    </row>
    <row r="430" spans="1:8" x14ac:dyDescent="0.25">
      <c r="A430" s="2"/>
      <c r="B430" s="2"/>
      <c r="C430" s="2"/>
      <c r="D430" s="2"/>
      <c r="E430" s="2"/>
      <c r="F430" s="2"/>
      <c r="G430" s="2"/>
      <c r="H430" s="2" t="str">
        <f ca="1">IFERROR(__xludf.DUMMYFUNCTION("""COMPUTED_VALUE"""),"Other")</f>
        <v>Other</v>
      </c>
    </row>
    <row r="431" spans="1:8" x14ac:dyDescent="0.25">
      <c r="A431" s="2"/>
      <c r="B431" s="2"/>
      <c r="C431" s="2"/>
      <c r="D431" s="2"/>
      <c r="E431" s="2"/>
      <c r="F431" s="2"/>
      <c r="G431" s="2"/>
      <c r="H431" s="2" t="str">
        <f ca="1">IFERROR(__xludf.DUMMYFUNCTION("""COMPUTED_VALUE"""),"Other")</f>
        <v>Other</v>
      </c>
    </row>
    <row r="432" spans="1:8" x14ac:dyDescent="0.25">
      <c r="A432" s="2"/>
      <c r="B432" s="2"/>
      <c r="C432" s="2"/>
      <c r="D432" s="2"/>
      <c r="E432" s="2"/>
      <c r="F432" s="2"/>
      <c r="G432" s="2"/>
      <c r="H432" s="2" t="str">
        <f ca="1">IFERROR(__xludf.DUMMYFUNCTION("""COMPUTED_VALUE"""),"Other")</f>
        <v>Other</v>
      </c>
    </row>
    <row r="433" spans="1:8" x14ac:dyDescent="0.25">
      <c r="A433" s="2"/>
      <c r="B433" s="2"/>
      <c r="C433" s="2"/>
      <c r="D433" s="2"/>
      <c r="E433" s="2"/>
      <c r="F433" s="2"/>
      <c r="G433" s="2"/>
      <c r="H433" s="2" t="str">
        <f ca="1">IFERROR(__xludf.DUMMYFUNCTION("""COMPUTED_VALUE"""),"Other")</f>
        <v>Other</v>
      </c>
    </row>
    <row r="434" spans="1:8" x14ac:dyDescent="0.25">
      <c r="A434" s="2"/>
      <c r="B434" s="2"/>
      <c r="C434" s="2"/>
      <c r="D434" s="2"/>
      <c r="E434" s="2"/>
      <c r="F434" s="2"/>
      <c r="G434" s="2"/>
      <c r="H434" s="2" t="str">
        <f ca="1">IFERROR(__xludf.DUMMYFUNCTION("""COMPUTED_VALUE"""),"Other")</f>
        <v>Other</v>
      </c>
    </row>
    <row r="435" spans="1:8" x14ac:dyDescent="0.25">
      <c r="A435" s="2"/>
      <c r="B435" s="2"/>
      <c r="C435" s="2"/>
      <c r="D435" s="2"/>
      <c r="E435" s="2"/>
      <c r="F435" s="2"/>
      <c r="G435" s="2"/>
      <c r="H435" s="2" t="str">
        <f ca="1">IFERROR(__xludf.DUMMYFUNCTION("""COMPUTED_VALUE"""),"Other")</f>
        <v>Other</v>
      </c>
    </row>
    <row r="436" spans="1:8" x14ac:dyDescent="0.25">
      <c r="A436" s="2"/>
      <c r="B436" s="2"/>
      <c r="C436" s="2"/>
      <c r="D436" s="2"/>
      <c r="E436" s="2"/>
      <c r="F436" s="2"/>
      <c r="G436" s="2"/>
      <c r="H436" s="2" t="str">
        <f ca="1">IFERROR(__xludf.DUMMYFUNCTION("""COMPUTED_VALUE"""),"Other")</f>
        <v>Other</v>
      </c>
    </row>
    <row r="437" spans="1:8" x14ac:dyDescent="0.25">
      <c r="A437" s="2"/>
      <c r="B437" s="2"/>
      <c r="C437" s="2"/>
      <c r="D437" s="2"/>
      <c r="E437" s="2"/>
      <c r="F437" s="2"/>
      <c r="G437" s="2"/>
      <c r="H437" s="2" t="str">
        <f ca="1">IFERROR(__xludf.DUMMYFUNCTION("""COMPUTED_VALUE"""),"Other")</f>
        <v>Other</v>
      </c>
    </row>
    <row r="438" spans="1:8" x14ac:dyDescent="0.25">
      <c r="A438" s="2"/>
      <c r="B438" s="2"/>
      <c r="C438" s="2"/>
      <c r="D438" s="2"/>
      <c r="E438" s="2"/>
      <c r="F438" s="2"/>
      <c r="G438" s="2"/>
      <c r="H438" s="2" t="str">
        <f ca="1">IFERROR(__xludf.DUMMYFUNCTION("""COMPUTED_VALUE"""),"Other")</f>
        <v>Other</v>
      </c>
    </row>
    <row r="439" spans="1:8" x14ac:dyDescent="0.25">
      <c r="A439" s="2"/>
      <c r="B439" s="2"/>
      <c r="C439" s="2"/>
      <c r="D439" s="2"/>
      <c r="E439" s="2"/>
      <c r="F439" s="2"/>
      <c r="G439" s="2"/>
      <c r="H439" s="2" t="str">
        <f ca="1">IFERROR(__xludf.DUMMYFUNCTION("""COMPUTED_VALUE"""),"Other")</f>
        <v>Other</v>
      </c>
    </row>
    <row r="440" spans="1:8" x14ac:dyDescent="0.25">
      <c r="A440" s="2"/>
      <c r="B440" s="2"/>
      <c r="C440" s="2"/>
      <c r="D440" s="2"/>
      <c r="E440" s="2"/>
      <c r="F440" s="2"/>
      <c r="G440" s="2"/>
      <c r="H440" s="2" t="str">
        <f ca="1">IFERROR(__xludf.DUMMYFUNCTION("""COMPUTED_VALUE"""),"Other")</f>
        <v>Other</v>
      </c>
    </row>
    <row r="441" spans="1:8" x14ac:dyDescent="0.25">
      <c r="A441" s="2"/>
      <c r="B441" s="2"/>
      <c r="C441" s="2"/>
      <c r="D441" s="2"/>
      <c r="E441" s="2"/>
      <c r="F441" s="2"/>
      <c r="G441" s="2"/>
      <c r="H441" s="2" t="str">
        <f ca="1">IFERROR(__xludf.DUMMYFUNCTION("""COMPUTED_VALUE"""),"Other")</f>
        <v>Other</v>
      </c>
    </row>
    <row r="442" spans="1:8" x14ac:dyDescent="0.25">
      <c r="A442" s="2"/>
      <c r="B442" s="2"/>
      <c r="C442" s="2"/>
      <c r="D442" s="2"/>
      <c r="E442" s="2"/>
      <c r="F442" s="2"/>
      <c r="G442" s="2"/>
      <c r="H442" s="2" t="str">
        <f ca="1">IFERROR(__xludf.DUMMYFUNCTION("""COMPUTED_VALUE"""),"Other")</f>
        <v>Other</v>
      </c>
    </row>
    <row r="443" spans="1:8" x14ac:dyDescent="0.25">
      <c r="A443" s="2"/>
      <c r="B443" s="2"/>
      <c r="C443" s="2"/>
      <c r="D443" s="2"/>
      <c r="E443" s="2"/>
      <c r="F443" s="2"/>
      <c r="G443" s="2"/>
      <c r="H443" s="2" t="str">
        <f ca="1">IFERROR(__xludf.DUMMYFUNCTION("""COMPUTED_VALUE"""),"Other")</f>
        <v>Other</v>
      </c>
    </row>
    <row r="444" spans="1:8" x14ac:dyDescent="0.25">
      <c r="A444" s="2"/>
      <c r="B444" s="2"/>
      <c r="C444" s="2"/>
      <c r="D444" s="2"/>
      <c r="E444" s="2"/>
      <c r="F444" s="2"/>
      <c r="G444" s="2"/>
      <c r="H444" s="2" t="str">
        <f ca="1">IFERROR(__xludf.DUMMYFUNCTION("""COMPUTED_VALUE"""),"Other")</f>
        <v>Other</v>
      </c>
    </row>
    <row r="445" spans="1:8" x14ac:dyDescent="0.25">
      <c r="A445" s="2"/>
      <c r="B445" s="2"/>
      <c r="C445" s="2"/>
      <c r="D445" s="2"/>
      <c r="E445" s="2"/>
      <c r="F445" s="2"/>
      <c r="G445" s="2"/>
      <c r="H445" s="2" t="str">
        <f ca="1">IFERROR(__xludf.DUMMYFUNCTION("""COMPUTED_VALUE"""),"Other")</f>
        <v>Other</v>
      </c>
    </row>
    <row r="446" spans="1:8" x14ac:dyDescent="0.25">
      <c r="A446" s="2"/>
      <c r="B446" s="2"/>
      <c r="C446" s="2"/>
      <c r="D446" s="2"/>
      <c r="E446" s="2"/>
      <c r="F446" s="2"/>
      <c r="G446" s="2"/>
      <c r="H446" s="2" t="str">
        <f ca="1">IFERROR(__xludf.DUMMYFUNCTION("""COMPUTED_VALUE"""),"Other")</f>
        <v>Other</v>
      </c>
    </row>
    <row r="447" spans="1:8" x14ac:dyDescent="0.25">
      <c r="A447" s="2"/>
      <c r="B447" s="2"/>
      <c r="C447" s="2"/>
      <c r="D447" s="2"/>
      <c r="E447" s="2"/>
      <c r="F447" s="2"/>
      <c r="G447" s="2"/>
      <c r="H447" s="2" t="str">
        <f ca="1">IFERROR(__xludf.DUMMYFUNCTION("""COMPUTED_VALUE"""),"Other")</f>
        <v>Other</v>
      </c>
    </row>
    <row r="448" spans="1:8" x14ac:dyDescent="0.25">
      <c r="A448" s="2"/>
      <c r="B448" s="2"/>
      <c r="C448" s="2"/>
      <c r="D448" s="2"/>
      <c r="E448" s="2"/>
      <c r="F448" s="2"/>
      <c r="G448" s="2"/>
      <c r="H448" s="2" t="str">
        <f ca="1">IFERROR(__xludf.DUMMYFUNCTION("""COMPUTED_VALUE"""),"Other")</f>
        <v>Other</v>
      </c>
    </row>
    <row r="449" spans="1:8" x14ac:dyDescent="0.25">
      <c r="A449" s="2"/>
      <c r="B449" s="2"/>
      <c r="C449" s="2"/>
      <c r="D449" s="2"/>
      <c r="E449" s="2"/>
      <c r="F449" s="2"/>
      <c r="G449" s="2"/>
      <c r="H449" s="2" t="str">
        <f ca="1">IFERROR(__xludf.DUMMYFUNCTION("""COMPUTED_VALUE"""),"Other")</f>
        <v>Other</v>
      </c>
    </row>
    <row r="450" spans="1:8" x14ac:dyDescent="0.25">
      <c r="A450" s="2"/>
      <c r="B450" s="2"/>
      <c r="C450" s="2"/>
      <c r="D450" s="2"/>
      <c r="E450" s="2"/>
      <c r="F450" s="2"/>
      <c r="G450" s="2"/>
      <c r="H450" s="2" t="str">
        <f ca="1">IFERROR(__xludf.DUMMYFUNCTION("""COMPUTED_VALUE"""),"Other")</f>
        <v>Other</v>
      </c>
    </row>
    <row r="451" spans="1:8" x14ac:dyDescent="0.25">
      <c r="A451" s="2"/>
      <c r="B451" s="2"/>
      <c r="C451" s="2"/>
      <c r="D451" s="2"/>
      <c r="E451" s="2"/>
      <c r="F451" s="2"/>
      <c r="G451" s="2"/>
      <c r="H451" s="2" t="str">
        <f ca="1">IFERROR(__xludf.DUMMYFUNCTION("""COMPUTED_VALUE"""),"Other")</f>
        <v>Other</v>
      </c>
    </row>
    <row r="452" spans="1:8" x14ac:dyDescent="0.25">
      <c r="A452" s="2"/>
      <c r="B452" s="2"/>
      <c r="C452" s="2"/>
      <c r="D452" s="2"/>
      <c r="E452" s="2"/>
      <c r="F452" s="2"/>
      <c r="G452" s="2"/>
      <c r="H452" s="2" t="str">
        <f ca="1">IFERROR(__xludf.DUMMYFUNCTION("""COMPUTED_VALUE"""),"Other")</f>
        <v>Other</v>
      </c>
    </row>
    <row r="453" spans="1:8" x14ac:dyDescent="0.25">
      <c r="A453" s="2"/>
      <c r="B453" s="2"/>
      <c r="C453" s="2"/>
      <c r="D453" s="2"/>
      <c r="E453" s="2"/>
      <c r="F453" s="2"/>
      <c r="G453" s="2"/>
      <c r="H453" s="2" t="str">
        <f ca="1">IFERROR(__xludf.DUMMYFUNCTION("""COMPUTED_VALUE"""),"Other")</f>
        <v>Other</v>
      </c>
    </row>
    <row r="454" spans="1:8" x14ac:dyDescent="0.25">
      <c r="A454" s="2"/>
      <c r="B454" s="2"/>
      <c r="C454" s="2"/>
      <c r="D454" s="2"/>
      <c r="E454" s="2"/>
      <c r="F454" s="2"/>
      <c r="G454" s="2"/>
      <c r="H454" s="2" t="str">
        <f ca="1">IFERROR(__xludf.DUMMYFUNCTION("""COMPUTED_VALUE"""),"Other")</f>
        <v>Other</v>
      </c>
    </row>
    <row r="455" spans="1:8" x14ac:dyDescent="0.25">
      <c r="A455" s="2"/>
      <c r="B455" s="2"/>
      <c r="C455" s="2"/>
      <c r="D455" s="2"/>
      <c r="E455" s="2"/>
      <c r="F455" s="2"/>
      <c r="G455" s="2"/>
      <c r="H455" s="2" t="str">
        <f ca="1">IFERROR(__xludf.DUMMYFUNCTION("""COMPUTED_VALUE"""),"Other")</f>
        <v>Other</v>
      </c>
    </row>
    <row r="456" spans="1:8" x14ac:dyDescent="0.25">
      <c r="A456" s="2"/>
      <c r="B456" s="2"/>
      <c r="C456" s="2"/>
      <c r="D456" s="2"/>
      <c r="E456" s="2"/>
      <c r="F456" s="2"/>
      <c r="G456" s="2"/>
      <c r="H456" s="2" t="str">
        <f ca="1">IFERROR(__xludf.DUMMYFUNCTION("""COMPUTED_VALUE"""),"Other")</f>
        <v>Other</v>
      </c>
    </row>
    <row r="457" spans="1:8" x14ac:dyDescent="0.25">
      <c r="A457" s="2"/>
      <c r="B457" s="2"/>
      <c r="C457" s="2"/>
      <c r="D457" s="2"/>
      <c r="E457" s="2"/>
      <c r="F457" s="2"/>
      <c r="G457" s="2"/>
      <c r="H457" s="2" t="str">
        <f ca="1">IFERROR(__xludf.DUMMYFUNCTION("""COMPUTED_VALUE"""),"Other")</f>
        <v>Other</v>
      </c>
    </row>
    <row r="458" spans="1:8" x14ac:dyDescent="0.25">
      <c r="A458" s="2"/>
      <c r="B458" s="2"/>
      <c r="C458" s="2"/>
      <c r="D458" s="2"/>
      <c r="E458" s="2"/>
      <c r="F458" s="2"/>
      <c r="G458" s="2"/>
      <c r="H458" s="2" t="str">
        <f ca="1">IFERROR(__xludf.DUMMYFUNCTION("""COMPUTED_VALUE"""),"Other")</f>
        <v>Other</v>
      </c>
    </row>
    <row r="459" spans="1:8" x14ac:dyDescent="0.25">
      <c r="A459" s="2"/>
      <c r="B459" s="2"/>
      <c r="C459" s="2"/>
      <c r="D459" s="2"/>
      <c r="E459" s="2"/>
      <c r="F459" s="2"/>
      <c r="G459" s="2"/>
      <c r="H459" s="2" t="str">
        <f ca="1">IFERROR(__xludf.DUMMYFUNCTION("""COMPUTED_VALUE"""),"Other")</f>
        <v>Other</v>
      </c>
    </row>
    <row r="460" spans="1:8" x14ac:dyDescent="0.25">
      <c r="A460" s="2"/>
      <c r="B460" s="2"/>
      <c r="C460" s="2"/>
      <c r="D460" s="2"/>
      <c r="E460" s="2"/>
      <c r="F460" s="2"/>
      <c r="G460" s="2"/>
      <c r="H460" s="2" t="str">
        <f ca="1">IFERROR(__xludf.DUMMYFUNCTION("""COMPUTED_VALUE"""),"Other")</f>
        <v>Other</v>
      </c>
    </row>
    <row r="461" spans="1:8" x14ac:dyDescent="0.25">
      <c r="A461" s="2"/>
      <c r="B461" s="2"/>
      <c r="C461" s="2"/>
      <c r="D461" s="2"/>
      <c r="E461" s="2"/>
      <c r="F461" s="2"/>
      <c r="G461" s="2"/>
      <c r="H461" s="2" t="str">
        <f ca="1">IFERROR(__xludf.DUMMYFUNCTION("""COMPUTED_VALUE"""),"Other")</f>
        <v>Other</v>
      </c>
    </row>
    <row r="462" spans="1:8" x14ac:dyDescent="0.25">
      <c r="A462" s="2"/>
      <c r="B462" s="2"/>
      <c r="C462" s="2"/>
      <c r="D462" s="2"/>
      <c r="E462" s="2"/>
      <c r="F462" s="2"/>
      <c r="G462" s="2"/>
      <c r="H462" s="2" t="str">
        <f ca="1">IFERROR(__xludf.DUMMYFUNCTION("""COMPUTED_VALUE"""),"Other")</f>
        <v>Other</v>
      </c>
    </row>
    <row r="463" spans="1:8" x14ac:dyDescent="0.25">
      <c r="A463" s="2"/>
      <c r="B463" s="2"/>
      <c r="C463" s="2"/>
      <c r="D463" s="2"/>
      <c r="E463" s="2"/>
      <c r="F463" s="2"/>
      <c r="G463" s="2"/>
      <c r="H463" s="2" t="str">
        <f ca="1">IFERROR(__xludf.DUMMYFUNCTION("""COMPUTED_VALUE"""),"Other")</f>
        <v>Other</v>
      </c>
    </row>
    <row r="464" spans="1:8" x14ac:dyDescent="0.25">
      <c r="A464" s="2"/>
      <c r="B464" s="2"/>
      <c r="C464" s="2"/>
      <c r="D464" s="2"/>
      <c r="E464" s="2"/>
      <c r="F464" s="2"/>
      <c r="G464" s="2"/>
      <c r="H464" s="2" t="str">
        <f ca="1">IFERROR(__xludf.DUMMYFUNCTION("""COMPUTED_VALUE"""),"Other")</f>
        <v>Other</v>
      </c>
    </row>
    <row r="465" spans="1:8" x14ac:dyDescent="0.25">
      <c r="A465" s="2"/>
      <c r="B465" s="2"/>
      <c r="C465" s="2"/>
      <c r="D465" s="2"/>
      <c r="E465" s="2"/>
      <c r="F465" s="2"/>
      <c r="G465" s="2"/>
      <c r="H465" s="2" t="str">
        <f ca="1">IFERROR(__xludf.DUMMYFUNCTION("""COMPUTED_VALUE"""),"Other")</f>
        <v>Other</v>
      </c>
    </row>
    <row r="466" spans="1:8" x14ac:dyDescent="0.25">
      <c r="A466" s="2"/>
      <c r="B466" s="2"/>
      <c r="C466" s="2"/>
      <c r="D466" s="2"/>
      <c r="E466" s="2"/>
      <c r="F466" s="2"/>
      <c r="G466" s="2"/>
      <c r="H466" s="2" t="str">
        <f ca="1">IFERROR(__xludf.DUMMYFUNCTION("""COMPUTED_VALUE"""),"Other")</f>
        <v>Other</v>
      </c>
    </row>
    <row r="467" spans="1:8" x14ac:dyDescent="0.25">
      <c r="A467" s="2"/>
      <c r="B467" s="2"/>
      <c r="C467" s="2"/>
      <c r="D467" s="2"/>
      <c r="E467" s="2"/>
      <c r="F467" s="2"/>
      <c r="G467" s="2"/>
      <c r="H467" s="2" t="str">
        <f ca="1">IFERROR(__xludf.DUMMYFUNCTION("""COMPUTED_VALUE"""),"Other")</f>
        <v>Other</v>
      </c>
    </row>
    <row r="468" spans="1:8" x14ac:dyDescent="0.25">
      <c r="A468" s="2"/>
      <c r="B468" s="2"/>
      <c r="C468" s="2"/>
      <c r="D468" s="2"/>
      <c r="E468" s="2"/>
      <c r="F468" s="2"/>
      <c r="G468" s="2"/>
      <c r="H468" s="2" t="str">
        <f ca="1">IFERROR(__xludf.DUMMYFUNCTION("""COMPUTED_VALUE"""),"Other")</f>
        <v>Other</v>
      </c>
    </row>
    <row r="469" spans="1:8" x14ac:dyDescent="0.25">
      <c r="A469" s="2"/>
      <c r="B469" s="2"/>
      <c r="C469" s="2"/>
      <c r="D469" s="2"/>
      <c r="E469" s="2"/>
      <c r="F469" s="2"/>
      <c r="G469" s="2"/>
      <c r="H469" s="2" t="str">
        <f ca="1">IFERROR(__xludf.DUMMYFUNCTION("""COMPUTED_VALUE"""),"Other")</f>
        <v>Other</v>
      </c>
    </row>
    <row r="470" spans="1:8" x14ac:dyDescent="0.25">
      <c r="A470" s="2"/>
      <c r="B470" s="2"/>
      <c r="C470" s="2"/>
      <c r="D470" s="2"/>
      <c r="E470" s="2"/>
      <c r="F470" s="2"/>
      <c r="G470" s="2"/>
      <c r="H470" s="2" t="str">
        <f ca="1">IFERROR(__xludf.DUMMYFUNCTION("""COMPUTED_VALUE"""),"Other")</f>
        <v>Other</v>
      </c>
    </row>
    <row r="471" spans="1:8" x14ac:dyDescent="0.25">
      <c r="A471" s="2"/>
      <c r="B471" s="2"/>
      <c r="C471" s="2"/>
      <c r="D471" s="2"/>
      <c r="E471" s="2"/>
      <c r="F471" s="2"/>
      <c r="G471" s="2"/>
      <c r="H471" s="2" t="str">
        <f ca="1">IFERROR(__xludf.DUMMYFUNCTION("""COMPUTED_VALUE"""),"Other")</f>
        <v>Other</v>
      </c>
    </row>
    <row r="472" spans="1:8" x14ac:dyDescent="0.25">
      <c r="A472" s="2"/>
      <c r="B472" s="2"/>
      <c r="C472" s="2"/>
      <c r="D472" s="2"/>
      <c r="E472" s="2"/>
      <c r="F472" s="2"/>
      <c r="G472" s="2"/>
      <c r="H472" s="2" t="str">
        <f ca="1">IFERROR(__xludf.DUMMYFUNCTION("""COMPUTED_VALUE"""),"Other")</f>
        <v>Other</v>
      </c>
    </row>
    <row r="473" spans="1:8" x14ac:dyDescent="0.25">
      <c r="A473" s="2"/>
      <c r="B473" s="2"/>
      <c r="C473" s="2"/>
      <c r="D473" s="2"/>
      <c r="E473" s="2"/>
      <c r="F473" s="2"/>
      <c r="G473" s="2"/>
      <c r="H473" s="2" t="str">
        <f ca="1">IFERROR(__xludf.DUMMYFUNCTION("""COMPUTED_VALUE"""),"Other")</f>
        <v>Other</v>
      </c>
    </row>
    <row r="474" spans="1:8" x14ac:dyDescent="0.25">
      <c r="A474" s="2"/>
      <c r="B474" s="2"/>
      <c r="C474" s="2"/>
      <c r="D474" s="2"/>
      <c r="E474" s="2"/>
      <c r="F474" s="2"/>
      <c r="G474" s="2"/>
      <c r="H474" s="2" t="str">
        <f ca="1">IFERROR(__xludf.DUMMYFUNCTION("""COMPUTED_VALUE"""),"Other")</f>
        <v>Other</v>
      </c>
    </row>
    <row r="475" spans="1:8" x14ac:dyDescent="0.25">
      <c r="A475" s="2"/>
      <c r="B475" s="2"/>
      <c r="C475" s="2"/>
      <c r="D475" s="2"/>
      <c r="E475" s="2"/>
      <c r="F475" s="2"/>
      <c r="G475" s="2"/>
      <c r="H475" s="2" t="str">
        <f ca="1">IFERROR(__xludf.DUMMYFUNCTION("""COMPUTED_VALUE"""),"Other")</f>
        <v>Other</v>
      </c>
    </row>
    <row r="476" spans="1:8" x14ac:dyDescent="0.25">
      <c r="A476" s="2"/>
      <c r="B476" s="2"/>
      <c r="C476" s="2"/>
      <c r="D476" s="2"/>
      <c r="E476" s="2"/>
      <c r="F476" s="2"/>
      <c r="G476" s="2"/>
      <c r="H476" s="2" t="str">
        <f ca="1">IFERROR(__xludf.DUMMYFUNCTION("""COMPUTED_VALUE"""),"Other")</f>
        <v>Other</v>
      </c>
    </row>
    <row r="477" spans="1:8" x14ac:dyDescent="0.25">
      <c r="A477" s="2"/>
      <c r="B477" s="2"/>
      <c r="C477" s="2"/>
      <c r="D477" s="2"/>
      <c r="E477" s="2"/>
      <c r="F477" s="2"/>
      <c r="G477" s="2"/>
      <c r="H477" s="2" t="str">
        <f ca="1">IFERROR(__xludf.DUMMYFUNCTION("""COMPUTED_VALUE"""),"Other")</f>
        <v>Other</v>
      </c>
    </row>
    <row r="478" spans="1:8" x14ac:dyDescent="0.25">
      <c r="A478" s="2"/>
      <c r="B478" s="2"/>
      <c r="C478" s="2"/>
      <c r="D478" s="2"/>
      <c r="E478" s="2"/>
      <c r="F478" s="2"/>
      <c r="G478" s="2"/>
      <c r="H478" s="2" t="str">
        <f ca="1">IFERROR(__xludf.DUMMYFUNCTION("""COMPUTED_VALUE"""),"Other")</f>
        <v>Other</v>
      </c>
    </row>
    <row r="479" spans="1:8" x14ac:dyDescent="0.25">
      <c r="A479" s="2"/>
      <c r="B479" s="2"/>
      <c r="C479" s="2"/>
      <c r="D479" s="2"/>
      <c r="E479" s="2"/>
      <c r="F479" s="2"/>
      <c r="G479" s="2"/>
      <c r="H479" s="2" t="str">
        <f ca="1">IFERROR(__xludf.DUMMYFUNCTION("""COMPUTED_VALUE"""),"Other")</f>
        <v>Other</v>
      </c>
    </row>
    <row r="480" spans="1:8" x14ac:dyDescent="0.25">
      <c r="A480" s="2"/>
      <c r="B480" s="2"/>
      <c r="C480" s="2"/>
      <c r="D480" s="2"/>
      <c r="E480" s="2"/>
      <c r="F480" s="2"/>
      <c r="G480" s="2"/>
      <c r="H480" s="2" t="str">
        <f ca="1">IFERROR(__xludf.DUMMYFUNCTION("""COMPUTED_VALUE"""),"Other")</f>
        <v>Other</v>
      </c>
    </row>
    <row r="481" spans="1:8" x14ac:dyDescent="0.25">
      <c r="A481" s="2"/>
      <c r="B481" s="2"/>
      <c r="C481" s="2"/>
      <c r="D481" s="2"/>
      <c r="E481" s="2"/>
      <c r="F481" s="2"/>
      <c r="G481" s="2"/>
      <c r="H481" s="2" t="str">
        <f ca="1">IFERROR(__xludf.DUMMYFUNCTION("""COMPUTED_VALUE"""),"Other")</f>
        <v>Other</v>
      </c>
    </row>
    <row r="482" spans="1:8" x14ac:dyDescent="0.25">
      <c r="A482" s="2"/>
      <c r="B482" s="2"/>
      <c r="C482" s="2"/>
      <c r="D482" s="2"/>
      <c r="E482" s="2"/>
      <c r="F482" s="2"/>
      <c r="G482" s="2"/>
      <c r="H482" s="2" t="str">
        <f ca="1">IFERROR(__xludf.DUMMYFUNCTION("""COMPUTED_VALUE"""),"Other")</f>
        <v>Other</v>
      </c>
    </row>
    <row r="483" spans="1:8" x14ac:dyDescent="0.25">
      <c r="A483" s="2"/>
      <c r="B483" s="2"/>
      <c r="C483" s="2"/>
      <c r="D483" s="2"/>
      <c r="E483" s="2"/>
      <c r="F483" s="2"/>
      <c r="G483" s="2"/>
      <c r="H483" s="2" t="str">
        <f ca="1">IFERROR(__xludf.DUMMYFUNCTION("""COMPUTED_VALUE"""),"Other")</f>
        <v>Other</v>
      </c>
    </row>
    <row r="484" spans="1:8" x14ac:dyDescent="0.25">
      <c r="A484" s="2"/>
      <c r="B484" s="2"/>
      <c r="C484" s="2"/>
      <c r="D484" s="2"/>
      <c r="E484" s="2"/>
      <c r="F484" s="2"/>
      <c r="G484" s="2"/>
      <c r="H484" s="2" t="str">
        <f ca="1">IFERROR(__xludf.DUMMYFUNCTION("""COMPUTED_VALUE"""),"Other")</f>
        <v>Other</v>
      </c>
    </row>
    <row r="485" spans="1:8" x14ac:dyDescent="0.25">
      <c r="A485" s="2"/>
      <c r="B485" s="2"/>
      <c r="C485" s="2"/>
      <c r="D485" s="2"/>
      <c r="E485" s="2"/>
      <c r="F485" s="2"/>
      <c r="G485" s="2"/>
      <c r="H485" s="2" t="str">
        <f ca="1">IFERROR(__xludf.DUMMYFUNCTION("""COMPUTED_VALUE"""),"Other")</f>
        <v>Other</v>
      </c>
    </row>
    <row r="486" spans="1:8" x14ac:dyDescent="0.25">
      <c r="A486" s="2"/>
      <c r="B486" s="2"/>
      <c r="C486" s="2"/>
      <c r="D486" s="2"/>
      <c r="E486" s="2"/>
      <c r="F486" s="2"/>
      <c r="G486" s="2"/>
      <c r="H486" s="2" t="str">
        <f ca="1">IFERROR(__xludf.DUMMYFUNCTION("""COMPUTED_VALUE"""),"Other")</f>
        <v>Other</v>
      </c>
    </row>
    <row r="487" spans="1:8" x14ac:dyDescent="0.25">
      <c r="A487" s="2"/>
      <c r="B487" s="2"/>
      <c r="C487" s="2"/>
      <c r="D487" s="2"/>
      <c r="E487" s="2"/>
      <c r="F487" s="2"/>
      <c r="G487" s="2"/>
      <c r="H487" s="2" t="str">
        <f ca="1">IFERROR(__xludf.DUMMYFUNCTION("""COMPUTED_VALUE"""),"Other")</f>
        <v>Other</v>
      </c>
    </row>
    <row r="488" spans="1:8" x14ac:dyDescent="0.25">
      <c r="A488" s="2"/>
      <c r="B488" s="2"/>
      <c r="C488" s="2"/>
      <c r="D488" s="2"/>
      <c r="E488" s="2"/>
      <c r="F488" s="2"/>
      <c r="G488" s="2"/>
      <c r="H488" s="2" t="str">
        <f ca="1">IFERROR(__xludf.DUMMYFUNCTION("""COMPUTED_VALUE"""),"Other")</f>
        <v>Other</v>
      </c>
    </row>
    <row r="489" spans="1:8" x14ac:dyDescent="0.25">
      <c r="A489" s="2"/>
      <c r="B489" s="2"/>
      <c r="C489" s="2"/>
      <c r="D489" s="2"/>
      <c r="E489" s="2"/>
      <c r="F489" s="2"/>
      <c r="G489" s="2"/>
      <c r="H489" s="2" t="str">
        <f ca="1">IFERROR(__xludf.DUMMYFUNCTION("""COMPUTED_VALUE"""),"Other")</f>
        <v>Other</v>
      </c>
    </row>
    <row r="490" spans="1:8" x14ac:dyDescent="0.25">
      <c r="A490" s="2"/>
      <c r="B490" s="2"/>
      <c r="C490" s="2"/>
      <c r="D490" s="2"/>
      <c r="E490" s="2"/>
      <c r="F490" s="2"/>
      <c r="G490" s="2"/>
      <c r="H490" s="2" t="str">
        <f ca="1">IFERROR(__xludf.DUMMYFUNCTION("""COMPUTED_VALUE"""),"Other")</f>
        <v>Other</v>
      </c>
    </row>
    <row r="491" spans="1:8" x14ac:dyDescent="0.25">
      <c r="A491" s="2"/>
      <c r="B491" s="2"/>
      <c r="C491" s="2"/>
      <c r="D491" s="2"/>
      <c r="E491" s="2"/>
      <c r="F491" s="2"/>
      <c r="G491" s="2"/>
      <c r="H491" s="2" t="str">
        <f ca="1">IFERROR(__xludf.DUMMYFUNCTION("""COMPUTED_VALUE"""),"Other")</f>
        <v>Other</v>
      </c>
    </row>
    <row r="492" spans="1:8" x14ac:dyDescent="0.25">
      <c r="A492" s="2"/>
      <c r="B492" s="2"/>
      <c r="C492" s="2"/>
      <c r="D492" s="2"/>
      <c r="E492" s="2"/>
      <c r="F492" s="2"/>
      <c r="G492" s="2"/>
      <c r="H492" s="2" t="str">
        <f ca="1">IFERROR(__xludf.DUMMYFUNCTION("""COMPUTED_VALUE"""),"Other")</f>
        <v>Other</v>
      </c>
    </row>
    <row r="493" spans="1:8" x14ac:dyDescent="0.25">
      <c r="A493" s="2"/>
      <c r="B493" s="2"/>
      <c r="C493" s="2"/>
      <c r="D493" s="2"/>
      <c r="E493" s="2"/>
      <c r="F493" s="2"/>
      <c r="G493" s="2"/>
      <c r="H493" s="2" t="str">
        <f ca="1">IFERROR(__xludf.DUMMYFUNCTION("""COMPUTED_VALUE"""),"Other")</f>
        <v>Other</v>
      </c>
    </row>
    <row r="494" spans="1:8" x14ac:dyDescent="0.25">
      <c r="A494" s="2"/>
      <c r="B494" s="2"/>
      <c r="C494" s="2"/>
      <c r="D494" s="2"/>
      <c r="E494" s="2"/>
      <c r="F494" s="2"/>
      <c r="G494" s="2"/>
      <c r="H494" s="2" t="str">
        <f ca="1">IFERROR(__xludf.DUMMYFUNCTION("""COMPUTED_VALUE"""),"Other")</f>
        <v>Other</v>
      </c>
    </row>
    <row r="495" spans="1:8" x14ac:dyDescent="0.25">
      <c r="A495" s="2"/>
      <c r="B495" s="2"/>
      <c r="C495" s="2"/>
      <c r="D495" s="2"/>
      <c r="E495" s="2"/>
      <c r="F495" s="2"/>
      <c r="G495" s="2"/>
      <c r="H495" s="2" t="str">
        <f ca="1">IFERROR(__xludf.DUMMYFUNCTION("""COMPUTED_VALUE"""),"Other")</f>
        <v>Other</v>
      </c>
    </row>
    <row r="496" spans="1:8" x14ac:dyDescent="0.25">
      <c r="A496" s="2"/>
      <c r="B496" s="2"/>
      <c r="C496" s="2"/>
      <c r="D496" s="2"/>
      <c r="E496" s="2"/>
      <c r="F496" s="2"/>
      <c r="G496" s="2"/>
      <c r="H496" s="2" t="str">
        <f ca="1">IFERROR(__xludf.DUMMYFUNCTION("""COMPUTED_VALUE"""),"Other")</f>
        <v>Other</v>
      </c>
    </row>
    <row r="497" spans="1:8" x14ac:dyDescent="0.25">
      <c r="A497" s="2"/>
      <c r="B497" s="2"/>
      <c r="C497" s="2"/>
      <c r="D497" s="2"/>
      <c r="E497" s="2"/>
      <c r="F497" s="2"/>
      <c r="G497" s="2"/>
      <c r="H497" s="2" t="str">
        <f ca="1">IFERROR(__xludf.DUMMYFUNCTION("""COMPUTED_VALUE"""),"Other")</f>
        <v>Other</v>
      </c>
    </row>
    <row r="498" spans="1:8" x14ac:dyDescent="0.25">
      <c r="A498" s="2"/>
      <c r="B498" s="2"/>
      <c r="C498" s="2"/>
      <c r="D498" s="2"/>
      <c r="E498" s="2"/>
      <c r="F498" s="2"/>
      <c r="G498" s="2"/>
      <c r="H498" s="2" t="str">
        <f ca="1">IFERROR(__xludf.DUMMYFUNCTION("""COMPUTED_VALUE"""),"Other")</f>
        <v>Other</v>
      </c>
    </row>
    <row r="499" spans="1:8" x14ac:dyDescent="0.25">
      <c r="A499" s="2"/>
      <c r="B499" s="2"/>
      <c r="C499" s="2"/>
      <c r="D499" s="2"/>
      <c r="E499" s="2"/>
      <c r="F499" s="2"/>
      <c r="G499" s="2"/>
      <c r="H499" s="2" t="str">
        <f ca="1">IFERROR(__xludf.DUMMYFUNCTION("""COMPUTED_VALUE"""),"Other")</f>
        <v>Other</v>
      </c>
    </row>
    <row r="500" spans="1:8" x14ac:dyDescent="0.25">
      <c r="A500" s="2"/>
      <c r="B500" s="2"/>
      <c r="C500" s="2"/>
      <c r="D500" s="2"/>
      <c r="E500" s="2"/>
      <c r="F500" s="2"/>
      <c r="G500" s="2"/>
      <c r="H500" s="2" t="str">
        <f ca="1">IFERROR(__xludf.DUMMYFUNCTION("""COMPUTED_VALUE"""),"Other")</f>
        <v>Other</v>
      </c>
    </row>
    <row r="501" spans="1:8" x14ac:dyDescent="0.25">
      <c r="A501" s="2"/>
      <c r="B501" s="2"/>
      <c r="C501" s="2"/>
      <c r="D501" s="2"/>
      <c r="E501" s="2"/>
      <c r="F501" s="2"/>
      <c r="G501" s="2"/>
      <c r="H501" s="2" t="str">
        <f ca="1">IFERROR(__xludf.DUMMYFUNCTION("""COMPUTED_VALUE"""),"Other")</f>
        <v>Other</v>
      </c>
    </row>
    <row r="502" spans="1:8" x14ac:dyDescent="0.25">
      <c r="A502" s="2"/>
      <c r="B502" s="2"/>
      <c r="C502" s="2"/>
      <c r="D502" s="2"/>
      <c r="E502" s="2"/>
      <c r="F502" s="2"/>
      <c r="G502" s="2"/>
      <c r="H502" s="2" t="str">
        <f ca="1">IFERROR(__xludf.DUMMYFUNCTION("""COMPUTED_VALUE"""),"Other")</f>
        <v>Other</v>
      </c>
    </row>
    <row r="503" spans="1:8" x14ac:dyDescent="0.25">
      <c r="A503" s="2"/>
      <c r="B503" s="2"/>
      <c r="C503" s="2"/>
      <c r="D503" s="2"/>
      <c r="E503" s="2"/>
      <c r="F503" s="2"/>
      <c r="G503" s="2"/>
      <c r="H503" s="2" t="str">
        <f ca="1">IFERROR(__xludf.DUMMYFUNCTION("""COMPUTED_VALUE"""),"Other")</f>
        <v>Other</v>
      </c>
    </row>
    <row r="504" spans="1:8" x14ac:dyDescent="0.25">
      <c r="A504" s="2"/>
      <c r="B504" s="2"/>
      <c r="C504" s="2"/>
      <c r="D504" s="2"/>
      <c r="E504" s="2"/>
      <c r="F504" s="2"/>
      <c r="G504" s="2"/>
      <c r="H504" s="2" t="str">
        <f ca="1">IFERROR(__xludf.DUMMYFUNCTION("""COMPUTED_VALUE"""),"Other")</f>
        <v>Other</v>
      </c>
    </row>
    <row r="505" spans="1:8" x14ac:dyDescent="0.25">
      <c r="A505" s="2"/>
      <c r="B505" s="2"/>
      <c r="C505" s="2"/>
      <c r="D505" s="2"/>
      <c r="E505" s="2"/>
      <c r="F505" s="2"/>
      <c r="G505" s="2"/>
      <c r="H505" s="2" t="str">
        <f ca="1">IFERROR(__xludf.DUMMYFUNCTION("""COMPUTED_VALUE"""),"Other")</f>
        <v>Other</v>
      </c>
    </row>
    <row r="506" spans="1:8" x14ac:dyDescent="0.25">
      <c r="A506" s="2"/>
      <c r="B506" s="2"/>
      <c r="C506" s="2"/>
      <c r="D506" s="2"/>
      <c r="E506" s="2"/>
      <c r="F506" s="2"/>
      <c r="G506" s="2"/>
      <c r="H506" s="2" t="str">
        <f ca="1">IFERROR(__xludf.DUMMYFUNCTION("""COMPUTED_VALUE"""),"Other")</f>
        <v>Other</v>
      </c>
    </row>
    <row r="507" spans="1:8" x14ac:dyDescent="0.25">
      <c r="A507" s="2"/>
      <c r="B507" s="2"/>
      <c r="C507" s="2"/>
      <c r="D507" s="2"/>
      <c r="E507" s="2"/>
      <c r="F507" s="2"/>
      <c r="G507" s="2"/>
      <c r="H507" s="2" t="str">
        <f ca="1">IFERROR(__xludf.DUMMYFUNCTION("""COMPUTED_VALUE"""),"Other")</f>
        <v>Other</v>
      </c>
    </row>
    <row r="508" spans="1:8" x14ac:dyDescent="0.25">
      <c r="A508" s="2"/>
      <c r="B508" s="2"/>
      <c r="C508" s="2"/>
      <c r="D508" s="2"/>
      <c r="E508" s="2"/>
      <c r="F508" s="2"/>
      <c r="G508" s="2"/>
      <c r="H508" s="2" t="str">
        <f ca="1">IFERROR(__xludf.DUMMYFUNCTION("""COMPUTED_VALUE"""),"Other")</f>
        <v>Other</v>
      </c>
    </row>
    <row r="509" spans="1:8" x14ac:dyDescent="0.25">
      <c r="A509" s="2"/>
      <c r="B509" s="2"/>
      <c r="C509" s="2"/>
      <c r="D509" s="2"/>
      <c r="E509" s="2"/>
      <c r="F509" s="2"/>
      <c r="G509" s="2"/>
      <c r="H509" s="2" t="str">
        <f ca="1">IFERROR(__xludf.DUMMYFUNCTION("""COMPUTED_VALUE"""),"Other")</f>
        <v>Other</v>
      </c>
    </row>
    <row r="510" spans="1:8" x14ac:dyDescent="0.25">
      <c r="A510" s="2"/>
      <c r="B510" s="2"/>
      <c r="C510" s="2"/>
      <c r="D510" s="2"/>
      <c r="E510" s="2"/>
      <c r="F510" s="2"/>
      <c r="G510" s="2"/>
      <c r="H510" s="2" t="str">
        <f ca="1">IFERROR(__xludf.DUMMYFUNCTION("""COMPUTED_VALUE"""),"Other")</f>
        <v>Other</v>
      </c>
    </row>
    <row r="511" spans="1:8" x14ac:dyDescent="0.25">
      <c r="A511" s="2"/>
      <c r="B511" s="2"/>
      <c r="C511" s="2"/>
      <c r="D511" s="2"/>
      <c r="E511" s="2"/>
      <c r="F511" s="2"/>
      <c r="G511" s="2"/>
      <c r="H511" s="2" t="str">
        <f ca="1">IFERROR(__xludf.DUMMYFUNCTION("""COMPUTED_VALUE"""),"Other")</f>
        <v>Other</v>
      </c>
    </row>
    <row r="512" spans="1:8" x14ac:dyDescent="0.25">
      <c r="A512" s="2"/>
      <c r="B512" s="2"/>
      <c r="C512" s="2"/>
      <c r="D512" s="2"/>
      <c r="E512" s="2"/>
      <c r="F512" s="2"/>
      <c r="G512" s="2"/>
      <c r="H512" s="2" t="str">
        <f ca="1">IFERROR(__xludf.DUMMYFUNCTION("""COMPUTED_VALUE"""),"Other")</f>
        <v>Other</v>
      </c>
    </row>
    <row r="513" spans="1:8" x14ac:dyDescent="0.25">
      <c r="A513" s="2"/>
      <c r="B513" s="2"/>
      <c r="C513" s="2"/>
      <c r="D513" s="2"/>
      <c r="E513" s="2"/>
      <c r="F513" s="2"/>
      <c r="G513" s="2"/>
      <c r="H513" s="2" t="str">
        <f ca="1">IFERROR(__xludf.DUMMYFUNCTION("""COMPUTED_VALUE"""),"Other")</f>
        <v>Other</v>
      </c>
    </row>
    <row r="514" spans="1:8" x14ac:dyDescent="0.25">
      <c r="A514" s="2"/>
      <c r="B514" s="2"/>
      <c r="C514" s="2"/>
      <c r="D514" s="2"/>
      <c r="E514" s="2"/>
      <c r="F514" s="2"/>
      <c r="G514" s="2"/>
      <c r="H514" s="2" t="str">
        <f ca="1">IFERROR(__xludf.DUMMYFUNCTION("""COMPUTED_VALUE"""),"Other")</f>
        <v>Other</v>
      </c>
    </row>
    <row r="515" spans="1:8" x14ac:dyDescent="0.25">
      <c r="A515" s="2"/>
      <c r="B515" s="2"/>
      <c r="C515" s="2"/>
      <c r="D515" s="2"/>
      <c r="E515" s="2"/>
      <c r="F515" s="2"/>
      <c r="G515" s="2"/>
      <c r="H515" s="2" t="str">
        <f ca="1">IFERROR(__xludf.DUMMYFUNCTION("""COMPUTED_VALUE"""),"Other")</f>
        <v>Other</v>
      </c>
    </row>
    <row r="516" spans="1:8" x14ac:dyDescent="0.25">
      <c r="A516" s="2"/>
      <c r="B516" s="2"/>
      <c r="C516" s="2"/>
      <c r="D516" s="2"/>
      <c r="E516" s="2"/>
      <c r="F516" s="2"/>
      <c r="G516" s="2"/>
      <c r="H516" s="2" t="str">
        <f ca="1">IFERROR(__xludf.DUMMYFUNCTION("""COMPUTED_VALUE"""),"Other")</f>
        <v>Other</v>
      </c>
    </row>
    <row r="517" spans="1:8" x14ac:dyDescent="0.25">
      <c r="A517" s="2"/>
      <c r="B517" s="2"/>
      <c r="C517" s="2"/>
      <c r="D517" s="2"/>
      <c r="E517" s="2"/>
      <c r="F517" s="2"/>
      <c r="G517" s="2"/>
      <c r="H517" s="2" t="str">
        <f ca="1">IFERROR(__xludf.DUMMYFUNCTION("""COMPUTED_VALUE"""),"Other")</f>
        <v>Other</v>
      </c>
    </row>
    <row r="518" spans="1:8" x14ac:dyDescent="0.25">
      <c r="A518" s="2"/>
      <c r="B518" s="2"/>
      <c r="C518" s="2"/>
      <c r="D518" s="2"/>
      <c r="E518" s="2"/>
      <c r="F518" s="2"/>
      <c r="G518" s="2"/>
      <c r="H518" s="2" t="str">
        <f ca="1">IFERROR(__xludf.DUMMYFUNCTION("""COMPUTED_VALUE"""),"Other")</f>
        <v>Other</v>
      </c>
    </row>
    <row r="519" spans="1:8" x14ac:dyDescent="0.25">
      <c r="A519" s="2"/>
      <c r="B519" s="2"/>
      <c r="C519" s="2"/>
      <c r="D519" s="2"/>
      <c r="E519" s="2"/>
      <c r="F519" s="2"/>
      <c r="G519" s="2"/>
      <c r="H519" s="2" t="str">
        <f ca="1">IFERROR(__xludf.DUMMYFUNCTION("""COMPUTED_VALUE"""),"Other")</f>
        <v>Other</v>
      </c>
    </row>
    <row r="520" spans="1:8" x14ac:dyDescent="0.25">
      <c r="A520" s="2"/>
      <c r="B520" s="2"/>
      <c r="C520" s="2"/>
      <c r="D520" s="2"/>
      <c r="E520" s="2"/>
      <c r="F520" s="2"/>
      <c r="G520" s="2"/>
      <c r="H520" s="2" t="str">
        <f ca="1">IFERROR(__xludf.DUMMYFUNCTION("""COMPUTED_VALUE"""),"Other")</f>
        <v>Other</v>
      </c>
    </row>
    <row r="521" spans="1:8" x14ac:dyDescent="0.25">
      <c r="A521" s="2"/>
      <c r="B521" s="2"/>
      <c r="C521" s="2"/>
      <c r="D521" s="2"/>
      <c r="E521" s="2"/>
      <c r="F521" s="2"/>
      <c r="G521" s="2"/>
      <c r="H521" s="2" t="str">
        <f ca="1">IFERROR(__xludf.DUMMYFUNCTION("""COMPUTED_VALUE"""),"Other")</f>
        <v>Other</v>
      </c>
    </row>
    <row r="522" spans="1:8" x14ac:dyDescent="0.25">
      <c r="A522" s="2"/>
      <c r="B522" s="2"/>
      <c r="C522" s="2"/>
      <c r="D522" s="2"/>
      <c r="E522" s="2"/>
      <c r="F522" s="2"/>
      <c r="G522" s="2"/>
      <c r="H522" s="2" t="str">
        <f ca="1">IFERROR(__xludf.DUMMYFUNCTION("""COMPUTED_VALUE"""),"Other")</f>
        <v>Other</v>
      </c>
    </row>
    <row r="523" spans="1:8" x14ac:dyDescent="0.25">
      <c r="A523" s="2"/>
      <c r="B523" s="2"/>
      <c r="C523" s="2"/>
      <c r="D523" s="2"/>
      <c r="E523" s="2"/>
      <c r="F523" s="2"/>
      <c r="G523" s="2"/>
      <c r="H523" s="2" t="str">
        <f ca="1">IFERROR(__xludf.DUMMYFUNCTION("""COMPUTED_VALUE"""),"Other")</f>
        <v>Other</v>
      </c>
    </row>
    <row r="524" spans="1:8" x14ac:dyDescent="0.25">
      <c r="A524" s="2"/>
      <c r="B524" s="2"/>
      <c r="C524" s="2"/>
      <c r="D524" s="2"/>
      <c r="E524" s="2"/>
      <c r="F524" s="2"/>
      <c r="G524" s="2"/>
      <c r="H524" s="2" t="str">
        <f ca="1">IFERROR(__xludf.DUMMYFUNCTION("""COMPUTED_VALUE"""),"Other")</f>
        <v>Other</v>
      </c>
    </row>
    <row r="525" spans="1:8" x14ac:dyDescent="0.25">
      <c r="A525" s="2"/>
      <c r="B525" s="2"/>
      <c r="C525" s="2"/>
      <c r="D525" s="2"/>
      <c r="E525" s="2"/>
      <c r="F525" s="2"/>
      <c r="G525" s="2"/>
      <c r="H525" s="2" t="str">
        <f ca="1">IFERROR(__xludf.DUMMYFUNCTION("""COMPUTED_VALUE"""),"Other")</f>
        <v>Other</v>
      </c>
    </row>
    <row r="526" spans="1:8" x14ac:dyDescent="0.25">
      <c r="A526" s="2"/>
      <c r="B526" s="2"/>
      <c r="C526" s="2"/>
      <c r="D526" s="2"/>
      <c r="E526" s="2"/>
      <c r="F526" s="2"/>
      <c r="G526" s="2"/>
      <c r="H526" s="2" t="str">
        <f ca="1">IFERROR(__xludf.DUMMYFUNCTION("""COMPUTED_VALUE"""),"Other")</f>
        <v>Other</v>
      </c>
    </row>
    <row r="527" spans="1:8" x14ac:dyDescent="0.25">
      <c r="A527" s="2"/>
      <c r="B527" s="2"/>
      <c r="C527" s="2"/>
      <c r="D527" s="2"/>
      <c r="E527" s="2"/>
      <c r="F527" s="2"/>
      <c r="G527" s="2"/>
      <c r="H527" s="2" t="str">
        <f ca="1">IFERROR(__xludf.DUMMYFUNCTION("""COMPUTED_VALUE"""),"Other")</f>
        <v>Other</v>
      </c>
    </row>
    <row r="528" spans="1:8" x14ac:dyDescent="0.25">
      <c r="A528" s="2"/>
      <c r="B528" s="2"/>
      <c r="C528" s="2"/>
      <c r="D528" s="2"/>
      <c r="E528" s="2"/>
      <c r="F528" s="2"/>
      <c r="G528" s="2"/>
      <c r="H528" s="2" t="str">
        <f ca="1">IFERROR(__xludf.DUMMYFUNCTION("""COMPUTED_VALUE"""),"Other")</f>
        <v>Other</v>
      </c>
    </row>
    <row r="529" spans="1:8" x14ac:dyDescent="0.25">
      <c r="A529" s="2"/>
      <c r="B529" s="2"/>
      <c r="C529" s="2"/>
      <c r="D529" s="2"/>
      <c r="E529" s="2"/>
      <c r="F529" s="2"/>
      <c r="G529" s="2"/>
      <c r="H529" s="2" t="str">
        <f ca="1">IFERROR(__xludf.DUMMYFUNCTION("""COMPUTED_VALUE"""),"Other")</f>
        <v>Other</v>
      </c>
    </row>
    <row r="530" spans="1:8" x14ac:dyDescent="0.25">
      <c r="A530" s="2"/>
      <c r="B530" s="2"/>
      <c r="C530" s="2"/>
      <c r="D530" s="2"/>
      <c r="E530" s="2"/>
      <c r="F530" s="2"/>
      <c r="G530" s="2"/>
      <c r="H530" s="2" t="str">
        <f ca="1">IFERROR(__xludf.DUMMYFUNCTION("""COMPUTED_VALUE"""),"Other")</f>
        <v>Other</v>
      </c>
    </row>
    <row r="531" spans="1:8" x14ac:dyDescent="0.25">
      <c r="A531" s="2"/>
      <c r="B531" s="2"/>
      <c r="C531" s="2"/>
      <c r="D531" s="2"/>
      <c r="E531" s="2"/>
      <c r="F531" s="2"/>
      <c r="G531" s="2"/>
      <c r="H531" s="2" t="str">
        <f ca="1">IFERROR(__xludf.DUMMYFUNCTION("""COMPUTED_VALUE"""),"Other")</f>
        <v>Other</v>
      </c>
    </row>
    <row r="532" spans="1:8" x14ac:dyDescent="0.25">
      <c r="A532" s="2"/>
      <c r="B532" s="2"/>
      <c r="C532" s="2"/>
      <c r="D532" s="2"/>
      <c r="E532" s="2"/>
      <c r="F532" s="2"/>
      <c r="G532" s="2"/>
      <c r="H532" s="2" t="str">
        <f ca="1">IFERROR(__xludf.DUMMYFUNCTION("""COMPUTED_VALUE"""),"Other")</f>
        <v>Other</v>
      </c>
    </row>
    <row r="533" spans="1:8" x14ac:dyDescent="0.25">
      <c r="A533" s="2"/>
      <c r="B533" s="2"/>
      <c r="C533" s="2"/>
      <c r="D533" s="2"/>
      <c r="E533" s="2"/>
      <c r="F533" s="2"/>
      <c r="G533" s="2"/>
      <c r="H533" s="2" t="str">
        <f ca="1">IFERROR(__xludf.DUMMYFUNCTION("""COMPUTED_VALUE"""),"Other")</f>
        <v>Other</v>
      </c>
    </row>
    <row r="534" spans="1:8" x14ac:dyDescent="0.25">
      <c r="A534" s="2"/>
      <c r="B534" s="2"/>
      <c r="C534" s="2"/>
      <c r="D534" s="2"/>
      <c r="E534" s="2"/>
      <c r="F534" s="2"/>
      <c r="G534" s="2"/>
      <c r="H534" s="2" t="str">
        <f ca="1">IFERROR(__xludf.DUMMYFUNCTION("""COMPUTED_VALUE"""),"Other")</f>
        <v>Other</v>
      </c>
    </row>
    <row r="535" spans="1:8" x14ac:dyDescent="0.25">
      <c r="A535" s="2"/>
      <c r="B535" s="2"/>
      <c r="C535" s="2"/>
      <c r="D535" s="2"/>
      <c r="E535" s="2"/>
      <c r="F535" s="2"/>
      <c r="G535" s="2"/>
      <c r="H535" s="2" t="str">
        <f ca="1">IFERROR(__xludf.DUMMYFUNCTION("""COMPUTED_VALUE"""),"Other")</f>
        <v>Other</v>
      </c>
    </row>
    <row r="536" spans="1:8" x14ac:dyDescent="0.25">
      <c r="A536" s="2"/>
      <c r="B536" s="2"/>
      <c r="C536" s="2"/>
      <c r="D536" s="2"/>
      <c r="E536" s="2"/>
      <c r="F536" s="2"/>
      <c r="G536" s="2"/>
      <c r="H536" s="2" t="str">
        <f ca="1">IFERROR(__xludf.DUMMYFUNCTION("""COMPUTED_VALUE"""),"Other")</f>
        <v>Other</v>
      </c>
    </row>
    <row r="537" spans="1:8" x14ac:dyDescent="0.25">
      <c r="A537" s="2"/>
      <c r="B537" s="2"/>
      <c r="C537" s="2"/>
      <c r="D537" s="2"/>
      <c r="E537" s="2"/>
      <c r="F537" s="2"/>
      <c r="G537" s="2"/>
      <c r="H537" s="2" t="str">
        <f ca="1">IFERROR(__xludf.DUMMYFUNCTION("""COMPUTED_VALUE"""),"Other")</f>
        <v>Other</v>
      </c>
    </row>
    <row r="538" spans="1:8" x14ac:dyDescent="0.25">
      <c r="A538" s="2"/>
      <c r="B538" s="2"/>
      <c r="C538" s="2"/>
      <c r="D538" s="2"/>
      <c r="E538" s="2"/>
      <c r="F538" s="2"/>
      <c r="G538" s="2"/>
      <c r="H538" s="2" t="str">
        <f ca="1">IFERROR(__xludf.DUMMYFUNCTION("""COMPUTED_VALUE"""),"Other")</f>
        <v>Other</v>
      </c>
    </row>
    <row r="539" spans="1:8" x14ac:dyDescent="0.25">
      <c r="A539" s="2"/>
      <c r="B539" s="2"/>
      <c r="C539" s="2"/>
      <c r="D539" s="2"/>
      <c r="E539" s="2"/>
      <c r="F539" s="2"/>
      <c r="G539" s="2"/>
      <c r="H539" s="2" t="str">
        <f ca="1">IFERROR(__xludf.DUMMYFUNCTION("""COMPUTED_VALUE"""),"Other")</f>
        <v>Other</v>
      </c>
    </row>
    <row r="540" spans="1:8" x14ac:dyDescent="0.25">
      <c r="A540" s="2"/>
      <c r="B540" s="2"/>
      <c r="C540" s="2"/>
      <c r="D540" s="2"/>
      <c r="E540" s="2"/>
      <c r="F540" s="2"/>
      <c r="G540" s="2"/>
      <c r="H540" s="2" t="str">
        <f ca="1">IFERROR(__xludf.DUMMYFUNCTION("""COMPUTED_VALUE"""),"Other")</f>
        <v>Other</v>
      </c>
    </row>
    <row r="541" spans="1:8" x14ac:dyDescent="0.25">
      <c r="A541" s="2"/>
      <c r="B541" s="2"/>
      <c r="C541" s="2"/>
      <c r="D541" s="2"/>
      <c r="E541" s="2"/>
      <c r="F541" s="2"/>
      <c r="G541" s="2"/>
      <c r="H541" s="2" t="str">
        <f ca="1">IFERROR(__xludf.DUMMYFUNCTION("""COMPUTED_VALUE"""),"Other")</f>
        <v>Other</v>
      </c>
    </row>
    <row r="542" spans="1:8" x14ac:dyDescent="0.25">
      <c r="A542" s="2"/>
      <c r="B542" s="2"/>
      <c r="C542" s="2"/>
      <c r="D542" s="2"/>
      <c r="E542" s="2"/>
      <c r="F542" s="2"/>
      <c r="G542" s="2"/>
      <c r="H542" s="2" t="str">
        <f ca="1">IFERROR(__xludf.DUMMYFUNCTION("""COMPUTED_VALUE"""),"Other")</f>
        <v>Other</v>
      </c>
    </row>
    <row r="543" spans="1:8" x14ac:dyDescent="0.25">
      <c r="A543" s="2"/>
      <c r="B543" s="2"/>
      <c r="C543" s="2"/>
      <c r="D543" s="2"/>
      <c r="E543" s="2"/>
      <c r="F543" s="2"/>
      <c r="G543" s="2"/>
      <c r="H543" s="2" t="str">
        <f ca="1">IFERROR(__xludf.DUMMYFUNCTION("""COMPUTED_VALUE"""),"Other")</f>
        <v>Other</v>
      </c>
    </row>
    <row r="544" spans="1:8" x14ac:dyDescent="0.25">
      <c r="A544" s="2"/>
      <c r="B544" s="2"/>
      <c r="C544" s="2"/>
      <c r="D544" s="2"/>
      <c r="E544" s="2"/>
      <c r="F544" s="2"/>
      <c r="G544" s="2"/>
      <c r="H544" s="2" t="str">
        <f ca="1">IFERROR(__xludf.DUMMYFUNCTION("""COMPUTED_VALUE"""),"Other")</f>
        <v>Other</v>
      </c>
    </row>
    <row r="545" spans="1:8" x14ac:dyDescent="0.25">
      <c r="A545" s="2"/>
      <c r="B545" s="2"/>
      <c r="C545" s="2"/>
      <c r="D545" s="2"/>
      <c r="E545" s="2"/>
      <c r="F545" s="2"/>
      <c r="G545" s="2"/>
      <c r="H545" s="2" t="str">
        <f ca="1">IFERROR(__xludf.DUMMYFUNCTION("""COMPUTED_VALUE"""),"Other")</f>
        <v>Other</v>
      </c>
    </row>
    <row r="546" spans="1:8" x14ac:dyDescent="0.25">
      <c r="A546" s="2"/>
      <c r="B546" s="2"/>
      <c r="C546" s="2"/>
      <c r="D546" s="2"/>
      <c r="E546" s="2"/>
      <c r="F546" s="2"/>
      <c r="G546" s="2"/>
      <c r="H546" s="2" t="str">
        <f ca="1">IFERROR(__xludf.DUMMYFUNCTION("""COMPUTED_VALUE"""),"Other")</f>
        <v>Other</v>
      </c>
    </row>
    <row r="547" spans="1:8" x14ac:dyDescent="0.25">
      <c r="A547" s="2"/>
      <c r="B547" s="2"/>
      <c r="C547" s="2"/>
      <c r="D547" s="2"/>
      <c r="E547" s="2"/>
      <c r="F547" s="2"/>
      <c r="G547" s="2"/>
      <c r="H547" s="2" t="str">
        <f ca="1">IFERROR(__xludf.DUMMYFUNCTION("""COMPUTED_VALUE"""),"Other")</f>
        <v>Other</v>
      </c>
    </row>
    <row r="548" spans="1:8" x14ac:dyDescent="0.25">
      <c r="A548" s="2"/>
      <c r="B548" s="2"/>
      <c r="C548" s="2"/>
      <c r="D548" s="2"/>
      <c r="E548" s="2"/>
      <c r="F548" s="2"/>
      <c r="G548" s="2"/>
      <c r="H548" s="2" t="str">
        <f ca="1">IFERROR(__xludf.DUMMYFUNCTION("""COMPUTED_VALUE"""),"Other")</f>
        <v>Other</v>
      </c>
    </row>
    <row r="549" spans="1:8" x14ac:dyDescent="0.25">
      <c r="A549" s="2"/>
      <c r="B549" s="2"/>
      <c r="C549" s="2"/>
      <c r="D549" s="2"/>
      <c r="E549" s="2"/>
      <c r="F549" s="2"/>
      <c r="G549" s="2"/>
      <c r="H549" s="2" t="str">
        <f ca="1">IFERROR(__xludf.DUMMYFUNCTION("""COMPUTED_VALUE"""),"Other")</f>
        <v>Other</v>
      </c>
    </row>
    <row r="550" spans="1:8" x14ac:dyDescent="0.25">
      <c r="A550" s="2"/>
      <c r="B550" s="2"/>
      <c r="C550" s="2"/>
      <c r="D550" s="2"/>
      <c r="E550" s="2"/>
      <c r="F550" s="2"/>
      <c r="G550" s="2"/>
      <c r="H550" s="2" t="str">
        <f ca="1">IFERROR(__xludf.DUMMYFUNCTION("""COMPUTED_VALUE"""),"Other")</f>
        <v>Other</v>
      </c>
    </row>
    <row r="551" spans="1:8" x14ac:dyDescent="0.25">
      <c r="A551" s="2"/>
      <c r="B551" s="2"/>
      <c r="C551" s="2"/>
      <c r="D551" s="2"/>
      <c r="E551" s="2"/>
      <c r="F551" s="2"/>
      <c r="G551" s="2"/>
      <c r="H551" s="2" t="str">
        <f ca="1">IFERROR(__xludf.DUMMYFUNCTION("""COMPUTED_VALUE"""),"Other")</f>
        <v>Other</v>
      </c>
    </row>
    <row r="552" spans="1:8" x14ac:dyDescent="0.25">
      <c r="A552" s="2"/>
      <c r="B552" s="2"/>
      <c r="C552" s="2"/>
      <c r="D552" s="2"/>
      <c r="E552" s="2"/>
      <c r="F552" s="2"/>
      <c r="G552" s="2"/>
      <c r="H552" s="2" t="str">
        <f ca="1">IFERROR(__xludf.DUMMYFUNCTION("""COMPUTED_VALUE"""),"Other")</f>
        <v>Other</v>
      </c>
    </row>
    <row r="553" spans="1:8" x14ac:dyDescent="0.25">
      <c r="A553" s="2"/>
      <c r="B553" s="2"/>
      <c r="C553" s="2"/>
      <c r="D553" s="2"/>
      <c r="E553" s="2"/>
      <c r="F553" s="2"/>
      <c r="G553" s="2"/>
      <c r="H553" s="2" t="str">
        <f ca="1">IFERROR(__xludf.DUMMYFUNCTION("""COMPUTED_VALUE"""),"Other")</f>
        <v>Other</v>
      </c>
    </row>
    <row r="554" spans="1:8" x14ac:dyDescent="0.25">
      <c r="A554" s="2"/>
      <c r="B554" s="2"/>
      <c r="C554" s="2"/>
      <c r="D554" s="2"/>
      <c r="E554" s="2"/>
      <c r="F554" s="2"/>
      <c r="G554" s="2"/>
      <c r="H554" s="2" t="str">
        <f ca="1">IFERROR(__xludf.DUMMYFUNCTION("""COMPUTED_VALUE"""),"Other")</f>
        <v>Other</v>
      </c>
    </row>
    <row r="555" spans="1:8" x14ac:dyDescent="0.25">
      <c r="A555" s="2"/>
      <c r="B555" s="2"/>
      <c r="C555" s="2"/>
      <c r="D555" s="2"/>
      <c r="E555" s="2"/>
      <c r="F555" s="2"/>
      <c r="G555" s="2"/>
      <c r="H555" s="2" t="str">
        <f ca="1">IFERROR(__xludf.DUMMYFUNCTION("""COMPUTED_VALUE"""),"Other")</f>
        <v>Other</v>
      </c>
    </row>
    <row r="556" spans="1:8" x14ac:dyDescent="0.25">
      <c r="A556" s="2"/>
      <c r="B556" s="2"/>
      <c r="C556" s="2"/>
      <c r="D556" s="2"/>
      <c r="E556" s="2"/>
      <c r="F556" s="2"/>
      <c r="G556" s="2"/>
      <c r="H556" s="2" t="str">
        <f ca="1">IFERROR(__xludf.DUMMYFUNCTION("""COMPUTED_VALUE"""),"Other")</f>
        <v>Other</v>
      </c>
    </row>
    <row r="557" spans="1:8" x14ac:dyDescent="0.25">
      <c r="A557" s="2"/>
      <c r="B557" s="2"/>
      <c r="C557" s="2"/>
      <c r="D557" s="2"/>
      <c r="E557" s="2"/>
      <c r="F557" s="2"/>
      <c r="G557" s="2"/>
      <c r="H557" s="2" t="str">
        <f ca="1">IFERROR(__xludf.DUMMYFUNCTION("""COMPUTED_VALUE"""),"Other")</f>
        <v>Other</v>
      </c>
    </row>
    <row r="558" spans="1:8" x14ac:dyDescent="0.25">
      <c r="A558" s="2"/>
      <c r="B558" s="2"/>
      <c r="C558" s="2"/>
      <c r="D558" s="2"/>
      <c r="E558" s="2"/>
      <c r="F558" s="2"/>
      <c r="G558" s="2"/>
      <c r="H558" s="2" t="str">
        <f ca="1">IFERROR(__xludf.DUMMYFUNCTION("""COMPUTED_VALUE"""),"Other")</f>
        <v>Other</v>
      </c>
    </row>
    <row r="559" spans="1:8" x14ac:dyDescent="0.25">
      <c r="A559" s="2"/>
      <c r="B559" s="2"/>
      <c r="C559" s="2"/>
      <c r="D559" s="2"/>
      <c r="E559" s="2"/>
      <c r="F559" s="2"/>
      <c r="G559" s="2"/>
      <c r="H559" s="2" t="str">
        <f ca="1">IFERROR(__xludf.DUMMYFUNCTION("""COMPUTED_VALUE"""),"Other")</f>
        <v>Other</v>
      </c>
    </row>
    <row r="560" spans="1:8" x14ac:dyDescent="0.25">
      <c r="A560" s="2"/>
      <c r="B560" s="2"/>
      <c r="C560" s="2"/>
      <c r="D560" s="2"/>
      <c r="E560" s="2"/>
      <c r="F560" s="2"/>
      <c r="G560" s="2"/>
      <c r="H560" s="2" t="str">
        <f ca="1">IFERROR(__xludf.DUMMYFUNCTION("""COMPUTED_VALUE"""),"Other")</f>
        <v>Other</v>
      </c>
    </row>
    <row r="561" spans="1:8" x14ac:dyDescent="0.25">
      <c r="A561" s="2"/>
      <c r="B561" s="2"/>
      <c r="C561" s="2"/>
      <c r="D561" s="2"/>
      <c r="E561" s="2"/>
      <c r="F561" s="2"/>
      <c r="G561" s="2"/>
      <c r="H561" s="2" t="str">
        <f ca="1">IFERROR(__xludf.DUMMYFUNCTION("""COMPUTED_VALUE"""),"Other")</f>
        <v>Other</v>
      </c>
    </row>
    <row r="562" spans="1:8" x14ac:dyDescent="0.25">
      <c r="A562" s="2"/>
      <c r="B562" s="2"/>
      <c r="C562" s="2"/>
      <c r="D562" s="2"/>
      <c r="E562" s="2"/>
      <c r="F562" s="2"/>
      <c r="G562" s="2"/>
      <c r="H562" s="2" t="str">
        <f ca="1">IFERROR(__xludf.DUMMYFUNCTION("""COMPUTED_VALUE"""),"Other")</f>
        <v>Other</v>
      </c>
    </row>
    <row r="563" spans="1:8" x14ac:dyDescent="0.25">
      <c r="A563" s="2"/>
      <c r="B563" s="2"/>
      <c r="C563" s="2"/>
      <c r="D563" s="2"/>
      <c r="E563" s="2"/>
      <c r="F563" s="2"/>
      <c r="G563" s="2"/>
      <c r="H563" s="2" t="str">
        <f ca="1">IFERROR(__xludf.DUMMYFUNCTION("""COMPUTED_VALUE"""),"Other")</f>
        <v>Other</v>
      </c>
    </row>
    <row r="564" spans="1:8" x14ac:dyDescent="0.25">
      <c r="A564" s="2"/>
      <c r="B564" s="2"/>
      <c r="C564" s="2"/>
      <c r="D564" s="2"/>
      <c r="E564" s="2"/>
      <c r="F564" s="2"/>
      <c r="G564" s="2"/>
      <c r="H564" s="2" t="str">
        <f ca="1">IFERROR(__xludf.DUMMYFUNCTION("""COMPUTED_VALUE"""),"Other")</f>
        <v>Other</v>
      </c>
    </row>
    <row r="565" spans="1:8" x14ac:dyDescent="0.25">
      <c r="A565" s="2"/>
      <c r="B565" s="2"/>
      <c r="C565" s="2"/>
      <c r="D565" s="2"/>
      <c r="E565" s="2"/>
      <c r="F565" s="2"/>
      <c r="G565" s="2"/>
      <c r="H565" s="2" t="str">
        <f ca="1">IFERROR(__xludf.DUMMYFUNCTION("""COMPUTED_VALUE"""),"Other")</f>
        <v>Other</v>
      </c>
    </row>
    <row r="566" spans="1:8" x14ac:dyDescent="0.25">
      <c r="A566" s="2"/>
      <c r="B566" s="2"/>
      <c r="C566" s="2"/>
      <c r="D566" s="2"/>
      <c r="E566" s="2"/>
      <c r="F566" s="2"/>
      <c r="G566" s="2"/>
      <c r="H566" s="2" t="str">
        <f ca="1">IFERROR(__xludf.DUMMYFUNCTION("""COMPUTED_VALUE"""),"Other")</f>
        <v>Other</v>
      </c>
    </row>
    <row r="567" spans="1:8" x14ac:dyDescent="0.25">
      <c r="A567" s="2"/>
      <c r="B567" s="2"/>
      <c r="C567" s="2"/>
      <c r="D567" s="2"/>
      <c r="E567" s="2"/>
      <c r="F567" s="2"/>
      <c r="G567" s="2"/>
      <c r="H567" s="2" t="str">
        <f ca="1">IFERROR(__xludf.DUMMYFUNCTION("""COMPUTED_VALUE"""),"Other")</f>
        <v>Other</v>
      </c>
    </row>
    <row r="568" spans="1:8" x14ac:dyDescent="0.25">
      <c r="A568" s="2"/>
      <c r="B568" s="2"/>
      <c r="C568" s="2"/>
      <c r="D568" s="2"/>
      <c r="E568" s="2"/>
      <c r="F568" s="2"/>
      <c r="G568" s="2"/>
      <c r="H568" s="2" t="str">
        <f ca="1">IFERROR(__xludf.DUMMYFUNCTION("""COMPUTED_VALUE"""),"Other")</f>
        <v>Other</v>
      </c>
    </row>
    <row r="569" spans="1:8" x14ac:dyDescent="0.25">
      <c r="A569" s="2"/>
      <c r="B569" s="2"/>
      <c r="C569" s="2"/>
      <c r="D569" s="2"/>
      <c r="E569" s="2"/>
      <c r="F569" s="2"/>
      <c r="G569" s="2"/>
      <c r="H569" s="2" t="str">
        <f ca="1">IFERROR(__xludf.DUMMYFUNCTION("""COMPUTED_VALUE"""),"Other")</f>
        <v>Other</v>
      </c>
    </row>
    <row r="570" spans="1:8" x14ac:dyDescent="0.25">
      <c r="A570" s="2"/>
      <c r="B570" s="2"/>
      <c r="C570" s="2"/>
      <c r="D570" s="2"/>
      <c r="E570" s="2"/>
      <c r="F570" s="2"/>
      <c r="G570" s="2"/>
      <c r="H570" s="2" t="str">
        <f ca="1">IFERROR(__xludf.DUMMYFUNCTION("""COMPUTED_VALUE"""),"Other")</f>
        <v>Other</v>
      </c>
    </row>
    <row r="571" spans="1:8" x14ac:dyDescent="0.25">
      <c r="A571" s="2"/>
      <c r="B571" s="2"/>
      <c r="C571" s="2"/>
      <c r="D571" s="2"/>
      <c r="E571" s="2"/>
      <c r="F571" s="2"/>
      <c r="G571" s="2"/>
      <c r="H571" s="2" t="str">
        <f ca="1">IFERROR(__xludf.DUMMYFUNCTION("""COMPUTED_VALUE"""),"Other")</f>
        <v>Other</v>
      </c>
    </row>
    <row r="572" spans="1:8" x14ac:dyDescent="0.25">
      <c r="A572" s="2"/>
      <c r="B572" s="2"/>
      <c r="C572" s="2"/>
      <c r="D572" s="2"/>
      <c r="E572" s="2"/>
      <c r="F572" s="2"/>
      <c r="G572" s="2"/>
      <c r="H572" s="2" t="str">
        <f ca="1">IFERROR(__xludf.DUMMYFUNCTION("""COMPUTED_VALUE"""),"Other")</f>
        <v>Other</v>
      </c>
    </row>
    <row r="573" spans="1:8" x14ac:dyDescent="0.25">
      <c r="A573" s="2"/>
      <c r="B573" s="2"/>
      <c r="C573" s="2"/>
      <c r="D573" s="2"/>
      <c r="E573" s="2"/>
      <c r="F573" s="2"/>
      <c r="G573" s="2"/>
      <c r="H573" s="2" t="str">
        <f ca="1">IFERROR(__xludf.DUMMYFUNCTION("""COMPUTED_VALUE"""),"Other")</f>
        <v>Other</v>
      </c>
    </row>
    <row r="574" spans="1:8" x14ac:dyDescent="0.25">
      <c r="A574" s="2"/>
      <c r="B574" s="2"/>
      <c r="C574" s="2"/>
      <c r="D574" s="2"/>
      <c r="E574" s="2"/>
      <c r="F574" s="2"/>
      <c r="G574" s="2"/>
      <c r="H574" s="2" t="str">
        <f ca="1">IFERROR(__xludf.DUMMYFUNCTION("""COMPUTED_VALUE"""),"Other")</f>
        <v>Other</v>
      </c>
    </row>
    <row r="575" spans="1:8" x14ac:dyDescent="0.25">
      <c r="A575" s="2"/>
      <c r="B575" s="2"/>
      <c r="C575" s="2"/>
      <c r="D575" s="2"/>
      <c r="E575" s="2"/>
      <c r="F575" s="2"/>
      <c r="G575" s="2"/>
      <c r="H575" s="2" t="str">
        <f ca="1">IFERROR(__xludf.DUMMYFUNCTION("""COMPUTED_VALUE"""),"Other")</f>
        <v>Other</v>
      </c>
    </row>
    <row r="576" spans="1:8" x14ac:dyDescent="0.25">
      <c r="A576" s="2"/>
      <c r="B576" s="2"/>
      <c r="C576" s="2"/>
      <c r="D576" s="2"/>
      <c r="E576" s="2"/>
      <c r="F576" s="2"/>
      <c r="G576" s="2"/>
      <c r="H576" s="2" t="str">
        <f ca="1">IFERROR(__xludf.DUMMYFUNCTION("""COMPUTED_VALUE"""),"Other")</f>
        <v>Other</v>
      </c>
    </row>
    <row r="577" spans="1:8" x14ac:dyDescent="0.25">
      <c r="A577" s="2"/>
      <c r="B577" s="2"/>
      <c r="C577" s="2"/>
      <c r="D577" s="2"/>
      <c r="E577" s="2"/>
      <c r="F577" s="2"/>
      <c r="G577" s="2"/>
      <c r="H577" s="2" t="str">
        <f ca="1">IFERROR(__xludf.DUMMYFUNCTION("""COMPUTED_VALUE"""),"Other")</f>
        <v>Other</v>
      </c>
    </row>
    <row r="578" spans="1:8" x14ac:dyDescent="0.25">
      <c r="A578" s="2"/>
      <c r="B578" s="2"/>
      <c r="C578" s="2"/>
      <c r="D578" s="2"/>
      <c r="E578" s="2"/>
      <c r="F578" s="2"/>
      <c r="G578" s="2"/>
      <c r="H578" s="2" t="str">
        <f ca="1">IFERROR(__xludf.DUMMYFUNCTION("""COMPUTED_VALUE"""),"Other")</f>
        <v>Other</v>
      </c>
    </row>
    <row r="579" spans="1:8" x14ac:dyDescent="0.25">
      <c r="A579" s="2"/>
      <c r="B579" s="2"/>
      <c r="C579" s="2"/>
      <c r="D579" s="2"/>
      <c r="E579" s="2"/>
      <c r="F579" s="2"/>
      <c r="G579" s="2"/>
      <c r="H579" s="2" t="str">
        <f ca="1">IFERROR(__xludf.DUMMYFUNCTION("""COMPUTED_VALUE"""),"Other")</f>
        <v>Other</v>
      </c>
    </row>
    <row r="580" spans="1:8" x14ac:dyDescent="0.25">
      <c r="A580" s="2"/>
      <c r="B580" s="2"/>
      <c r="C580" s="2"/>
      <c r="D580" s="2"/>
      <c r="E580" s="2"/>
      <c r="F580" s="2"/>
      <c r="G580" s="2"/>
      <c r="H580" s="2" t="str">
        <f ca="1">IFERROR(__xludf.DUMMYFUNCTION("""COMPUTED_VALUE"""),"Other")</f>
        <v>Other</v>
      </c>
    </row>
    <row r="581" spans="1:8" x14ac:dyDescent="0.25">
      <c r="A581" s="2"/>
      <c r="B581" s="2"/>
      <c r="C581" s="2"/>
      <c r="D581" s="2"/>
      <c r="E581" s="2"/>
      <c r="F581" s="2"/>
      <c r="G581" s="2"/>
      <c r="H581" s="2" t="str">
        <f ca="1">IFERROR(__xludf.DUMMYFUNCTION("""COMPUTED_VALUE"""),"Other")</f>
        <v>Other</v>
      </c>
    </row>
    <row r="582" spans="1:8" x14ac:dyDescent="0.25">
      <c r="A582" s="2"/>
      <c r="B582" s="2"/>
      <c r="C582" s="2"/>
      <c r="D582" s="2"/>
      <c r="E582" s="2"/>
      <c r="F582" s="2"/>
      <c r="G582" s="2"/>
      <c r="H582" s="2" t="str">
        <f ca="1">IFERROR(__xludf.DUMMYFUNCTION("""COMPUTED_VALUE"""),"Other")</f>
        <v>Other</v>
      </c>
    </row>
    <row r="583" spans="1:8" x14ac:dyDescent="0.25">
      <c r="A583" s="2"/>
      <c r="B583" s="2"/>
      <c r="C583" s="2"/>
      <c r="D583" s="2"/>
      <c r="E583" s="2"/>
      <c r="F583" s="2"/>
      <c r="G583" s="2"/>
      <c r="H583" s="2" t="str">
        <f ca="1">IFERROR(__xludf.DUMMYFUNCTION("""COMPUTED_VALUE"""),"Other")</f>
        <v>Other</v>
      </c>
    </row>
    <row r="584" spans="1:8" x14ac:dyDescent="0.25">
      <c r="A584" s="2"/>
      <c r="B584" s="2"/>
      <c r="C584" s="2"/>
      <c r="D584" s="2"/>
      <c r="E584" s="2"/>
      <c r="F584" s="2"/>
      <c r="G584" s="2"/>
      <c r="H584" s="2" t="str">
        <f ca="1">IFERROR(__xludf.DUMMYFUNCTION("""COMPUTED_VALUE"""),"Other")</f>
        <v>Other</v>
      </c>
    </row>
    <row r="585" spans="1:8" x14ac:dyDescent="0.25">
      <c r="A585" s="2"/>
      <c r="B585" s="2"/>
      <c r="C585" s="2"/>
      <c r="D585" s="2"/>
      <c r="E585" s="2"/>
      <c r="F585" s="2"/>
      <c r="G585" s="2"/>
      <c r="H585" s="2" t="str">
        <f ca="1">IFERROR(__xludf.DUMMYFUNCTION("""COMPUTED_VALUE"""),"Other")</f>
        <v>Other</v>
      </c>
    </row>
    <row r="586" spans="1:8" x14ac:dyDescent="0.25">
      <c r="A586" s="2"/>
      <c r="B586" s="2"/>
      <c r="C586" s="2"/>
      <c r="D586" s="2"/>
      <c r="E586" s="2"/>
      <c r="F586" s="2"/>
      <c r="G586" s="2"/>
      <c r="H586" s="2" t="str">
        <f ca="1">IFERROR(__xludf.DUMMYFUNCTION("""COMPUTED_VALUE"""),"Other")</f>
        <v>Other</v>
      </c>
    </row>
    <row r="587" spans="1:8" x14ac:dyDescent="0.25">
      <c r="A587" s="2"/>
      <c r="B587" s="2"/>
      <c r="C587" s="2"/>
      <c r="D587" s="2"/>
      <c r="E587" s="2"/>
      <c r="F587" s="2"/>
      <c r="G587" s="2"/>
      <c r="H587" s="2" t="str">
        <f ca="1">IFERROR(__xludf.DUMMYFUNCTION("""COMPUTED_VALUE"""),"Other")</f>
        <v>Other</v>
      </c>
    </row>
    <row r="588" spans="1:8" x14ac:dyDescent="0.25">
      <c r="A588" s="2"/>
      <c r="B588" s="2"/>
      <c r="C588" s="2"/>
      <c r="D588" s="2"/>
      <c r="E588" s="2"/>
      <c r="F588" s="2"/>
      <c r="G588" s="2"/>
      <c r="H588" s="2" t="str">
        <f ca="1">IFERROR(__xludf.DUMMYFUNCTION("""COMPUTED_VALUE"""),"Other")</f>
        <v>Other</v>
      </c>
    </row>
    <row r="589" spans="1:8" x14ac:dyDescent="0.25">
      <c r="A589" s="2"/>
      <c r="B589" s="2"/>
      <c r="C589" s="2"/>
      <c r="D589" s="2"/>
      <c r="E589" s="2"/>
      <c r="F589" s="2"/>
      <c r="G589" s="2"/>
      <c r="H589" s="2" t="str">
        <f ca="1">IFERROR(__xludf.DUMMYFUNCTION("""COMPUTED_VALUE"""),"Other")</f>
        <v>Other</v>
      </c>
    </row>
    <row r="590" spans="1:8" x14ac:dyDescent="0.25">
      <c r="A590" s="2"/>
      <c r="B590" s="2"/>
      <c r="C590" s="2"/>
      <c r="D590" s="2"/>
      <c r="E590" s="2"/>
      <c r="F590" s="2"/>
      <c r="G590" s="2"/>
      <c r="H590" s="2" t="str">
        <f ca="1">IFERROR(__xludf.DUMMYFUNCTION("""COMPUTED_VALUE"""),"Other")</f>
        <v>Other</v>
      </c>
    </row>
    <row r="591" spans="1:8" x14ac:dyDescent="0.25">
      <c r="A591" s="2"/>
      <c r="B591" s="2"/>
      <c r="C591" s="2"/>
      <c r="D591" s="2"/>
      <c r="E591" s="2"/>
      <c r="F591" s="2"/>
      <c r="G591" s="2"/>
      <c r="H591" s="2" t="str">
        <f ca="1">IFERROR(__xludf.DUMMYFUNCTION("""COMPUTED_VALUE"""),"Other")</f>
        <v>Other</v>
      </c>
    </row>
    <row r="592" spans="1:8" x14ac:dyDescent="0.25">
      <c r="A592" s="2"/>
      <c r="B592" s="2"/>
      <c r="C592" s="2"/>
      <c r="D592" s="2"/>
      <c r="E592" s="2"/>
      <c r="F592" s="2"/>
      <c r="G592" s="2"/>
      <c r="H592" s="2" t="str">
        <f ca="1">IFERROR(__xludf.DUMMYFUNCTION("""COMPUTED_VALUE"""),"Other")</f>
        <v>Other</v>
      </c>
    </row>
    <row r="593" spans="1:8" x14ac:dyDescent="0.25">
      <c r="A593" s="2"/>
      <c r="B593" s="2"/>
      <c r="C593" s="2"/>
      <c r="D593" s="2"/>
      <c r="E593" s="2"/>
      <c r="F593" s="2"/>
      <c r="G593" s="2"/>
      <c r="H593" s="2" t="str">
        <f ca="1">IFERROR(__xludf.DUMMYFUNCTION("""COMPUTED_VALUE"""),"Other")</f>
        <v>Other</v>
      </c>
    </row>
    <row r="594" spans="1:8" x14ac:dyDescent="0.25">
      <c r="A594" s="2"/>
      <c r="B594" s="2"/>
      <c r="C594" s="2"/>
      <c r="D594" s="2"/>
      <c r="E594" s="2"/>
      <c r="F594" s="2"/>
      <c r="G594" s="2"/>
      <c r="H594" s="2" t="str">
        <f ca="1">IFERROR(__xludf.DUMMYFUNCTION("""COMPUTED_VALUE"""),"Other")</f>
        <v>Other</v>
      </c>
    </row>
    <row r="595" spans="1:8" x14ac:dyDescent="0.25">
      <c r="A595" s="2"/>
      <c r="B595" s="2"/>
      <c r="C595" s="2"/>
      <c r="D595" s="2"/>
      <c r="E595" s="2"/>
      <c r="F595" s="2"/>
      <c r="G595" s="2"/>
      <c r="H595" s="2" t="str">
        <f ca="1">IFERROR(__xludf.DUMMYFUNCTION("""COMPUTED_VALUE"""),"Other")</f>
        <v>Other</v>
      </c>
    </row>
    <row r="596" spans="1:8" x14ac:dyDescent="0.25">
      <c r="A596" s="2"/>
      <c r="B596" s="2"/>
      <c r="C596" s="2"/>
      <c r="D596" s="2"/>
      <c r="E596" s="2"/>
      <c r="F596" s="2"/>
      <c r="G596" s="2"/>
      <c r="H596" s="2" t="str">
        <f ca="1">IFERROR(__xludf.DUMMYFUNCTION("""COMPUTED_VALUE"""),"Other")</f>
        <v>Other</v>
      </c>
    </row>
    <row r="597" spans="1:8" x14ac:dyDescent="0.25">
      <c r="A597" s="2"/>
      <c r="B597" s="2"/>
      <c r="C597" s="2"/>
      <c r="D597" s="2"/>
      <c r="E597" s="2"/>
      <c r="F597" s="2"/>
      <c r="G597" s="2"/>
      <c r="H597" s="2" t="str">
        <f ca="1">IFERROR(__xludf.DUMMYFUNCTION("""COMPUTED_VALUE"""),"Other")</f>
        <v>Other</v>
      </c>
    </row>
    <row r="598" spans="1:8" x14ac:dyDescent="0.25">
      <c r="A598" s="2"/>
      <c r="B598" s="2"/>
      <c r="C598" s="2"/>
      <c r="D598" s="2"/>
      <c r="E598" s="2"/>
      <c r="F598" s="2"/>
      <c r="G598" s="2"/>
      <c r="H598" s="2" t="str">
        <f ca="1">IFERROR(__xludf.DUMMYFUNCTION("""COMPUTED_VALUE"""),"Other")</f>
        <v>Other</v>
      </c>
    </row>
    <row r="599" spans="1:8" x14ac:dyDescent="0.25">
      <c r="A599" s="2"/>
      <c r="B599" s="2"/>
      <c r="C599" s="2"/>
      <c r="D599" s="2"/>
      <c r="E599" s="2"/>
      <c r="F599" s="2"/>
      <c r="G599" s="2"/>
      <c r="H599" s="2" t="str">
        <f ca="1">IFERROR(__xludf.DUMMYFUNCTION("""COMPUTED_VALUE"""),"Other")</f>
        <v>Other</v>
      </c>
    </row>
    <row r="600" spans="1:8" x14ac:dyDescent="0.25">
      <c r="A600" s="2"/>
      <c r="B600" s="2"/>
      <c r="C600" s="2"/>
      <c r="D600" s="2"/>
      <c r="E600" s="2"/>
      <c r="F600" s="2"/>
      <c r="G600" s="2"/>
      <c r="H600" s="2" t="str">
        <f ca="1">IFERROR(__xludf.DUMMYFUNCTION("""COMPUTED_VALUE"""),"Other")</f>
        <v>Other</v>
      </c>
    </row>
    <row r="601" spans="1:8" x14ac:dyDescent="0.25">
      <c r="A601" s="2"/>
      <c r="B601" s="2"/>
      <c r="C601" s="2"/>
      <c r="D601" s="2"/>
      <c r="E601" s="2"/>
      <c r="F601" s="2"/>
      <c r="G601" s="2"/>
      <c r="H601" s="2" t="str">
        <f ca="1">IFERROR(__xludf.DUMMYFUNCTION("""COMPUTED_VALUE"""),"Other")</f>
        <v>Other</v>
      </c>
    </row>
    <row r="602" spans="1:8" x14ac:dyDescent="0.25">
      <c r="A602" s="2"/>
      <c r="B602" s="2"/>
      <c r="C602" s="2"/>
      <c r="D602" s="2"/>
      <c r="E602" s="2"/>
      <c r="F602" s="2"/>
      <c r="G602" s="2"/>
      <c r="H602" s="2" t="str">
        <f ca="1">IFERROR(__xludf.DUMMYFUNCTION("""COMPUTED_VALUE"""),"Other")</f>
        <v>Other</v>
      </c>
    </row>
    <row r="603" spans="1:8" x14ac:dyDescent="0.25">
      <c r="A603" s="2"/>
      <c r="B603" s="2"/>
      <c r="C603" s="2"/>
      <c r="D603" s="2"/>
      <c r="E603" s="2"/>
      <c r="F603" s="2"/>
      <c r="G603" s="2"/>
      <c r="H603" s="2" t="str">
        <f ca="1">IFERROR(__xludf.DUMMYFUNCTION("""COMPUTED_VALUE"""),"Other")</f>
        <v>Other</v>
      </c>
    </row>
    <row r="604" spans="1:8" x14ac:dyDescent="0.25">
      <c r="A604" s="2"/>
      <c r="B604" s="2"/>
      <c r="C604" s="2"/>
      <c r="D604" s="2"/>
      <c r="E604" s="2"/>
      <c r="F604" s="2"/>
      <c r="G604" s="2"/>
      <c r="H604" s="2" t="str">
        <f ca="1">IFERROR(__xludf.DUMMYFUNCTION("""COMPUTED_VALUE"""),"Other")</f>
        <v>Other</v>
      </c>
    </row>
    <row r="605" spans="1:8" x14ac:dyDescent="0.25">
      <c r="A605" s="2"/>
      <c r="B605" s="2"/>
      <c r="C605" s="2"/>
      <c r="D605" s="2"/>
      <c r="E605" s="2"/>
      <c r="F605" s="2"/>
      <c r="G605" s="2"/>
      <c r="H605" s="2" t="str">
        <f ca="1">IFERROR(__xludf.DUMMYFUNCTION("""COMPUTED_VALUE"""),"Other")</f>
        <v>Other</v>
      </c>
    </row>
    <row r="606" spans="1:8" x14ac:dyDescent="0.25">
      <c r="A606" s="2"/>
      <c r="B606" s="2"/>
      <c r="C606" s="2"/>
      <c r="D606" s="2"/>
      <c r="E606" s="2"/>
      <c r="F606" s="2"/>
      <c r="G606" s="2"/>
      <c r="H606" s="2" t="str">
        <f ca="1">IFERROR(__xludf.DUMMYFUNCTION("""COMPUTED_VALUE"""),"Other")</f>
        <v>Other</v>
      </c>
    </row>
    <row r="607" spans="1:8" x14ac:dyDescent="0.25">
      <c r="A607" s="2"/>
      <c r="B607" s="2"/>
      <c r="C607" s="2"/>
      <c r="D607" s="2"/>
      <c r="E607" s="2"/>
      <c r="F607" s="2"/>
      <c r="G607" s="2"/>
      <c r="H607" s="2" t="str">
        <f ca="1">IFERROR(__xludf.DUMMYFUNCTION("""COMPUTED_VALUE"""),"Other")</f>
        <v>Other</v>
      </c>
    </row>
    <row r="608" spans="1:8" x14ac:dyDescent="0.25">
      <c r="A608" s="2"/>
      <c r="B608" s="2"/>
      <c r="C608" s="2"/>
      <c r="D608" s="2"/>
      <c r="E608" s="2"/>
      <c r="F608" s="2"/>
      <c r="G608" s="2"/>
      <c r="H608" s="2" t="str">
        <f ca="1">IFERROR(__xludf.DUMMYFUNCTION("""COMPUTED_VALUE"""),"Other")</f>
        <v>Other</v>
      </c>
    </row>
    <row r="609" spans="1:8" x14ac:dyDescent="0.25">
      <c r="A609" s="2"/>
      <c r="B609" s="2"/>
      <c r="C609" s="2"/>
      <c r="D609" s="2"/>
      <c r="E609" s="2"/>
      <c r="F609" s="2"/>
      <c r="G609" s="2"/>
      <c r="H609" s="2" t="str">
        <f ca="1">IFERROR(__xludf.DUMMYFUNCTION("""COMPUTED_VALUE"""),"Other")</f>
        <v>Other</v>
      </c>
    </row>
    <row r="610" spans="1:8" x14ac:dyDescent="0.25">
      <c r="A610" s="2"/>
      <c r="B610" s="2"/>
      <c r="C610" s="2"/>
      <c r="D610" s="2"/>
      <c r="E610" s="2"/>
      <c r="F610" s="2"/>
      <c r="G610" s="2"/>
      <c r="H610" s="2" t="str">
        <f ca="1">IFERROR(__xludf.DUMMYFUNCTION("""COMPUTED_VALUE"""),"Other")</f>
        <v>Other</v>
      </c>
    </row>
    <row r="611" spans="1:8" x14ac:dyDescent="0.25">
      <c r="A611" s="2"/>
      <c r="B611" s="2"/>
      <c r="C611" s="2"/>
      <c r="D611" s="2"/>
      <c r="E611" s="2"/>
      <c r="F611" s="2"/>
      <c r="G611" s="2"/>
      <c r="H611" s="2" t="str">
        <f ca="1">IFERROR(__xludf.DUMMYFUNCTION("""COMPUTED_VALUE"""),"Other")</f>
        <v>Other</v>
      </c>
    </row>
    <row r="612" spans="1:8" x14ac:dyDescent="0.25">
      <c r="A612" s="2"/>
      <c r="B612" s="2"/>
      <c r="C612" s="2"/>
      <c r="D612" s="2"/>
      <c r="E612" s="2"/>
      <c r="F612" s="2"/>
      <c r="G612" s="2"/>
      <c r="H612" s="2" t="str">
        <f ca="1">IFERROR(__xludf.DUMMYFUNCTION("""COMPUTED_VALUE"""),"Other")</f>
        <v>Other</v>
      </c>
    </row>
    <row r="613" spans="1:8" x14ac:dyDescent="0.25">
      <c r="A613" s="2"/>
      <c r="B613" s="2"/>
      <c r="C613" s="2"/>
      <c r="D613" s="2"/>
      <c r="E613" s="2"/>
      <c r="F613" s="2"/>
      <c r="G613" s="2"/>
      <c r="H613" s="2" t="str">
        <f ca="1">IFERROR(__xludf.DUMMYFUNCTION("""COMPUTED_VALUE"""),"Other")</f>
        <v>Other</v>
      </c>
    </row>
    <row r="614" spans="1:8" x14ac:dyDescent="0.25">
      <c r="A614" s="2"/>
      <c r="B614" s="2"/>
      <c r="C614" s="2"/>
      <c r="D614" s="2"/>
      <c r="E614" s="2"/>
      <c r="F614" s="2"/>
      <c r="G614" s="2"/>
      <c r="H614" s="2" t="str">
        <f ca="1">IFERROR(__xludf.DUMMYFUNCTION("""COMPUTED_VALUE"""),"Other")</f>
        <v>Other</v>
      </c>
    </row>
    <row r="615" spans="1:8" x14ac:dyDescent="0.25">
      <c r="A615" s="2"/>
      <c r="B615" s="2"/>
      <c r="C615" s="2"/>
      <c r="D615" s="2"/>
      <c r="E615" s="2"/>
      <c r="F615" s="2"/>
      <c r="G615" s="2"/>
      <c r="H615" s="2" t="str">
        <f ca="1">IFERROR(__xludf.DUMMYFUNCTION("""COMPUTED_VALUE"""),"Other")</f>
        <v>Other</v>
      </c>
    </row>
    <row r="616" spans="1:8" x14ac:dyDescent="0.25">
      <c r="A616" s="2"/>
      <c r="B616" s="2"/>
      <c r="C616" s="2"/>
      <c r="D616" s="2"/>
      <c r="E616" s="2"/>
      <c r="F616" s="2"/>
      <c r="G616" s="2"/>
      <c r="H616" s="2" t="str">
        <f ca="1">IFERROR(__xludf.DUMMYFUNCTION("""COMPUTED_VALUE"""),"Other")</f>
        <v>Other</v>
      </c>
    </row>
    <row r="617" spans="1:8" x14ac:dyDescent="0.25">
      <c r="A617" s="2"/>
      <c r="B617" s="2"/>
      <c r="C617" s="2"/>
      <c r="D617" s="2"/>
      <c r="E617" s="2"/>
      <c r="F617" s="2"/>
      <c r="G617" s="2"/>
      <c r="H617" s="2" t="str">
        <f ca="1">IFERROR(__xludf.DUMMYFUNCTION("""COMPUTED_VALUE"""),"Other")</f>
        <v>Other</v>
      </c>
    </row>
    <row r="618" spans="1:8" x14ac:dyDescent="0.25">
      <c r="A618" s="2"/>
      <c r="B618" s="2"/>
      <c r="C618" s="2"/>
      <c r="D618" s="2"/>
      <c r="E618" s="2"/>
      <c r="F618" s="2"/>
      <c r="G618" s="2"/>
      <c r="H618" s="2" t="str">
        <f ca="1">IFERROR(__xludf.DUMMYFUNCTION("""COMPUTED_VALUE"""),"Other")</f>
        <v>Other</v>
      </c>
    </row>
    <row r="619" spans="1:8" x14ac:dyDescent="0.25">
      <c r="A619" s="2"/>
      <c r="B619" s="2"/>
      <c r="C619" s="2"/>
      <c r="D619" s="2"/>
      <c r="E619" s="2"/>
      <c r="F619" s="2"/>
      <c r="G619" s="2"/>
      <c r="H619" s="2" t="str">
        <f ca="1">IFERROR(__xludf.DUMMYFUNCTION("""COMPUTED_VALUE"""),"Other")</f>
        <v>Other</v>
      </c>
    </row>
    <row r="620" spans="1:8" x14ac:dyDescent="0.25">
      <c r="A620" s="2"/>
      <c r="B620" s="2"/>
      <c r="C620" s="2"/>
      <c r="D620" s="2"/>
      <c r="E620" s="2"/>
      <c r="F620" s="2"/>
      <c r="G620" s="2"/>
      <c r="H620" s="2" t="str">
        <f ca="1">IFERROR(__xludf.DUMMYFUNCTION("""COMPUTED_VALUE"""),"Other")</f>
        <v>Other</v>
      </c>
    </row>
    <row r="621" spans="1:8" x14ac:dyDescent="0.25">
      <c r="A621" s="2"/>
      <c r="B621" s="2"/>
      <c r="C621" s="2"/>
      <c r="D621" s="2"/>
      <c r="E621" s="2"/>
      <c r="F621" s="2"/>
      <c r="G621" s="2"/>
      <c r="H621" s="2" t="str">
        <f ca="1">IFERROR(__xludf.DUMMYFUNCTION("""COMPUTED_VALUE"""),"Other")</f>
        <v>Other</v>
      </c>
    </row>
    <row r="622" spans="1:8" x14ac:dyDescent="0.25">
      <c r="A622" s="2"/>
      <c r="B622" s="2"/>
      <c r="C622" s="2"/>
      <c r="D622" s="2"/>
      <c r="E622" s="2"/>
      <c r="F622" s="2"/>
      <c r="G622" s="2"/>
      <c r="H622" s="2" t="str">
        <f ca="1">IFERROR(__xludf.DUMMYFUNCTION("""COMPUTED_VALUE"""),"Other")</f>
        <v>Other</v>
      </c>
    </row>
    <row r="623" spans="1:8" x14ac:dyDescent="0.25">
      <c r="A623" s="2"/>
      <c r="B623" s="2"/>
      <c r="C623" s="2"/>
      <c r="D623" s="2"/>
      <c r="E623" s="2"/>
      <c r="F623" s="2"/>
      <c r="G623" s="2"/>
      <c r="H623" s="2" t="str">
        <f ca="1">IFERROR(__xludf.DUMMYFUNCTION("""COMPUTED_VALUE"""),"Other")</f>
        <v>Other</v>
      </c>
    </row>
    <row r="624" spans="1:8" x14ac:dyDescent="0.25">
      <c r="A624" s="2"/>
      <c r="B624" s="2"/>
      <c r="C624" s="2"/>
      <c r="D624" s="2"/>
      <c r="E624" s="2"/>
      <c r="F624" s="2"/>
      <c r="G624" s="2"/>
      <c r="H624" s="2" t="str">
        <f ca="1">IFERROR(__xludf.DUMMYFUNCTION("""COMPUTED_VALUE"""),"Other")</f>
        <v>Other</v>
      </c>
    </row>
    <row r="625" spans="1:8" x14ac:dyDescent="0.25">
      <c r="A625" s="2"/>
      <c r="B625" s="2"/>
      <c r="C625" s="2"/>
      <c r="D625" s="2"/>
      <c r="E625" s="2"/>
      <c r="F625" s="2"/>
      <c r="G625" s="2"/>
      <c r="H625" s="2" t="str">
        <f ca="1">IFERROR(__xludf.DUMMYFUNCTION("""COMPUTED_VALUE"""),"Other")</f>
        <v>Other</v>
      </c>
    </row>
    <row r="626" spans="1:8" x14ac:dyDescent="0.25">
      <c r="A626" s="2"/>
      <c r="B626" s="2"/>
      <c r="C626" s="2"/>
      <c r="D626" s="2"/>
      <c r="E626" s="2"/>
      <c r="F626" s="2"/>
      <c r="G626" s="2"/>
      <c r="H626" s="2" t="str">
        <f ca="1">IFERROR(__xludf.DUMMYFUNCTION("""COMPUTED_VALUE"""),"Other")</f>
        <v>Other</v>
      </c>
    </row>
    <row r="627" spans="1:8" x14ac:dyDescent="0.25">
      <c r="A627" s="2"/>
      <c r="B627" s="2"/>
      <c r="C627" s="2"/>
      <c r="D627" s="2"/>
      <c r="E627" s="2"/>
      <c r="F627" s="2"/>
      <c r="G627" s="2"/>
      <c r="H627" s="2" t="str">
        <f ca="1">IFERROR(__xludf.DUMMYFUNCTION("""COMPUTED_VALUE"""),"Other")</f>
        <v>Other</v>
      </c>
    </row>
    <row r="628" spans="1:8" x14ac:dyDescent="0.25">
      <c r="A628" s="2"/>
      <c r="B628" s="2"/>
      <c r="C628" s="2"/>
      <c r="D628" s="2"/>
      <c r="E628" s="2"/>
      <c r="F628" s="2"/>
      <c r="G628" s="2"/>
      <c r="H628" s="2" t="str">
        <f ca="1">IFERROR(__xludf.DUMMYFUNCTION("""COMPUTED_VALUE"""),"Other")</f>
        <v>Other</v>
      </c>
    </row>
    <row r="629" spans="1:8" x14ac:dyDescent="0.25">
      <c r="A629" s="2"/>
      <c r="B629" s="2"/>
      <c r="C629" s="2"/>
      <c r="D629" s="2"/>
      <c r="E629" s="2"/>
      <c r="F629" s="2"/>
      <c r="G629" s="2"/>
      <c r="H629" s="2" t="str">
        <f ca="1">IFERROR(__xludf.DUMMYFUNCTION("""COMPUTED_VALUE"""),"Other")</f>
        <v>Other</v>
      </c>
    </row>
    <row r="630" spans="1:8" x14ac:dyDescent="0.25">
      <c r="A630" s="2"/>
      <c r="B630" s="2"/>
      <c r="C630" s="2"/>
      <c r="D630" s="2"/>
      <c r="E630" s="2"/>
      <c r="F630" s="2"/>
      <c r="G630" s="2"/>
      <c r="H630" s="2" t="str">
        <f ca="1">IFERROR(__xludf.DUMMYFUNCTION("""COMPUTED_VALUE"""),"Other")</f>
        <v>Other</v>
      </c>
    </row>
    <row r="631" spans="1:8" x14ac:dyDescent="0.25">
      <c r="A631" s="2"/>
      <c r="B631" s="2"/>
      <c r="C631" s="2"/>
      <c r="D631" s="2"/>
      <c r="E631" s="2"/>
      <c r="F631" s="2"/>
      <c r="G631" s="2"/>
      <c r="H631" s="2" t="str">
        <f ca="1">IFERROR(__xludf.DUMMYFUNCTION("""COMPUTED_VALUE"""),"Other")</f>
        <v>Other</v>
      </c>
    </row>
    <row r="632" spans="1:8" x14ac:dyDescent="0.25">
      <c r="A632" s="2"/>
      <c r="B632" s="2"/>
      <c r="C632" s="2"/>
      <c r="D632" s="2"/>
      <c r="E632" s="2"/>
      <c r="F632" s="2"/>
      <c r="G632" s="2"/>
      <c r="H632" s="2" t="str">
        <f ca="1">IFERROR(__xludf.DUMMYFUNCTION("""COMPUTED_VALUE"""),"Other")</f>
        <v>Other</v>
      </c>
    </row>
    <row r="633" spans="1:8" x14ac:dyDescent="0.25">
      <c r="A633" s="2"/>
      <c r="B633" s="2"/>
      <c r="C633" s="2"/>
      <c r="D633" s="2"/>
      <c r="E633" s="2"/>
      <c r="F633" s="2"/>
      <c r="G633" s="2"/>
      <c r="H633" s="2" t="str">
        <f ca="1">IFERROR(__xludf.DUMMYFUNCTION("""COMPUTED_VALUE"""),"Other")</f>
        <v>Other</v>
      </c>
    </row>
    <row r="634" spans="1:8" x14ac:dyDescent="0.25">
      <c r="A634" s="2"/>
      <c r="B634" s="2"/>
      <c r="C634" s="2"/>
      <c r="D634" s="2"/>
      <c r="E634" s="2"/>
      <c r="F634" s="2"/>
      <c r="G634" s="2"/>
      <c r="H634" s="2" t="str">
        <f ca="1">IFERROR(__xludf.DUMMYFUNCTION("""COMPUTED_VALUE"""),"Other")</f>
        <v>Other</v>
      </c>
    </row>
    <row r="635" spans="1:8" x14ac:dyDescent="0.25">
      <c r="A635" s="2"/>
      <c r="B635" s="2"/>
      <c r="C635" s="2"/>
      <c r="D635" s="2"/>
      <c r="E635" s="2"/>
      <c r="F635" s="2"/>
      <c r="G635" s="2"/>
      <c r="H635" s="2" t="str">
        <f ca="1">IFERROR(__xludf.DUMMYFUNCTION("""COMPUTED_VALUE"""),"Other")</f>
        <v>Other</v>
      </c>
    </row>
    <row r="636" spans="1:8" x14ac:dyDescent="0.25">
      <c r="A636" s="2"/>
      <c r="B636" s="2"/>
      <c r="C636" s="2"/>
      <c r="D636" s="2"/>
      <c r="E636" s="2"/>
      <c r="F636" s="2"/>
      <c r="G636" s="2"/>
      <c r="H636" s="2" t="str">
        <f ca="1">IFERROR(__xludf.DUMMYFUNCTION("""COMPUTED_VALUE"""),"Other")</f>
        <v>Other</v>
      </c>
    </row>
    <row r="637" spans="1:8" x14ac:dyDescent="0.25">
      <c r="A637" s="2"/>
      <c r="B637" s="2"/>
      <c r="C637" s="2"/>
      <c r="D637" s="2"/>
      <c r="E637" s="2"/>
      <c r="F637" s="2"/>
      <c r="G637" s="2"/>
      <c r="H637" s="2" t="str">
        <f ca="1">IFERROR(__xludf.DUMMYFUNCTION("""COMPUTED_VALUE"""),"Other")</f>
        <v>Other</v>
      </c>
    </row>
    <row r="638" spans="1:8" x14ac:dyDescent="0.25">
      <c r="A638" s="2"/>
      <c r="B638" s="2"/>
      <c r="C638" s="2"/>
      <c r="D638" s="2"/>
      <c r="E638" s="2"/>
      <c r="F638" s="2"/>
      <c r="G638" s="2"/>
      <c r="H638" s="2" t="str">
        <f ca="1">IFERROR(__xludf.DUMMYFUNCTION("""COMPUTED_VALUE"""),"Other")</f>
        <v>Other</v>
      </c>
    </row>
    <row r="639" spans="1:8" x14ac:dyDescent="0.25">
      <c r="A639" s="2"/>
      <c r="B639" s="2"/>
      <c r="C639" s="2"/>
      <c r="D639" s="2"/>
      <c r="E639" s="2"/>
      <c r="F639" s="2"/>
      <c r="G639" s="2"/>
      <c r="H639" s="2" t="str">
        <f ca="1">IFERROR(__xludf.DUMMYFUNCTION("""COMPUTED_VALUE"""),"Other")</f>
        <v>Other</v>
      </c>
    </row>
    <row r="640" spans="1:8" x14ac:dyDescent="0.25">
      <c r="A640" s="2"/>
      <c r="B640" s="2"/>
      <c r="C640" s="2"/>
      <c r="D640" s="2"/>
      <c r="E640" s="2"/>
      <c r="F640" s="2"/>
      <c r="G640" s="2"/>
      <c r="H640" s="2" t="str">
        <f ca="1">IFERROR(__xludf.DUMMYFUNCTION("""COMPUTED_VALUE"""),"Other")</f>
        <v>Other</v>
      </c>
    </row>
    <row r="641" spans="1:8" x14ac:dyDescent="0.25">
      <c r="A641" s="2"/>
      <c r="B641" s="2"/>
      <c r="C641" s="2"/>
      <c r="D641" s="2"/>
      <c r="E641" s="2"/>
      <c r="F641" s="2"/>
      <c r="G641" s="2"/>
      <c r="H641" s="2" t="str">
        <f ca="1">IFERROR(__xludf.DUMMYFUNCTION("""COMPUTED_VALUE"""),"Other")</f>
        <v>Other</v>
      </c>
    </row>
    <row r="642" spans="1:8" x14ac:dyDescent="0.25">
      <c r="A642" s="2"/>
      <c r="B642" s="2"/>
      <c r="C642" s="2"/>
      <c r="D642" s="2"/>
      <c r="E642" s="2"/>
      <c r="F642" s="2"/>
      <c r="G642" s="2"/>
      <c r="H642" s="2" t="str">
        <f ca="1">IFERROR(__xludf.DUMMYFUNCTION("""COMPUTED_VALUE"""),"Other")</f>
        <v>Other</v>
      </c>
    </row>
    <row r="643" spans="1:8" x14ac:dyDescent="0.25">
      <c r="A643" s="2"/>
      <c r="B643" s="2"/>
      <c r="C643" s="2"/>
      <c r="D643" s="2"/>
      <c r="E643" s="2"/>
      <c r="F643" s="2"/>
      <c r="G643" s="2"/>
      <c r="H643" s="2" t="str">
        <f ca="1">IFERROR(__xludf.DUMMYFUNCTION("""COMPUTED_VALUE"""),"Other")</f>
        <v>Other</v>
      </c>
    </row>
    <row r="644" spans="1:8" x14ac:dyDescent="0.25">
      <c r="A644" s="2"/>
      <c r="B644" s="2"/>
      <c r="C644" s="2"/>
      <c r="D644" s="2"/>
      <c r="E644" s="2"/>
      <c r="F644" s="2"/>
      <c r="G644" s="2"/>
      <c r="H644" s="2" t="str">
        <f ca="1">IFERROR(__xludf.DUMMYFUNCTION("""COMPUTED_VALUE"""),"Other")</f>
        <v>Other</v>
      </c>
    </row>
    <row r="645" spans="1:8" x14ac:dyDescent="0.25">
      <c r="A645" s="2"/>
      <c r="B645" s="2"/>
      <c r="C645" s="2"/>
      <c r="D645" s="2"/>
      <c r="E645" s="2"/>
      <c r="F645" s="2"/>
      <c r="G645" s="2"/>
      <c r="H645" s="2" t="str">
        <f ca="1">IFERROR(__xludf.DUMMYFUNCTION("""COMPUTED_VALUE"""),"Other")</f>
        <v>Other</v>
      </c>
    </row>
    <row r="646" spans="1:8" x14ac:dyDescent="0.25">
      <c r="A646" s="2"/>
      <c r="B646" s="2"/>
      <c r="C646" s="2"/>
      <c r="D646" s="2"/>
      <c r="E646" s="2"/>
      <c r="F646" s="2"/>
      <c r="G646" s="2"/>
      <c r="H646" s="2" t="str">
        <f ca="1">IFERROR(__xludf.DUMMYFUNCTION("""COMPUTED_VALUE"""),"Other")</f>
        <v>Other</v>
      </c>
    </row>
    <row r="647" spans="1:8" x14ac:dyDescent="0.25">
      <c r="A647" s="2"/>
      <c r="B647" s="2"/>
      <c r="C647" s="2"/>
      <c r="D647" s="2"/>
      <c r="E647" s="2"/>
      <c r="F647" s="2"/>
      <c r="G647" s="2"/>
      <c r="H647" s="2" t="str">
        <f ca="1">IFERROR(__xludf.DUMMYFUNCTION("""COMPUTED_VALUE"""),"Other")</f>
        <v>Other</v>
      </c>
    </row>
    <row r="648" spans="1:8" x14ac:dyDescent="0.25">
      <c r="A648" s="2"/>
      <c r="B648" s="2"/>
      <c r="C648" s="2"/>
      <c r="D648" s="2"/>
      <c r="E648" s="2"/>
      <c r="F648" s="2"/>
      <c r="G648" s="2"/>
      <c r="H648" s="2" t="str">
        <f ca="1">IFERROR(__xludf.DUMMYFUNCTION("""COMPUTED_VALUE"""),"Other")</f>
        <v>Other</v>
      </c>
    </row>
    <row r="649" spans="1:8" x14ac:dyDescent="0.25">
      <c r="A649" s="2"/>
      <c r="B649" s="2"/>
      <c r="C649" s="2"/>
      <c r="D649" s="2"/>
      <c r="E649" s="2"/>
      <c r="F649" s="2"/>
      <c r="G649" s="2"/>
      <c r="H649" s="2" t="str">
        <f ca="1">IFERROR(__xludf.DUMMYFUNCTION("""COMPUTED_VALUE"""),"Other")</f>
        <v>Other</v>
      </c>
    </row>
    <row r="650" spans="1:8" x14ac:dyDescent="0.25">
      <c r="A650" s="2"/>
      <c r="B650" s="2"/>
      <c r="C650" s="2"/>
      <c r="D650" s="2"/>
      <c r="E650" s="2"/>
      <c r="F650" s="2"/>
      <c r="G650" s="2"/>
      <c r="H650" s="2" t="str">
        <f ca="1">IFERROR(__xludf.DUMMYFUNCTION("""COMPUTED_VALUE"""),"Other")</f>
        <v>Other</v>
      </c>
    </row>
    <row r="651" spans="1:8" x14ac:dyDescent="0.25">
      <c r="A651" s="2"/>
      <c r="B651" s="2"/>
      <c r="C651" s="2"/>
      <c r="D651" s="2"/>
      <c r="E651" s="2"/>
      <c r="F651" s="2"/>
      <c r="G651" s="2"/>
      <c r="H651" s="2" t="str">
        <f ca="1">IFERROR(__xludf.DUMMYFUNCTION("""COMPUTED_VALUE"""),"Other")</f>
        <v>Other</v>
      </c>
    </row>
    <row r="652" spans="1:8" x14ac:dyDescent="0.25">
      <c r="A652" s="2"/>
      <c r="B652" s="2"/>
      <c r="C652" s="2"/>
      <c r="D652" s="2"/>
      <c r="E652" s="2"/>
      <c r="F652" s="2"/>
      <c r="G652" s="2"/>
      <c r="H652" s="2" t="str">
        <f ca="1">IFERROR(__xludf.DUMMYFUNCTION("""COMPUTED_VALUE"""),"Other")</f>
        <v>Other</v>
      </c>
    </row>
    <row r="653" spans="1:8" x14ac:dyDescent="0.25">
      <c r="A653" s="2"/>
      <c r="B653" s="2"/>
      <c r="C653" s="2"/>
      <c r="D653" s="2"/>
      <c r="E653" s="2"/>
      <c r="F653" s="2"/>
      <c r="G653" s="2"/>
      <c r="H653" s="2" t="str">
        <f ca="1">IFERROR(__xludf.DUMMYFUNCTION("""COMPUTED_VALUE"""),"Other")</f>
        <v>Other</v>
      </c>
    </row>
    <row r="654" spans="1:8" x14ac:dyDescent="0.25">
      <c r="A654" s="2"/>
      <c r="B654" s="2"/>
      <c r="C654" s="2"/>
      <c r="D654" s="2"/>
      <c r="E654" s="2"/>
      <c r="F654" s="2"/>
      <c r="G654" s="2"/>
      <c r="H654" s="2" t="str">
        <f ca="1">IFERROR(__xludf.DUMMYFUNCTION("""COMPUTED_VALUE"""),"Other")</f>
        <v>Other</v>
      </c>
    </row>
    <row r="655" spans="1:8" x14ac:dyDescent="0.25">
      <c r="A655" s="2"/>
      <c r="B655" s="2"/>
      <c r="C655" s="2"/>
      <c r="D655" s="2"/>
      <c r="E655" s="2"/>
      <c r="F655" s="2"/>
      <c r="G655" s="2"/>
      <c r="H655" s="2" t="str">
        <f ca="1">IFERROR(__xludf.DUMMYFUNCTION("""COMPUTED_VALUE"""),"Other")</f>
        <v>Other</v>
      </c>
    </row>
    <row r="656" spans="1:8" x14ac:dyDescent="0.25">
      <c r="A656" s="2"/>
      <c r="B656" s="2"/>
      <c r="C656" s="2"/>
      <c r="D656" s="2"/>
      <c r="E656" s="2"/>
      <c r="F656" s="2"/>
      <c r="G656" s="2"/>
      <c r="H656" s="2" t="str">
        <f ca="1">IFERROR(__xludf.DUMMYFUNCTION("""COMPUTED_VALUE"""),"Other")</f>
        <v>Other</v>
      </c>
    </row>
    <row r="657" spans="1:8" x14ac:dyDescent="0.25">
      <c r="A657" s="2"/>
      <c r="B657" s="2"/>
      <c r="C657" s="2"/>
      <c r="D657" s="2"/>
      <c r="E657" s="2"/>
      <c r="F657" s="2"/>
      <c r="G657" s="2"/>
      <c r="H657" s="2" t="str">
        <f ca="1">IFERROR(__xludf.DUMMYFUNCTION("""COMPUTED_VALUE"""),"Other")</f>
        <v>Other</v>
      </c>
    </row>
    <row r="658" spans="1:8" x14ac:dyDescent="0.25">
      <c r="A658" s="2"/>
      <c r="B658" s="2"/>
      <c r="C658" s="2"/>
      <c r="D658" s="2"/>
      <c r="E658" s="2"/>
      <c r="F658" s="2"/>
      <c r="G658" s="2"/>
      <c r="H658" s="2" t="str">
        <f ca="1">IFERROR(__xludf.DUMMYFUNCTION("""COMPUTED_VALUE"""),"Other")</f>
        <v>Other</v>
      </c>
    </row>
    <row r="659" spans="1:8" x14ac:dyDescent="0.25">
      <c r="A659" s="2"/>
      <c r="B659" s="2"/>
      <c r="C659" s="2"/>
      <c r="D659" s="2"/>
      <c r="E659" s="2"/>
      <c r="F659" s="2"/>
      <c r="G659" s="2"/>
      <c r="H659" s="2" t="str">
        <f ca="1">IFERROR(__xludf.DUMMYFUNCTION("""COMPUTED_VALUE"""),"Other")</f>
        <v>Other</v>
      </c>
    </row>
    <row r="660" spans="1:8" x14ac:dyDescent="0.25">
      <c r="A660" s="2"/>
      <c r="B660" s="2"/>
      <c r="C660" s="2"/>
      <c r="D660" s="2"/>
      <c r="E660" s="2"/>
      <c r="F660" s="2"/>
      <c r="G660" s="2"/>
      <c r="H660" s="2" t="str">
        <f ca="1">IFERROR(__xludf.DUMMYFUNCTION("""COMPUTED_VALUE"""),"Other")</f>
        <v>Other</v>
      </c>
    </row>
    <row r="661" spans="1:8" x14ac:dyDescent="0.25">
      <c r="A661" s="2"/>
      <c r="B661" s="2"/>
      <c r="C661" s="2"/>
      <c r="D661" s="2"/>
      <c r="E661" s="2"/>
      <c r="F661" s="2"/>
      <c r="G661" s="2"/>
      <c r="H661" s="2" t="str">
        <f ca="1">IFERROR(__xludf.DUMMYFUNCTION("""COMPUTED_VALUE"""),"Other")</f>
        <v>Other</v>
      </c>
    </row>
    <row r="662" spans="1:8" x14ac:dyDescent="0.25">
      <c r="A662" s="2"/>
      <c r="B662" s="2"/>
      <c r="C662" s="2"/>
      <c r="D662" s="2"/>
      <c r="E662" s="2"/>
      <c r="F662" s="2"/>
      <c r="G662" s="2"/>
      <c r="H662" s="2" t="str">
        <f ca="1">IFERROR(__xludf.DUMMYFUNCTION("""COMPUTED_VALUE"""),"Other")</f>
        <v>Other</v>
      </c>
    </row>
    <row r="663" spans="1:8" x14ac:dyDescent="0.25">
      <c r="A663" s="2"/>
      <c r="B663" s="2"/>
      <c r="C663" s="2"/>
      <c r="D663" s="2"/>
      <c r="E663" s="2"/>
      <c r="F663" s="2"/>
      <c r="G663" s="2"/>
      <c r="H663" s="2" t="str">
        <f ca="1">IFERROR(__xludf.DUMMYFUNCTION("""COMPUTED_VALUE"""),"Other")</f>
        <v>Other</v>
      </c>
    </row>
    <row r="664" spans="1:8" x14ac:dyDescent="0.25">
      <c r="A664" s="2"/>
      <c r="B664" s="2"/>
      <c r="C664" s="2"/>
      <c r="D664" s="2"/>
      <c r="E664" s="2"/>
      <c r="F664" s="2"/>
      <c r="G664" s="2"/>
      <c r="H664" s="2" t="str">
        <f ca="1">IFERROR(__xludf.DUMMYFUNCTION("""COMPUTED_VALUE"""),"Other")</f>
        <v>Other</v>
      </c>
    </row>
    <row r="665" spans="1:8" x14ac:dyDescent="0.25">
      <c r="A665" s="2"/>
      <c r="B665" s="2"/>
      <c r="C665" s="2"/>
      <c r="D665" s="2"/>
      <c r="E665" s="2"/>
      <c r="F665" s="2"/>
      <c r="G665" s="2"/>
      <c r="H665" s="2" t="str">
        <f ca="1">IFERROR(__xludf.DUMMYFUNCTION("""COMPUTED_VALUE"""),"Other")</f>
        <v>Other</v>
      </c>
    </row>
    <row r="666" spans="1:8" x14ac:dyDescent="0.25">
      <c r="A666" s="2"/>
      <c r="B666" s="2"/>
      <c r="C666" s="2"/>
      <c r="D666" s="2"/>
      <c r="E666" s="2"/>
      <c r="F666" s="2"/>
      <c r="G666" s="2"/>
      <c r="H666" s="2" t="str">
        <f ca="1">IFERROR(__xludf.DUMMYFUNCTION("""COMPUTED_VALUE"""),"Other")</f>
        <v>Other</v>
      </c>
    </row>
    <row r="667" spans="1:8" x14ac:dyDescent="0.25">
      <c r="A667" s="2"/>
      <c r="B667" s="2"/>
      <c r="C667" s="2"/>
      <c r="D667" s="2"/>
      <c r="E667" s="2"/>
      <c r="F667" s="2"/>
      <c r="G667" s="2"/>
      <c r="H667" s="2" t="str">
        <f ca="1">IFERROR(__xludf.DUMMYFUNCTION("""COMPUTED_VALUE"""),"Other")</f>
        <v>Other</v>
      </c>
    </row>
    <row r="668" spans="1:8" x14ac:dyDescent="0.25">
      <c r="A668" s="2"/>
      <c r="B668" s="2"/>
      <c r="C668" s="2"/>
      <c r="D668" s="2"/>
      <c r="E668" s="2"/>
      <c r="F668" s="2"/>
      <c r="G668" s="2"/>
      <c r="H668" s="2" t="str">
        <f ca="1">IFERROR(__xludf.DUMMYFUNCTION("""COMPUTED_VALUE"""),"Other")</f>
        <v>Other</v>
      </c>
    </row>
    <row r="669" spans="1:8" x14ac:dyDescent="0.25">
      <c r="A669" s="2"/>
      <c r="B669" s="2"/>
      <c r="C669" s="2"/>
      <c r="D669" s="2"/>
      <c r="E669" s="2"/>
      <c r="F669" s="2"/>
      <c r="G669" s="2"/>
      <c r="H669" s="2" t="str">
        <f ca="1">IFERROR(__xludf.DUMMYFUNCTION("""COMPUTED_VALUE"""),"Other")</f>
        <v>Other</v>
      </c>
    </row>
    <row r="670" spans="1:8" x14ac:dyDescent="0.25">
      <c r="A670" s="2"/>
      <c r="B670" s="2"/>
      <c r="C670" s="2"/>
      <c r="D670" s="2"/>
      <c r="E670" s="2"/>
      <c r="F670" s="2"/>
      <c r="G670" s="2"/>
      <c r="H670" s="2" t="str">
        <f ca="1">IFERROR(__xludf.DUMMYFUNCTION("""COMPUTED_VALUE"""),"Other")</f>
        <v>Other</v>
      </c>
    </row>
    <row r="671" spans="1:8" x14ac:dyDescent="0.25">
      <c r="A671" s="2"/>
      <c r="B671" s="2"/>
      <c r="C671" s="2"/>
      <c r="D671" s="2"/>
      <c r="E671" s="2"/>
      <c r="F671" s="2"/>
      <c r="G671" s="2"/>
      <c r="H671" s="2" t="str">
        <f ca="1">IFERROR(__xludf.DUMMYFUNCTION("""COMPUTED_VALUE"""),"Other")</f>
        <v>Other</v>
      </c>
    </row>
    <row r="672" spans="1:8" x14ac:dyDescent="0.25">
      <c r="A672" s="2"/>
      <c r="B672" s="2"/>
      <c r="C672" s="2"/>
      <c r="D672" s="2"/>
      <c r="E672" s="2"/>
      <c r="F672" s="2"/>
      <c r="G672" s="2"/>
      <c r="H672" s="2" t="str">
        <f ca="1">IFERROR(__xludf.DUMMYFUNCTION("""COMPUTED_VALUE"""),"Other")</f>
        <v>Other</v>
      </c>
    </row>
    <row r="673" spans="1:8" x14ac:dyDescent="0.25">
      <c r="A673" s="2"/>
      <c r="B673" s="2"/>
      <c r="C673" s="2"/>
      <c r="D673" s="2"/>
      <c r="E673" s="2"/>
      <c r="F673" s="2"/>
      <c r="G673" s="2"/>
      <c r="H673" s="2" t="str">
        <f ca="1">IFERROR(__xludf.DUMMYFUNCTION("""COMPUTED_VALUE"""),"Other")</f>
        <v>Other</v>
      </c>
    </row>
    <row r="674" spans="1:8" x14ac:dyDescent="0.25">
      <c r="A674" s="2"/>
      <c r="B674" s="2"/>
      <c r="C674" s="2"/>
      <c r="D674" s="2"/>
      <c r="E674" s="2"/>
      <c r="F674" s="2"/>
      <c r="G674" s="2"/>
      <c r="H674" s="2" t="str">
        <f ca="1">IFERROR(__xludf.DUMMYFUNCTION("""COMPUTED_VALUE"""),"Other")</f>
        <v>Other</v>
      </c>
    </row>
    <row r="675" spans="1:8" x14ac:dyDescent="0.25">
      <c r="A675" s="2"/>
      <c r="B675" s="2"/>
      <c r="C675" s="2"/>
      <c r="D675" s="2"/>
      <c r="E675" s="2"/>
      <c r="F675" s="2"/>
      <c r="G675" s="2"/>
      <c r="H675" s="2" t="str">
        <f ca="1">IFERROR(__xludf.DUMMYFUNCTION("""COMPUTED_VALUE"""),"Other")</f>
        <v>Other</v>
      </c>
    </row>
    <row r="676" spans="1:8" x14ac:dyDescent="0.25">
      <c r="A676" s="2"/>
      <c r="B676" s="2"/>
      <c r="C676" s="2"/>
      <c r="D676" s="2"/>
      <c r="E676" s="2"/>
      <c r="F676" s="2"/>
      <c r="G676" s="2"/>
      <c r="H676" s="2" t="str">
        <f ca="1">IFERROR(__xludf.DUMMYFUNCTION("""COMPUTED_VALUE"""),"Other")</f>
        <v>Other</v>
      </c>
    </row>
    <row r="677" spans="1:8" x14ac:dyDescent="0.25">
      <c r="A677" s="2"/>
      <c r="B677" s="2"/>
      <c r="C677" s="2"/>
      <c r="D677" s="2"/>
      <c r="E677" s="2"/>
      <c r="F677" s="2"/>
      <c r="G677" s="2"/>
      <c r="H677" s="2" t="str">
        <f ca="1">IFERROR(__xludf.DUMMYFUNCTION("""COMPUTED_VALUE"""),"Other")</f>
        <v>Other</v>
      </c>
    </row>
    <row r="678" spans="1:8" x14ac:dyDescent="0.25">
      <c r="A678" s="2"/>
      <c r="B678" s="2"/>
      <c r="C678" s="2"/>
      <c r="D678" s="2"/>
      <c r="E678" s="2"/>
      <c r="F678" s="2"/>
      <c r="G678" s="2"/>
      <c r="H678" s="2" t="str">
        <f ca="1">IFERROR(__xludf.DUMMYFUNCTION("""COMPUTED_VALUE"""),"Other")</f>
        <v>Other</v>
      </c>
    </row>
    <row r="679" spans="1:8" x14ac:dyDescent="0.25">
      <c r="A679" s="2"/>
      <c r="B679" s="2"/>
      <c r="C679" s="2"/>
      <c r="D679" s="2"/>
      <c r="E679" s="2"/>
      <c r="F679" s="2"/>
      <c r="G679" s="2"/>
      <c r="H679" s="2" t="str">
        <f ca="1">IFERROR(__xludf.DUMMYFUNCTION("""COMPUTED_VALUE"""),"Other")</f>
        <v>Other</v>
      </c>
    </row>
    <row r="680" spans="1:8" x14ac:dyDescent="0.25">
      <c r="A680" s="2"/>
      <c r="B680" s="2"/>
      <c r="C680" s="2"/>
      <c r="D680" s="2"/>
      <c r="E680" s="2"/>
      <c r="F680" s="2"/>
      <c r="G680" s="2"/>
      <c r="H680" s="2" t="str">
        <f ca="1">IFERROR(__xludf.DUMMYFUNCTION("""COMPUTED_VALUE"""),"Other")</f>
        <v>Other</v>
      </c>
    </row>
    <row r="681" spans="1:8" x14ac:dyDescent="0.25">
      <c r="A681" s="2"/>
      <c r="B681" s="2"/>
      <c r="C681" s="2"/>
      <c r="D681" s="2"/>
      <c r="E681" s="2"/>
      <c r="F681" s="2"/>
      <c r="G681" s="2"/>
      <c r="H681" s="2" t="str">
        <f ca="1">IFERROR(__xludf.DUMMYFUNCTION("""COMPUTED_VALUE"""),"Other")</f>
        <v>Other</v>
      </c>
    </row>
    <row r="682" spans="1:8" x14ac:dyDescent="0.25">
      <c r="A682" s="2"/>
      <c r="B682" s="2"/>
      <c r="C682" s="2"/>
      <c r="D682" s="2"/>
      <c r="E682" s="2"/>
      <c r="F682" s="2"/>
      <c r="G682" s="2"/>
      <c r="H682" s="2" t="str">
        <f ca="1">IFERROR(__xludf.DUMMYFUNCTION("""COMPUTED_VALUE"""),"Other")</f>
        <v>Other</v>
      </c>
    </row>
    <row r="683" spans="1:8" x14ac:dyDescent="0.25">
      <c r="A683" s="2"/>
      <c r="B683" s="2"/>
      <c r="C683" s="2"/>
      <c r="D683" s="2"/>
      <c r="E683" s="2"/>
      <c r="F683" s="2"/>
      <c r="G683" s="2"/>
      <c r="H683" s="2" t="str">
        <f ca="1">IFERROR(__xludf.DUMMYFUNCTION("""COMPUTED_VALUE"""),"Other")</f>
        <v>Other</v>
      </c>
    </row>
    <row r="684" spans="1:8" x14ac:dyDescent="0.25">
      <c r="A684" s="2"/>
      <c r="B684" s="2"/>
      <c r="C684" s="2"/>
      <c r="D684" s="2"/>
      <c r="E684" s="2"/>
      <c r="F684" s="2"/>
      <c r="G684" s="2"/>
      <c r="H684" s="2" t="str">
        <f ca="1">IFERROR(__xludf.DUMMYFUNCTION("""COMPUTED_VALUE"""),"Other")</f>
        <v>Other</v>
      </c>
    </row>
    <row r="685" spans="1:8" x14ac:dyDescent="0.25">
      <c r="A685" s="2"/>
      <c r="B685" s="2"/>
      <c r="C685" s="2"/>
      <c r="D685" s="2"/>
      <c r="E685" s="2"/>
      <c r="F685" s="2"/>
      <c r="G685" s="2"/>
      <c r="H685" s="2" t="str">
        <f ca="1">IFERROR(__xludf.DUMMYFUNCTION("""COMPUTED_VALUE"""),"Other")</f>
        <v>Other</v>
      </c>
    </row>
    <row r="686" spans="1:8" x14ac:dyDescent="0.25">
      <c r="A686" s="2"/>
      <c r="B686" s="2"/>
      <c r="C686" s="2"/>
      <c r="D686" s="2"/>
      <c r="E686" s="2"/>
      <c r="F686" s="2"/>
      <c r="G686" s="2"/>
      <c r="H686" s="2" t="str">
        <f ca="1">IFERROR(__xludf.DUMMYFUNCTION("""COMPUTED_VALUE"""),"Other")</f>
        <v>Other</v>
      </c>
    </row>
    <row r="687" spans="1:8" x14ac:dyDescent="0.25">
      <c r="A687" s="2"/>
      <c r="B687" s="2"/>
      <c r="C687" s="2"/>
      <c r="D687" s="2"/>
      <c r="E687" s="2"/>
      <c r="F687" s="2"/>
      <c r="G687" s="2"/>
      <c r="H687" s="2" t="str">
        <f ca="1">IFERROR(__xludf.DUMMYFUNCTION("""COMPUTED_VALUE"""),"Other")</f>
        <v>Other</v>
      </c>
    </row>
    <row r="688" spans="1:8" x14ac:dyDescent="0.25">
      <c r="A688" s="2"/>
      <c r="B688" s="2"/>
      <c r="C688" s="2"/>
      <c r="D688" s="2"/>
      <c r="E688" s="2"/>
      <c r="F688" s="2"/>
      <c r="G688" s="2"/>
      <c r="H688" s="2" t="str">
        <f ca="1">IFERROR(__xludf.DUMMYFUNCTION("""COMPUTED_VALUE"""),"Other")</f>
        <v>Other</v>
      </c>
    </row>
    <row r="689" spans="1:8" x14ac:dyDescent="0.25">
      <c r="A689" s="2"/>
      <c r="B689" s="2"/>
      <c r="C689" s="2"/>
      <c r="D689" s="2"/>
      <c r="E689" s="2"/>
      <c r="F689" s="2"/>
      <c r="G689" s="2"/>
      <c r="H689" s="2" t="str">
        <f ca="1">IFERROR(__xludf.DUMMYFUNCTION("""COMPUTED_VALUE"""),"Other")</f>
        <v>Other</v>
      </c>
    </row>
    <row r="690" spans="1:8" x14ac:dyDescent="0.25">
      <c r="A690" s="2"/>
      <c r="B690" s="2"/>
      <c r="C690" s="2"/>
      <c r="D690" s="2"/>
      <c r="E690" s="2"/>
      <c r="F690" s="2"/>
      <c r="G690" s="2"/>
      <c r="H690" s="2" t="str">
        <f ca="1">IFERROR(__xludf.DUMMYFUNCTION("""COMPUTED_VALUE"""),"Other")</f>
        <v>Other</v>
      </c>
    </row>
    <row r="691" spans="1:8" x14ac:dyDescent="0.25">
      <c r="A691" s="2"/>
      <c r="B691" s="2"/>
      <c r="C691" s="2"/>
      <c r="D691" s="2"/>
      <c r="E691" s="2"/>
      <c r="F691" s="2"/>
      <c r="G691" s="2"/>
      <c r="H691" s="2" t="str">
        <f ca="1">IFERROR(__xludf.DUMMYFUNCTION("""COMPUTED_VALUE"""),"Other")</f>
        <v>Other</v>
      </c>
    </row>
    <row r="692" spans="1:8" x14ac:dyDescent="0.25">
      <c r="A692" s="2"/>
      <c r="B692" s="2"/>
      <c r="C692" s="2"/>
      <c r="D692" s="2"/>
      <c r="E692" s="2"/>
      <c r="F692" s="2"/>
      <c r="G692" s="2"/>
      <c r="H692" s="2" t="str">
        <f ca="1">IFERROR(__xludf.DUMMYFUNCTION("""COMPUTED_VALUE"""),"Other")</f>
        <v>Other</v>
      </c>
    </row>
    <row r="693" spans="1:8" x14ac:dyDescent="0.25">
      <c r="A693" s="2"/>
      <c r="B693" s="2"/>
      <c r="C693" s="2"/>
      <c r="D693" s="2"/>
      <c r="E693" s="2"/>
      <c r="F693" s="2"/>
      <c r="G693" s="2"/>
      <c r="H693" s="2" t="str">
        <f ca="1">IFERROR(__xludf.DUMMYFUNCTION("""COMPUTED_VALUE"""),"Other")</f>
        <v>Other</v>
      </c>
    </row>
    <row r="694" spans="1:8" x14ac:dyDescent="0.25">
      <c r="A694" s="2"/>
      <c r="B694" s="2"/>
      <c r="C694" s="2"/>
      <c r="D694" s="2"/>
      <c r="E694" s="2"/>
      <c r="F694" s="2"/>
      <c r="G694" s="2"/>
      <c r="H694" s="2" t="str">
        <f ca="1">IFERROR(__xludf.DUMMYFUNCTION("""COMPUTED_VALUE"""),"Other")</f>
        <v>Other</v>
      </c>
    </row>
    <row r="695" spans="1:8" x14ac:dyDescent="0.25">
      <c r="A695" s="2"/>
      <c r="B695" s="2"/>
      <c r="C695" s="2"/>
      <c r="D695" s="2"/>
      <c r="E695" s="2"/>
      <c r="F695" s="2"/>
      <c r="G695" s="2"/>
      <c r="H695" s="2" t="str">
        <f ca="1">IFERROR(__xludf.DUMMYFUNCTION("""COMPUTED_VALUE"""),"Other")</f>
        <v>Other</v>
      </c>
    </row>
    <row r="696" spans="1:8" x14ac:dyDescent="0.25">
      <c r="A696" s="2"/>
      <c r="B696" s="2"/>
      <c r="C696" s="2"/>
      <c r="D696" s="2"/>
      <c r="E696" s="2"/>
      <c r="F696" s="2"/>
      <c r="G696" s="2"/>
      <c r="H696" s="2" t="str">
        <f ca="1">IFERROR(__xludf.DUMMYFUNCTION("""COMPUTED_VALUE"""),"Other")</f>
        <v>Other</v>
      </c>
    </row>
    <row r="697" spans="1:8" x14ac:dyDescent="0.25">
      <c r="A697" s="2"/>
      <c r="B697" s="2"/>
      <c r="C697" s="2"/>
      <c r="D697" s="2"/>
      <c r="E697" s="2"/>
      <c r="F697" s="2"/>
      <c r="G697" s="2"/>
      <c r="H697" s="2" t="str">
        <f ca="1">IFERROR(__xludf.DUMMYFUNCTION("""COMPUTED_VALUE"""),"Other")</f>
        <v>Other</v>
      </c>
    </row>
    <row r="698" spans="1:8" x14ac:dyDescent="0.25">
      <c r="A698" s="2"/>
      <c r="B698" s="2"/>
      <c r="C698" s="2"/>
      <c r="D698" s="2"/>
      <c r="E698" s="2"/>
      <c r="F698" s="2"/>
      <c r="G698" s="2"/>
      <c r="H698" s="2" t="str">
        <f ca="1">IFERROR(__xludf.DUMMYFUNCTION("""COMPUTED_VALUE"""),"Other")</f>
        <v>Other</v>
      </c>
    </row>
    <row r="699" spans="1:8" x14ac:dyDescent="0.25">
      <c r="A699" s="2"/>
      <c r="B699" s="2"/>
      <c r="C699" s="2"/>
      <c r="D699" s="2"/>
      <c r="E699" s="2"/>
      <c r="F699" s="2"/>
      <c r="G699" s="2"/>
      <c r="H699" s="2" t="str">
        <f ca="1">IFERROR(__xludf.DUMMYFUNCTION("""COMPUTED_VALUE"""),"Other")</f>
        <v>Other</v>
      </c>
    </row>
    <row r="700" spans="1:8" x14ac:dyDescent="0.25">
      <c r="A700" s="2"/>
      <c r="B700" s="2"/>
      <c r="C700" s="2"/>
      <c r="D700" s="2"/>
      <c r="E700" s="2"/>
      <c r="F700" s="2"/>
      <c r="G700" s="2"/>
      <c r="H700" s="2" t="str">
        <f ca="1">IFERROR(__xludf.DUMMYFUNCTION("""COMPUTED_VALUE"""),"Other")</f>
        <v>Other</v>
      </c>
    </row>
    <row r="701" spans="1:8" x14ac:dyDescent="0.25">
      <c r="A701" s="2"/>
      <c r="B701" s="2"/>
      <c r="C701" s="2"/>
      <c r="D701" s="2"/>
      <c r="E701" s="2"/>
      <c r="F701" s="2"/>
      <c r="G701" s="2"/>
      <c r="H701" s="2" t="str">
        <f ca="1">IFERROR(__xludf.DUMMYFUNCTION("""COMPUTED_VALUE"""),"Other")</f>
        <v>Other</v>
      </c>
    </row>
    <row r="702" spans="1:8" x14ac:dyDescent="0.25">
      <c r="A702" s="2"/>
      <c r="B702" s="2"/>
      <c r="C702" s="2"/>
      <c r="D702" s="2"/>
      <c r="E702" s="2"/>
      <c r="F702" s="2"/>
      <c r="G702" s="2"/>
      <c r="H702" s="2" t="str">
        <f ca="1">IFERROR(__xludf.DUMMYFUNCTION("""COMPUTED_VALUE"""),"Other")</f>
        <v>Other</v>
      </c>
    </row>
    <row r="703" spans="1:8" x14ac:dyDescent="0.25">
      <c r="A703" s="2"/>
      <c r="B703" s="2"/>
      <c r="C703" s="2"/>
      <c r="D703" s="2"/>
      <c r="E703" s="2"/>
      <c r="F703" s="2"/>
      <c r="G703" s="2"/>
      <c r="H703" s="2" t="str">
        <f ca="1">IFERROR(__xludf.DUMMYFUNCTION("""COMPUTED_VALUE"""),"Other")</f>
        <v>Other</v>
      </c>
    </row>
    <row r="704" spans="1:8" x14ac:dyDescent="0.25">
      <c r="A704" s="2"/>
      <c r="B704" s="2"/>
      <c r="C704" s="2"/>
      <c r="D704" s="2"/>
      <c r="E704" s="2"/>
      <c r="F704" s="2"/>
      <c r="G704" s="2"/>
      <c r="H704" s="2" t="str">
        <f ca="1">IFERROR(__xludf.DUMMYFUNCTION("""COMPUTED_VALUE"""),"Other")</f>
        <v>Other</v>
      </c>
    </row>
    <row r="705" spans="1:8" x14ac:dyDescent="0.25">
      <c r="A705" s="2"/>
      <c r="B705" s="2"/>
      <c r="C705" s="2"/>
      <c r="D705" s="2"/>
      <c r="E705" s="2"/>
      <c r="F705" s="2"/>
      <c r="G705" s="2"/>
      <c r="H705" s="2" t="str">
        <f ca="1">IFERROR(__xludf.DUMMYFUNCTION("""COMPUTED_VALUE"""),"Other")</f>
        <v>Other</v>
      </c>
    </row>
    <row r="706" spans="1:8" x14ac:dyDescent="0.25">
      <c r="A706" s="2"/>
      <c r="B706" s="2"/>
      <c r="C706" s="2"/>
      <c r="D706" s="2"/>
      <c r="E706" s="2"/>
      <c r="F706" s="2"/>
      <c r="G706" s="2"/>
      <c r="H706" s="2" t="str">
        <f ca="1">IFERROR(__xludf.DUMMYFUNCTION("""COMPUTED_VALUE"""),"Other")</f>
        <v>Other</v>
      </c>
    </row>
    <row r="707" spans="1:8" x14ac:dyDescent="0.25">
      <c r="A707" s="2"/>
      <c r="B707" s="2"/>
      <c r="C707" s="2"/>
      <c r="D707" s="2"/>
      <c r="E707" s="2"/>
      <c r="F707" s="2"/>
      <c r="G707" s="2"/>
      <c r="H707" s="2" t="str">
        <f ca="1">IFERROR(__xludf.DUMMYFUNCTION("""COMPUTED_VALUE"""),"Other")</f>
        <v>Other</v>
      </c>
    </row>
    <row r="708" spans="1:8" x14ac:dyDescent="0.25">
      <c r="A708" s="2"/>
      <c r="B708" s="2"/>
      <c r="C708" s="2"/>
      <c r="D708" s="2"/>
      <c r="E708" s="2"/>
      <c r="F708" s="2"/>
      <c r="G708" s="2"/>
      <c r="H708" s="2" t="str">
        <f ca="1">IFERROR(__xludf.DUMMYFUNCTION("""COMPUTED_VALUE"""),"Other")</f>
        <v>Other</v>
      </c>
    </row>
    <row r="709" spans="1:8" x14ac:dyDescent="0.25">
      <c r="A709" s="2"/>
      <c r="B709" s="2"/>
      <c r="C709" s="2"/>
      <c r="D709" s="2"/>
      <c r="E709" s="2"/>
      <c r="F709" s="2"/>
      <c r="G709" s="2"/>
      <c r="H709" s="2" t="str">
        <f ca="1">IFERROR(__xludf.DUMMYFUNCTION("""COMPUTED_VALUE"""),"Other")</f>
        <v>Other</v>
      </c>
    </row>
    <row r="710" spans="1:8" x14ac:dyDescent="0.25">
      <c r="A710" s="2"/>
      <c r="B710" s="2"/>
      <c r="C710" s="2"/>
      <c r="D710" s="2"/>
      <c r="E710" s="2"/>
      <c r="F710" s="2"/>
      <c r="G710" s="2"/>
      <c r="H710" s="2" t="str">
        <f ca="1">IFERROR(__xludf.DUMMYFUNCTION("""COMPUTED_VALUE"""),"Other")</f>
        <v>Other</v>
      </c>
    </row>
    <row r="711" spans="1:8" x14ac:dyDescent="0.25">
      <c r="A711" s="2"/>
      <c r="B711" s="2"/>
      <c r="C711" s="2"/>
      <c r="D711" s="2"/>
      <c r="E711" s="2"/>
      <c r="F711" s="2"/>
      <c r="G711" s="2"/>
      <c r="H711" s="2" t="str">
        <f ca="1">IFERROR(__xludf.DUMMYFUNCTION("""COMPUTED_VALUE"""),"Other")</f>
        <v>Other</v>
      </c>
    </row>
    <row r="712" spans="1:8" x14ac:dyDescent="0.25">
      <c r="A712" s="2"/>
      <c r="B712" s="2"/>
      <c r="C712" s="2"/>
      <c r="D712" s="2"/>
      <c r="E712" s="2"/>
      <c r="F712" s="2"/>
      <c r="G712" s="2"/>
      <c r="H712" s="2" t="str">
        <f ca="1">IFERROR(__xludf.DUMMYFUNCTION("""COMPUTED_VALUE"""),"Other")</f>
        <v>Other</v>
      </c>
    </row>
    <row r="713" spans="1:8" x14ac:dyDescent="0.25">
      <c r="A713" s="2"/>
      <c r="B713" s="2"/>
      <c r="C713" s="2"/>
      <c r="D713" s="2"/>
      <c r="E713" s="2"/>
      <c r="F713" s="2"/>
      <c r="G713" s="2"/>
      <c r="H713" s="2" t="str">
        <f ca="1">IFERROR(__xludf.DUMMYFUNCTION("""COMPUTED_VALUE"""),"Other")</f>
        <v>Other</v>
      </c>
    </row>
    <row r="714" spans="1:8" x14ac:dyDescent="0.25">
      <c r="A714" s="2"/>
      <c r="B714" s="2"/>
      <c r="C714" s="2"/>
      <c r="D714" s="2"/>
      <c r="E714" s="2"/>
      <c r="F714" s="2"/>
      <c r="G714" s="2"/>
      <c r="H714" s="2" t="str">
        <f ca="1">IFERROR(__xludf.DUMMYFUNCTION("""COMPUTED_VALUE"""),"Other")</f>
        <v>Other</v>
      </c>
    </row>
    <row r="715" spans="1:8" x14ac:dyDescent="0.25">
      <c r="A715" s="2"/>
      <c r="B715" s="2"/>
      <c r="C715" s="2"/>
      <c r="D715" s="2"/>
      <c r="E715" s="2"/>
      <c r="F715" s="2"/>
      <c r="G715" s="2"/>
      <c r="H715" s="2" t="str">
        <f ca="1">IFERROR(__xludf.DUMMYFUNCTION("""COMPUTED_VALUE"""),"Other")</f>
        <v>Other</v>
      </c>
    </row>
    <row r="716" spans="1:8" x14ac:dyDescent="0.25">
      <c r="A716" s="2"/>
      <c r="B716" s="2"/>
      <c r="C716" s="2"/>
      <c r="D716" s="2"/>
      <c r="E716" s="2"/>
      <c r="F716" s="2"/>
      <c r="G716" s="2"/>
      <c r="H716" s="2" t="str">
        <f ca="1">IFERROR(__xludf.DUMMYFUNCTION("""COMPUTED_VALUE"""),"Other")</f>
        <v>Other</v>
      </c>
    </row>
    <row r="717" spans="1:8" x14ac:dyDescent="0.25">
      <c r="A717" s="2"/>
      <c r="B717" s="2"/>
      <c r="C717" s="2"/>
      <c r="D717" s="2"/>
      <c r="E717" s="2"/>
      <c r="F717" s="2"/>
      <c r="G717" s="2"/>
      <c r="H717" s="2" t="str">
        <f ca="1">IFERROR(__xludf.DUMMYFUNCTION("""COMPUTED_VALUE"""),"Other")</f>
        <v>Other</v>
      </c>
    </row>
    <row r="718" spans="1:8" x14ac:dyDescent="0.25">
      <c r="A718" s="2"/>
      <c r="B718" s="2"/>
      <c r="C718" s="2"/>
      <c r="D718" s="2"/>
      <c r="E718" s="2"/>
      <c r="F718" s="2"/>
      <c r="G718" s="2"/>
      <c r="H718" s="2" t="str">
        <f ca="1">IFERROR(__xludf.DUMMYFUNCTION("""COMPUTED_VALUE"""),"Other")</f>
        <v>Other</v>
      </c>
    </row>
    <row r="719" spans="1:8" x14ac:dyDescent="0.25">
      <c r="A719" s="2"/>
      <c r="B719" s="2"/>
      <c r="C719" s="2"/>
      <c r="D719" s="2"/>
      <c r="E719" s="2"/>
      <c r="F719" s="2"/>
      <c r="G719" s="2"/>
      <c r="H719" s="2" t="str">
        <f ca="1">IFERROR(__xludf.DUMMYFUNCTION("""COMPUTED_VALUE"""),"Other")</f>
        <v>Other</v>
      </c>
    </row>
    <row r="720" spans="1:8" x14ac:dyDescent="0.25">
      <c r="A720" s="2"/>
      <c r="B720" s="2"/>
      <c r="C720" s="2"/>
      <c r="D720" s="2"/>
      <c r="E720" s="2"/>
      <c r="F720" s="2"/>
      <c r="G720" s="2"/>
      <c r="H720" s="2" t="str">
        <f ca="1">IFERROR(__xludf.DUMMYFUNCTION("""COMPUTED_VALUE"""),"Other")</f>
        <v>Other</v>
      </c>
    </row>
    <row r="721" spans="1:8" x14ac:dyDescent="0.25">
      <c r="A721" s="2"/>
      <c r="B721" s="2"/>
      <c r="C721" s="2"/>
      <c r="D721" s="2"/>
      <c r="E721" s="2"/>
      <c r="F721" s="2"/>
      <c r="G721" s="2"/>
      <c r="H721" s="2" t="str">
        <f ca="1">IFERROR(__xludf.DUMMYFUNCTION("""COMPUTED_VALUE"""),"Other")</f>
        <v>Other</v>
      </c>
    </row>
    <row r="722" spans="1:8" x14ac:dyDescent="0.25">
      <c r="A722" s="2"/>
      <c r="B722" s="2"/>
      <c r="C722" s="2"/>
      <c r="D722" s="2"/>
      <c r="E722" s="2"/>
      <c r="F722" s="2"/>
      <c r="G722" s="2"/>
      <c r="H722" s="2" t="str">
        <f ca="1">IFERROR(__xludf.DUMMYFUNCTION("""COMPUTED_VALUE"""),"Other")</f>
        <v>Other</v>
      </c>
    </row>
    <row r="723" spans="1:8" x14ac:dyDescent="0.25">
      <c r="A723" s="2"/>
      <c r="B723" s="2"/>
      <c r="C723" s="2"/>
      <c r="D723" s="2"/>
      <c r="E723" s="2"/>
      <c r="F723" s="2"/>
      <c r="G723" s="2"/>
      <c r="H723" s="2" t="str">
        <f ca="1">IFERROR(__xludf.DUMMYFUNCTION("""COMPUTED_VALUE"""),"Other")</f>
        <v>Other</v>
      </c>
    </row>
    <row r="724" spans="1:8" x14ac:dyDescent="0.25">
      <c r="A724" s="2"/>
      <c r="B724" s="2"/>
      <c r="C724" s="2"/>
      <c r="D724" s="2"/>
      <c r="E724" s="2"/>
      <c r="F724" s="2"/>
      <c r="G724" s="2"/>
      <c r="H724" s="2" t="str">
        <f ca="1">IFERROR(__xludf.DUMMYFUNCTION("""COMPUTED_VALUE"""),"Other")</f>
        <v>Other</v>
      </c>
    </row>
    <row r="725" spans="1:8" x14ac:dyDescent="0.25">
      <c r="A725" s="2"/>
      <c r="B725" s="2"/>
      <c r="C725" s="2"/>
      <c r="D725" s="2"/>
      <c r="E725" s="2"/>
      <c r="F725" s="2"/>
      <c r="G725" s="2"/>
      <c r="H725" s="2" t="str">
        <f ca="1">IFERROR(__xludf.DUMMYFUNCTION("""COMPUTED_VALUE"""),"Other")</f>
        <v>Other</v>
      </c>
    </row>
    <row r="726" spans="1:8" x14ac:dyDescent="0.25">
      <c r="A726" s="2"/>
      <c r="B726" s="2"/>
      <c r="C726" s="2"/>
      <c r="D726" s="2"/>
      <c r="E726" s="2"/>
      <c r="F726" s="2"/>
      <c r="G726" s="2"/>
      <c r="H726" s="2" t="str">
        <f ca="1">IFERROR(__xludf.DUMMYFUNCTION("""COMPUTED_VALUE"""),"Other")</f>
        <v>Other</v>
      </c>
    </row>
    <row r="727" spans="1:8" x14ac:dyDescent="0.25">
      <c r="A727" s="2"/>
      <c r="B727" s="2"/>
      <c r="C727" s="2"/>
      <c r="D727" s="2"/>
      <c r="E727" s="2"/>
      <c r="F727" s="2"/>
      <c r="G727" s="2"/>
      <c r="H727" s="2" t="str">
        <f ca="1">IFERROR(__xludf.DUMMYFUNCTION("""COMPUTED_VALUE"""),"Other")</f>
        <v>Other</v>
      </c>
    </row>
    <row r="728" spans="1:8" x14ac:dyDescent="0.25">
      <c r="A728" s="2"/>
      <c r="B728" s="2"/>
      <c r="C728" s="2"/>
      <c r="D728" s="2"/>
      <c r="E728" s="2"/>
      <c r="F728" s="2"/>
      <c r="G728" s="2"/>
      <c r="H728" s="2" t="str">
        <f ca="1">IFERROR(__xludf.DUMMYFUNCTION("""COMPUTED_VALUE"""),"Other")</f>
        <v>Other</v>
      </c>
    </row>
    <row r="729" spans="1:8" x14ac:dyDescent="0.25">
      <c r="A729" s="2"/>
      <c r="B729" s="2"/>
      <c r="C729" s="2"/>
      <c r="D729" s="2"/>
      <c r="E729" s="2"/>
      <c r="F729" s="2"/>
      <c r="G729" s="2"/>
      <c r="H729" s="2" t="str">
        <f ca="1">IFERROR(__xludf.DUMMYFUNCTION("""COMPUTED_VALUE"""),"Other")</f>
        <v>Other</v>
      </c>
    </row>
    <row r="730" spans="1:8" x14ac:dyDescent="0.25">
      <c r="A730" s="2"/>
      <c r="B730" s="2"/>
      <c r="C730" s="2"/>
      <c r="D730" s="2"/>
      <c r="E730" s="2"/>
      <c r="F730" s="2"/>
      <c r="G730" s="2"/>
      <c r="H730" s="2" t="str">
        <f ca="1">IFERROR(__xludf.DUMMYFUNCTION("""COMPUTED_VALUE"""),"Other")</f>
        <v>Other</v>
      </c>
    </row>
    <row r="731" spans="1:8" x14ac:dyDescent="0.25">
      <c r="A731" s="2"/>
      <c r="B731" s="2"/>
      <c r="C731" s="2"/>
      <c r="D731" s="2"/>
      <c r="E731" s="2"/>
      <c r="F731" s="2"/>
      <c r="G731" s="2"/>
      <c r="H731" s="2" t="str">
        <f ca="1">IFERROR(__xludf.DUMMYFUNCTION("""COMPUTED_VALUE"""),"Other")</f>
        <v>Other</v>
      </c>
    </row>
    <row r="732" spans="1:8" x14ac:dyDescent="0.25">
      <c r="A732" s="2"/>
      <c r="B732" s="2"/>
      <c r="C732" s="2"/>
      <c r="D732" s="2"/>
      <c r="E732" s="2"/>
      <c r="F732" s="2"/>
      <c r="G732" s="2"/>
      <c r="H732" s="2" t="str">
        <f ca="1">IFERROR(__xludf.DUMMYFUNCTION("""COMPUTED_VALUE"""),"Other")</f>
        <v>Other</v>
      </c>
    </row>
    <row r="733" spans="1:8" x14ac:dyDescent="0.25">
      <c r="A733" s="2"/>
      <c r="B733" s="2"/>
      <c r="C733" s="2"/>
      <c r="D733" s="2"/>
      <c r="E733" s="2"/>
      <c r="F733" s="2"/>
      <c r="G733" s="2"/>
      <c r="H733" s="2" t="str">
        <f ca="1">IFERROR(__xludf.DUMMYFUNCTION("""COMPUTED_VALUE"""),"Other")</f>
        <v>Other</v>
      </c>
    </row>
    <row r="734" spans="1:8" x14ac:dyDescent="0.25">
      <c r="A734" s="2"/>
      <c r="B734" s="2"/>
      <c r="C734" s="2"/>
      <c r="D734" s="2"/>
      <c r="E734" s="2"/>
      <c r="F734" s="2"/>
      <c r="G734" s="2"/>
      <c r="H734" s="2" t="str">
        <f ca="1">IFERROR(__xludf.DUMMYFUNCTION("""COMPUTED_VALUE"""),"Other")</f>
        <v>Other</v>
      </c>
    </row>
    <row r="735" spans="1:8" x14ac:dyDescent="0.25">
      <c r="A735" s="2"/>
      <c r="B735" s="2"/>
      <c r="C735" s="2"/>
      <c r="D735" s="2"/>
      <c r="E735" s="2"/>
      <c r="F735" s="2"/>
      <c r="G735" s="2"/>
      <c r="H735" s="2" t="str">
        <f ca="1">IFERROR(__xludf.DUMMYFUNCTION("""COMPUTED_VALUE"""),"Other")</f>
        <v>Other</v>
      </c>
    </row>
    <row r="736" spans="1:8" x14ac:dyDescent="0.25">
      <c r="A736" s="2"/>
      <c r="B736" s="2"/>
      <c r="C736" s="2"/>
      <c r="D736" s="2"/>
      <c r="E736" s="2"/>
      <c r="F736" s="2"/>
      <c r="G736" s="2"/>
      <c r="H736" s="2" t="str">
        <f ca="1">IFERROR(__xludf.DUMMYFUNCTION("""COMPUTED_VALUE"""),"Other")</f>
        <v>Other</v>
      </c>
    </row>
    <row r="737" spans="1:8" x14ac:dyDescent="0.25">
      <c r="A737" s="2"/>
      <c r="B737" s="2"/>
      <c r="C737" s="2"/>
      <c r="D737" s="2"/>
      <c r="E737" s="2"/>
      <c r="F737" s="2"/>
      <c r="G737" s="2"/>
      <c r="H737" s="2" t="str">
        <f ca="1">IFERROR(__xludf.DUMMYFUNCTION("""COMPUTED_VALUE"""),"Other")</f>
        <v>Other</v>
      </c>
    </row>
    <row r="738" spans="1:8" x14ac:dyDescent="0.25">
      <c r="A738" s="2"/>
      <c r="B738" s="2"/>
      <c r="C738" s="2"/>
      <c r="D738" s="2"/>
      <c r="E738" s="2"/>
      <c r="F738" s="2"/>
      <c r="G738" s="2"/>
      <c r="H738" s="2" t="str">
        <f ca="1">IFERROR(__xludf.DUMMYFUNCTION("""COMPUTED_VALUE"""),"Other")</f>
        <v>Other</v>
      </c>
    </row>
    <row r="739" spans="1:8" x14ac:dyDescent="0.25">
      <c r="A739" s="2"/>
      <c r="B739" s="2"/>
      <c r="C739" s="2"/>
      <c r="D739" s="2"/>
      <c r="E739" s="2"/>
      <c r="F739" s="2"/>
      <c r="G739" s="2"/>
      <c r="H739" s="2" t="str">
        <f ca="1">IFERROR(__xludf.DUMMYFUNCTION("""COMPUTED_VALUE"""),"Other")</f>
        <v>Other</v>
      </c>
    </row>
    <row r="740" spans="1:8" x14ac:dyDescent="0.25">
      <c r="A740" s="2"/>
      <c r="B740" s="2"/>
      <c r="C740" s="2"/>
      <c r="D740" s="2"/>
      <c r="E740" s="2"/>
      <c r="F740" s="2"/>
      <c r="G740" s="2"/>
      <c r="H740" s="2" t="str">
        <f ca="1">IFERROR(__xludf.DUMMYFUNCTION("""COMPUTED_VALUE"""),"Other")</f>
        <v>Other</v>
      </c>
    </row>
    <row r="741" spans="1:8" x14ac:dyDescent="0.25">
      <c r="A741" s="2"/>
      <c r="B741" s="2"/>
      <c r="C741" s="2"/>
      <c r="D741" s="2"/>
      <c r="E741" s="2"/>
      <c r="F741" s="2"/>
      <c r="G741" s="2"/>
      <c r="H741" s="2" t="str">
        <f ca="1">IFERROR(__xludf.DUMMYFUNCTION("""COMPUTED_VALUE"""),"Other")</f>
        <v>Other</v>
      </c>
    </row>
    <row r="742" spans="1:8" x14ac:dyDescent="0.25">
      <c r="A742" s="2"/>
      <c r="B742" s="2"/>
      <c r="C742" s="2"/>
      <c r="D742" s="2"/>
      <c r="E742" s="2"/>
      <c r="F742" s="2"/>
      <c r="G742" s="2"/>
      <c r="H742" s="2" t="str">
        <f ca="1">IFERROR(__xludf.DUMMYFUNCTION("""COMPUTED_VALUE"""),"Other")</f>
        <v>Other</v>
      </c>
    </row>
    <row r="743" spans="1:8" x14ac:dyDescent="0.25">
      <c r="A743" s="2"/>
      <c r="B743" s="2"/>
      <c r="C743" s="2"/>
      <c r="D743" s="2"/>
      <c r="E743" s="2"/>
      <c r="F743" s="2"/>
      <c r="G743" s="2"/>
      <c r="H743" s="2" t="str">
        <f ca="1">IFERROR(__xludf.DUMMYFUNCTION("""COMPUTED_VALUE"""),"Other")</f>
        <v>Other</v>
      </c>
    </row>
    <row r="744" spans="1:8" x14ac:dyDescent="0.25">
      <c r="A744" s="2"/>
      <c r="B744" s="2"/>
      <c r="C744" s="2"/>
      <c r="D744" s="2"/>
      <c r="E744" s="2"/>
      <c r="F744" s="2"/>
      <c r="G744" s="2"/>
      <c r="H744" s="2" t="str">
        <f ca="1">IFERROR(__xludf.DUMMYFUNCTION("""COMPUTED_VALUE"""),"Other")</f>
        <v>Other</v>
      </c>
    </row>
    <row r="745" spans="1:8" x14ac:dyDescent="0.25">
      <c r="A745" s="2"/>
      <c r="B745" s="2"/>
      <c r="C745" s="2"/>
      <c r="D745" s="2"/>
      <c r="E745" s="2"/>
      <c r="F745" s="2"/>
      <c r="G745" s="2"/>
      <c r="H745" s="2" t="str">
        <f ca="1">IFERROR(__xludf.DUMMYFUNCTION("""COMPUTED_VALUE"""),"Other")</f>
        <v>Other</v>
      </c>
    </row>
    <row r="746" spans="1:8" x14ac:dyDescent="0.25">
      <c r="A746" s="2"/>
      <c r="B746" s="2"/>
      <c r="C746" s="2"/>
      <c r="D746" s="2"/>
      <c r="E746" s="2"/>
      <c r="F746" s="2"/>
      <c r="G746" s="2"/>
      <c r="H746" s="2" t="str">
        <f ca="1">IFERROR(__xludf.DUMMYFUNCTION("""COMPUTED_VALUE"""),"Other")</f>
        <v>Other</v>
      </c>
    </row>
    <row r="747" spans="1:8" x14ac:dyDescent="0.25">
      <c r="A747" s="2"/>
      <c r="B747" s="2"/>
      <c r="C747" s="2"/>
      <c r="D747" s="2"/>
      <c r="E747" s="2"/>
      <c r="F747" s="2"/>
      <c r="G747" s="2"/>
      <c r="H747" s="2" t="str">
        <f ca="1">IFERROR(__xludf.DUMMYFUNCTION("""COMPUTED_VALUE"""),"Other")</f>
        <v>Other</v>
      </c>
    </row>
    <row r="748" spans="1:8" x14ac:dyDescent="0.25">
      <c r="A748" s="2"/>
      <c r="B748" s="2"/>
      <c r="C748" s="2"/>
      <c r="D748" s="2"/>
      <c r="E748" s="2"/>
      <c r="F748" s="2"/>
      <c r="G748" s="2"/>
      <c r="H748" s="2" t="str">
        <f ca="1">IFERROR(__xludf.DUMMYFUNCTION("""COMPUTED_VALUE"""),"Other")</f>
        <v>Other</v>
      </c>
    </row>
    <row r="749" spans="1:8" x14ac:dyDescent="0.25">
      <c r="A749" s="2"/>
      <c r="B749" s="2"/>
      <c r="C749" s="2"/>
      <c r="D749" s="2"/>
      <c r="E749" s="2"/>
      <c r="F749" s="2"/>
      <c r="G749" s="2"/>
      <c r="H749" s="2" t="str">
        <f ca="1">IFERROR(__xludf.DUMMYFUNCTION("""COMPUTED_VALUE"""),"Other")</f>
        <v>Other</v>
      </c>
    </row>
    <row r="750" spans="1:8" x14ac:dyDescent="0.25">
      <c r="A750" s="2"/>
      <c r="B750" s="2"/>
      <c r="C750" s="2"/>
      <c r="D750" s="2"/>
      <c r="E750" s="2"/>
      <c r="F750" s="2"/>
      <c r="G750" s="2"/>
      <c r="H750" s="2" t="str">
        <f ca="1">IFERROR(__xludf.DUMMYFUNCTION("""COMPUTED_VALUE"""),"Other")</f>
        <v>Other</v>
      </c>
    </row>
    <row r="751" spans="1:8" x14ac:dyDescent="0.25">
      <c r="A751" s="2"/>
      <c r="B751" s="2"/>
      <c r="C751" s="2"/>
      <c r="D751" s="2"/>
      <c r="E751" s="2"/>
      <c r="F751" s="2"/>
      <c r="G751" s="2"/>
      <c r="H751" s="2" t="str">
        <f ca="1">IFERROR(__xludf.DUMMYFUNCTION("""COMPUTED_VALUE"""),"Other")</f>
        <v>Other</v>
      </c>
    </row>
    <row r="752" spans="1:8" x14ac:dyDescent="0.25">
      <c r="A752" s="2"/>
      <c r="B752" s="2"/>
      <c r="C752" s="2"/>
      <c r="D752" s="2"/>
      <c r="E752" s="2"/>
      <c r="F752" s="2"/>
      <c r="G752" s="2"/>
      <c r="H752" s="2" t="str">
        <f ca="1">IFERROR(__xludf.DUMMYFUNCTION("""COMPUTED_VALUE"""),"Other")</f>
        <v>Other</v>
      </c>
    </row>
    <row r="753" spans="1:8" x14ac:dyDescent="0.25">
      <c r="A753" s="2"/>
      <c r="B753" s="2"/>
      <c r="C753" s="2"/>
      <c r="D753" s="2"/>
      <c r="E753" s="2"/>
      <c r="F753" s="2"/>
      <c r="G753" s="2"/>
      <c r="H753" s="2" t="str">
        <f ca="1">IFERROR(__xludf.DUMMYFUNCTION("""COMPUTED_VALUE"""),"Other")</f>
        <v>Other</v>
      </c>
    </row>
    <row r="754" spans="1:8" x14ac:dyDescent="0.25">
      <c r="A754" s="2"/>
      <c r="B754" s="2"/>
      <c r="C754" s="2"/>
      <c r="D754" s="2"/>
      <c r="E754" s="2"/>
      <c r="F754" s="2"/>
      <c r="G754" s="2"/>
      <c r="H754" s="2" t="str">
        <f ca="1">IFERROR(__xludf.DUMMYFUNCTION("""COMPUTED_VALUE"""),"Other")</f>
        <v>Other</v>
      </c>
    </row>
    <row r="755" spans="1:8" x14ac:dyDescent="0.25">
      <c r="A755" s="2"/>
      <c r="B755" s="2"/>
      <c r="C755" s="2"/>
      <c r="D755" s="2"/>
      <c r="E755" s="2"/>
      <c r="F755" s="2"/>
      <c r="G755" s="2"/>
      <c r="H755" s="2" t="str">
        <f ca="1">IFERROR(__xludf.DUMMYFUNCTION("""COMPUTED_VALUE"""),"Other")</f>
        <v>Other</v>
      </c>
    </row>
    <row r="756" spans="1:8" x14ac:dyDescent="0.25">
      <c r="A756" s="2"/>
      <c r="B756" s="2"/>
      <c r="C756" s="2"/>
      <c r="D756" s="2"/>
      <c r="E756" s="2"/>
      <c r="F756" s="2"/>
      <c r="G756" s="2"/>
      <c r="H756" s="2" t="str">
        <f ca="1">IFERROR(__xludf.DUMMYFUNCTION("""COMPUTED_VALUE"""),"Other")</f>
        <v>Other</v>
      </c>
    </row>
    <row r="757" spans="1:8" x14ac:dyDescent="0.25">
      <c r="A757" s="2"/>
      <c r="B757" s="2"/>
      <c r="C757" s="2"/>
      <c r="D757" s="2"/>
      <c r="E757" s="2"/>
      <c r="F757" s="2"/>
      <c r="G757" s="2"/>
      <c r="H757" s="2" t="str">
        <f ca="1">IFERROR(__xludf.DUMMYFUNCTION("""COMPUTED_VALUE"""),"Other")</f>
        <v>Other</v>
      </c>
    </row>
    <row r="758" spans="1:8" x14ac:dyDescent="0.25">
      <c r="A758" s="2"/>
      <c r="B758" s="2"/>
      <c r="C758" s="2"/>
      <c r="D758" s="2"/>
      <c r="E758" s="2"/>
      <c r="F758" s="2"/>
      <c r="G758" s="2"/>
      <c r="H758" s="2" t="str">
        <f ca="1">IFERROR(__xludf.DUMMYFUNCTION("""COMPUTED_VALUE"""),"Other")</f>
        <v>Other</v>
      </c>
    </row>
    <row r="759" spans="1:8" x14ac:dyDescent="0.25">
      <c r="A759" s="2"/>
      <c r="B759" s="2"/>
      <c r="C759" s="2"/>
      <c r="D759" s="2"/>
      <c r="E759" s="2"/>
      <c r="F759" s="2"/>
      <c r="G759" s="2"/>
      <c r="H759" s="2" t="str">
        <f ca="1">IFERROR(__xludf.DUMMYFUNCTION("""COMPUTED_VALUE"""),"Other")</f>
        <v>Other</v>
      </c>
    </row>
    <row r="760" spans="1:8" x14ac:dyDescent="0.25">
      <c r="A760" s="2"/>
      <c r="B760" s="2"/>
      <c r="C760" s="2"/>
      <c r="D760" s="2"/>
      <c r="E760" s="2"/>
      <c r="F760" s="2"/>
      <c r="G760" s="2"/>
      <c r="H760" s="2" t="str">
        <f ca="1">IFERROR(__xludf.DUMMYFUNCTION("""COMPUTED_VALUE"""),"Other")</f>
        <v>Other</v>
      </c>
    </row>
    <row r="761" spans="1:8" x14ac:dyDescent="0.25">
      <c r="A761" s="2"/>
      <c r="B761" s="2"/>
      <c r="C761" s="2"/>
      <c r="D761" s="2"/>
      <c r="E761" s="2"/>
      <c r="F761" s="2"/>
      <c r="G761" s="2"/>
      <c r="H761" s="2" t="str">
        <f ca="1">IFERROR(__xludf.DUMMYFUNCTION("""COMPUTED_VALUE"""),"Other")</f>
        <v>Other</v>
      </c>
    </row>
    <row r="762" spans="1:8" x14ac:dyDescent="0.25">
      <c r="A762" s="2"/>
      <c r="B762" s="2"/>
      <c r="C762" s="2"/>
      <c r="D762" s="2"/>
      <c r="E762" s="2"/>
      <c r="F762" s="2"/>
      <c r="G762" s="2"/>
      <c r="H762" s="2" t="str">
        <f ca="1">IFERROR(__xludf.DUMMYFUNCTION("""COMPUTED_VALUE"""),"Other")</f>
        <v>Other</v>
      </c>
    </row>
    <row r="763" spans="1:8" x14ac:dyDescent="0.25">
      <c r="A763" s="2"/>
      <c r="B763" s="2"/>
      <c r="C763" s="2"/>
      <c r="D763" s="2"/>
      <c r="E763" s="2"/>
      <c r="F763" s="2"/>
      <c r="G763" s="2"/>
      <c r="H763" s="2" t="str">
        <f ca="1">IFERROR(__xludf.DUMMYFUNCTION("""COMPUTED_VALUE"""),"Other")</f>
        <v>Other</v>
      </c>
    </row>
    <row r="764" spans="1:8" x14ac:dyDescent="0.25">
      <c r="A764" s="2"/>
      <c r="B764" s="2"/>
      <c r="C764" s="2"/>
      <c r="D764" s="2"/>
      <c r="E764" s="2"/>
      <c r="F764" s="2"/>
      <c r="G764" s="2"/>
      <c r="H764" s="2" t="str">
        <f ca="1">IFERROR(__xludf.DUMMYFUNCTION("""COMPUTED_VALUE"""),"Other")</f>
        <v>Other</v>
      </c>
    </row>
    <row r="765" spans="1:8" x14ac:dyDescent="0.25">
      <c r="A765" s="2"/>
      <c r="B765" s="2"/>
      <c r="C765" s="2"/>
      <c r="D765" s="2"/>
      <c r="E765" s="2"/>
      <c r="F765" s="2"/>
      <c r="G765" s="2"/>
      <c r="H765" s="2" t="str">
        <f ca="1">IFERROR(__xludf.DUMMYFUNCTION("""COMPUTED_VALUE"""),"Other")</f>
        <v>Other</v>
      </c>
    </row>
    <row r="766" spans="1:8" x14ac:dyDescent="0.25">
      <c r="A766" s="2"/>
      <c r="B766" s="2"/>
      <c r="C766" s="2"/>
      <c r="D766" s="2"/>
      <c r="E766" s="2"/>
      <c r="F766" s="2"/>
      <c r="G766" s="2"/>
      <c r="H766" s="2" t="str">
        <f ca="1">IFERROR(__xludf.DUMMYFUNCTION("""COMPUTED_VALUE"""),"Other")</f>
        <v>Other</v>
      </c>
    </row>
    <row r="767" spans="1:8" x14ac:dyDescent="0.25">
      <c r="A767" s="2"/>
      <c r="B767" s="2"/>
      <c r="C767" s="2"/>
      <c r="D767" s="2"/>
      <c r="E767" s="2"/>
      <c r="F767" s="2"/>
      <c r="G767" s="2"/>
      <c r="H767" s="2" t="str">
        <f ca="1">IFERROR(__xludf.DUMMYFUNCTION("""COMPUTED_VALUE"""),"Other")</f>
        <v>Other</v>
      </c>
    </row>
    <row r="768" spans="1:8" x14ac:dyDescent="0.25">
      <c r="A768" s="2"/>
      <c r="B768" s="2"/>
      <c r="C768" s="2"/>
      <c r="D768" s="2"/>
      <c r="E768" s="2"/>
      <c r="F768" s="2"/>
      <c r="G768" s="2"/>
      <c r="H768" s="2" t="str">
        <f ca="1">IFERROR(__xludf.DUMMYFUNCTION("""COMPUTED_VALUE"""),"Other")</f>
        <v>Other</v>
      </c>
    </row>
    <row r="769" spans="1:8" x14ac:dyDescent="0.25">
      <c r="A769" s="2"/>
      <c r="B769" s="2"/>
      <c r="C769" s="2"/>
      <c r="D769" s="2"/>
      <c r="E769" s="2"/>
      <c r="F769" s="2"/>
      <c r="G769" s="2"/>
      <c r="H769" s="2" t="str">
        <f ca="1">IFERROR(__xludf.DUMMYFUNCTION("""COMPUTED_VALUE"""),"Other")</f>
        <v>Other</v>
      </c>
    </row>
    <row r="770" spans="1:8" x14ac:dyDescent="0.25">
      <c r="A770" s="2"/>
      <c r="B770" s="2"/>
      <c r="C770" s="2"/>
      <c r="D770" s="2"/>
      <c r="E770" s="2"/>
      <c r="F770" s="2"/>
      <c r="G770" s="2"/>
      <c r="H770" s="2" t="str">
        <f ca="1">IFERROR(__xludf.DUMMYFUNCTION("""COMPUTED_VALUE"""),"Other")</f>
        <v>Other</v>
      </c>
    </row>
    <row r="771" spans="1:8" x14ac:dyDescent="0.25">
      <c r="A771" s="2"/>
      <c r="B771" s="2"/>
      <c r="C771" s="2"/>
      <c r="D771" s="2"/>
      <c r="E771" s="2"/>
      <c r="F771" s="2"/>
      <c r="G771" s="2"/>
      <c r="H771" s="2" t="str">
        <f ca="1">IFERROR(__xludf.DUMMYFUNCTION("""COMPUTED_VALUE"""),"Other")</f>
        <v>Other</v>
      </c>
    </row>
    <row r="772" spans="1:8" x14ac:dyDescent="0.25">
      <c r="A772" s="2"/>
      <c r="B772" s="2"/>
      <c r="C772" s="2"/>
      <c r="D772" s="2"/>
      <c r="E772" s="2"/>
      <c r="F772" s="2"/>
      <c r="G772" s="2"/>
      <c r="H772" s="2" t="str">
        <f ca="1">IFERROR(__xludf.DUMMYFUNCTION("""COMPUTED_VALUE"""),"Other")</f>
        <v>Other</v>
      </c>
    </row>
    <row r="773" spans="1:8" x14ac:dyDescent="0.25">
      <c r="A773" s="2"/>
      <c r="B773" s="2"/>
      <c r="C773" s="2"/>
      <c r="D773" s="2"/>
      <c r="E773" s="2"/>
      <c r="F773" s="2"/>
      <c r="G773" s="2"/>
      <c r="H773" s="2" t="str">
        <f ca="1">IFERROR(__xludf.DUMMYFUNCTION("""COMPUTED_VALUE"""),"Other")</f>
        <v>Other</v>
      </c>
    </row>
    <row r="774" spans="1:8" x14ac:dyDescent="0.25">
      <c r="A774" s="2"/>
      <c r="B774" s="2"/>
      <c r="C774" s="2"/>
      <c r="D774" s="2"/>
      <c r="E774" s="2"/>
      <c r="F774" s="2"/>
      <c r="G774" s="2"/>
      <c r="H774" s="2" t="str">
        <f ca="1">IFERROR(__xludf.DUMMYFUNCTION("""COMPUTED_VALUE"""),"Other")</f>
        <v>Other</v>
      </c>
    </row>
    <row r="775" spans="1:8" x14ac:dyDescent="0.25">
      <c r="A775" s="2"/>
      <c r="B775" s="2"/>
      <c r="C775" s="2"/>
      <c r="D775" s="2"/>
      <c r="E775" s="2"/>
      <c r="F775" s="2"/>
      <c r="G775" s="2"/>
      <c r="H775" s="2" t="str">
        <f ca="1">IFERROR(__xludf.DUMMYFUNCTION("""COMPUTED_VALUE"""),"Other")</f>
        <v>Other</v>
      </c>
    </row>
    <row r="776" spans="1:8" x14ac:dyDescent="0.25">
      <c r="A776" s="2"/>
      <c r="B776" s="2"/>
      <c r="C776" s="2"/>
      <c r="D776" s="2"/>
      <c r="E776" s="2"/>
      <c r="F776" s="2"/>
      <c r="G776" s="2"/>
      <c r="H776" s="2" t="str">
        <f ca="1">IFERROR(__xludf.DUMMYFUNCTION("""COMPUTED_VALUE"""),"Other")</f>
        <v>Other</v>
      </c>
    </row>
    <row r="777" spans="1:8" x14ac:dyDescent="0.25">
      <c r="A777" s="2"/>
      <c r="B777" s="2"/>
      <c r="C777" s="2"/>
      <c r="D777" s="2"/>
      <c r="E777" s="2"/>
      <c r="F777" s="2"/>
      <c r="G777" s="2"/>
      <c r="H777" s="2" t="str">
        <f ca="1">IFERROR(__xludf.DUMMYFUNCTION("""COMPUTED_VALUE"""),"Other")</f>
        <v>Other</v>
      </c>
    </row>
    <row r="778" spans="1:8" x14ac:dyDescent="0.25">
      <c r="A778" s="2"/>
      <c r="B778" s="2"/>
      <c r="C778" s="2"/>
      <c r="D778" s="2"/>
      <c r="E778" s="2"/>
      <c r="F778" s="2"/>
      <c r="G778" s="2"/>
      <c r="H778" s="2" t="str">
        <f ca="1">IFERROR(__xludf.DUMMYFUNCTION("""COMPUTED_VALUE"""),"Other")</f>
        <v>Other</v>
      </c>
    </row>
    <row r="779" spans="1:8" x14ac:dyDescent="0.25">
      <c r="A779" s="2"/>
      <c r="B779" s="2"/>
      <c r="C779" s="2"/>
      <c r="D779" s="2"/>
      <c r="E779" s="2"/>
      <c r="F779" s="2"/>
      <c r="G779" s="2"/>
      <c r="H779" s="2" t="str">
        <f ca="1">IFERROR(__xludf.DUMMYFUNCTION("""COMPUTED_VALUE"""),"Other")</f>
        <v>Other</v>
      </c>
    </row>
    <row r="780" spans="1:8" x14ac:dyDescent="0.25">
      <c r="A780" s="2"/>
      <c r="B780" s="2"/>
      <c r="C780" s="2"/>
      <c r="D780" s="2"/>
      <c r="E780" s="2"/>
      <c r="F780" s="2"/>
      <c r="G780" s="2"/>
      <c r="H780" s="2" t="str">
        <f ca="1">IFERROR(__xludf.DUMMYFUNCTION("""COMPUTED_VALUE"""),"Other")</f>
        <v>Other</v>
      </c>
    </row>
    <row r="781" spans="1:8" x14ac:dyDescent="0.25">
      <c r="A781" s="2"/>
      <c r="B781" s="2"/>
      <c r="C781" s="2"/>
      <c r="D781" s="2"/>
      <c r="E781" s="2"/>
      <c r="F781" s="2"/>
      <c r="G781" s="2"/>
      <c r="H781" s="2" t="str">
        <f ca="1">IFERROR(__xludf.DUMMYFUNCTION("""COMPUTED_VALUE"""),"Other")</f>
        <v>Other</v>
      </c>
    </row>
    <row r="782" spans="1:8" x14ac:dyDescent="0.25">
      <c r="A782" s="2"/>
      <c r="B782" s="2"/>
      <c r="C782" s="2"/>
      <c r="D782" s="2"/>
      <c r="E782" s="2"/>
      <c r="F782" s="2"/>
      <c r="G782" s="2"/>
      <c r="H782" s="2" t="str">
        <f ca="1">IFERROR(__xludf.DUMMYFUNCTION("""COMPUTED_VALUE"""),"Other")</f>
        <v>Other</v>
      </c>
    </row>
    <row r="783" spans="1:8" x14ac:dyDescent="0.25">
      <c r="A783" s="2"/>
      <c r="B783" s="2"/>
      <c r="C783" s="2"/>
      <c r="D783" s="2"/>
      <c r="E783" s="2"/>
      <c r="F783" s="2"/>
      <c r="G783" s="2"/>
      <c r="H783" s="2" t="str">
        <f ca="1">IFERROR(__xludf.DUMMYFUNCTION("""COMPUTED_VALUE"""),"Other")</f>
        <v>Other</v>
      </c>
    </row>
    <row r="784" spans="1:8" x14ac:dyDescent="0.25">
      <c r="A784" s="2"/>
      <c r="B784" s="2"/>
      <c r="C784" s="2"/>
      <c r="D784" s="2"/>
      <c r="E784" s="2"/>
      <c r="F784" s="2"/>
      <c r="G784" s="2"/>
      <c r="H784" s="2" t="str">
        <f ca="1">IFERROR(__xludf.DUMMYFUNCTION("""COMPUTED_VALUE"""),"Other")</f>
        <v>Other</v>
      </c>
    </row>
    <row r="785" spans="1:8" x14ac:dyDescent="0.25">
      <c r="A785" s="2"/>
      <c r="B785" s="2"/>
      <c r="C785" s="2"/>
      <c r="D785" s="2"/>
      <c r="E785" s="2"/>
      <c r="F785" s="2"/>
      <c r="G785" s="2"/>
      <c r="H785" s="2" t="str">
        <f ca="1">IFERROR(__xludf.DUMMYFUNCTION("""COMPUTED_VALUE"""),"Other")</f>
        <v>Other</v>
      </c>
    </row>
    <row r="786" spans="1:8" x14ac:dyDescent="0.25">
      <c r="A786" s="2"/>
      <c r="B786" s="2"/>
      <c r="C786" s="2"/>
      <c r="D786" s="2"/>
      <c r="E786" s="2"/>
      <c r="F786" s="2"/>
      <c r="G786" s="2"/>
      <c r="H786" s="2" t="str">
        <f ca="1">IFERROR(__xludf.DUMMYFUNCTION("""COMPUTED_VALUE"""),"Other")</f>
        <v>Other</v>
      </c>
    </row>
    <row r="787" spans="1:8" x14ac:dyDescent="0.25">
      <c r="A787" s="2"/>
      <c r="B787" s="2"/>
      <c r="C787" s="2"/>
      <c r="D787" s="2"/>
      <c r="E787" s="2"/>
      <c r="F787" s="2"/>
      <c r="G787" s="2"/>
      <c r="H787" s="2" t="str">
        <f ca="1">IFERROR(__xludf.DUMMYFUNCTION("""COMPUTED_VALUE"""),"Other")</f>
        <v>Other</v>
      </c>
    </row>
    <row r="788" spans="1:8" x14ac:dyDescent="0.25">
      <c r="A788" s="2"/>
      <c r="B788" s="2"/>
      <c r="C788" s="2"/>
      <c r="D788" s="2"/>
      <c r="E788" s="2"/>
      <c r="F788" s="2"/>
      <c r="G788" s="2"/>
      <c r="H788" s="2" t="str">
        <f ca="1">IFERROR(__xludf.DUMMYFUNCTION("""COMPUTED_VALUE"""),"Other")</f>
        <v>Other</v>
      </c>
    </row>
    <row r="789" spans="1:8" x14ac:dyDescent="0.25">
      <c r="A789" s="2"/>
      <c r="B789" s="2"/>
      <c r="C789" s="2"/>
      <c r="D789" s="2"/>
      <c r="E789" s="2"/>
      <c r="F789" s="2"/>
      <c r="G789" s="2"/>
      <c r="H789" s="2" t="str">
        <f ca="1">IFERROR(__xludf.DUMMYFUNCTION("""COMPUTED_VALUE"""),"Other")</f>
        <v>Other</v>
      </c>
    </row>
    <row r="790" spans="1:8" x14ac:dyDescent="0.25">
      <c r="A790" s="2"/>
      <c r="B790" s="2"/>
      <c r="C790" s="2"/>
      <c r="D790" s="2"/>
      <c r="E790" s="2"/>
      <c r="F790" s="2"/>
      <c r="G790" s="2"/>
      <c r="H790" s="2" t="str">
        <f ca="1">IFERROR(__xludf.DUMMYFUNCTION("""COMPUTED_VALUE"""),"Other")</f>
        <v>Other</v>
      </c>
    </row>
    <row r="791" spans="1:8" x14ac:dyDescent="0.25">
      <c r="A791" s="2"/>
      <c r="B791" s="2"/>
      <c r="C791" s="2"/>
      <c r="D791" s="2"/>
      <c r="E791" s="2"/>
      <c r="F791" s="2"/>
      <c r="G791" s="2"/>
      <c r="H791" s="2" t="str">
        <f ca="1">IFERROR(__xludf.DUMMYFUNCTION("""COMPUTED_VALUE"""),"Other")</f>
        <v>Other</v>
      </c>
    </row>
    <row r="792" spans="1:8" x14ac:dyDescent="0.25">
      <c r="A792" s="2"/>
      <c r="B792" s="2"/>
      <c r="C792" s="2"/>
      <c r="D792" s="2"/>
      <c r="E792" s="2"/>
      <c r="F792" s="2"/>
      <c r="G792" s="2"/>
      <c r="H792" s="2" t="str">
        <f ca="1">IFERROR(__xludf.DUMMYFUNCTION("""COMPUTED_VALUE"""),"Other")</f>
        <v>Other</v>
      </c>
    </row>
    <row r="793" spans="1:8" x14ac:dyDescent="0.25">
      <c r="A793" s="2"/>
      <c r="B793" s="2"/>
      <c r="C793" s="2"/>
      <c r="D793" s="2"/>
      <c r="E793" s="2"/>
      <c r="F793" s="2"/>
      <c r="G793" s="2"/>
      <c r="H793" s="2" t="str">
        <f ca="1">IFERROR(__xludf.DUMMYFUNCTION("""COMPUTED_VALUE"""),"Other")</f>
        <v>Other</v>
      </c>
    </row>
    <row r="794" spans="1:8" x14ac:dyDescent="0.25">
      <c r="A794" s="2"/>
      <c r="B794" s="2"/>
      <c r="C794" s="2"/>
      <c r="D794" s="2"/>
      <c r="E794" s="2"/>
      <c r="F794" s="2"/>
      <c r="G794" s="2"/>
      <c r="H794" s="2" t="str">
        <f ca="1">IFERROR(__xludf.DUMMYFUNCTION("""COMPUTED_VALUE"""),"Other")</f>
        <v>Other</v>
      </c>
    </row>
    <row r="795" spans="1:8" x14ac:dyDescent="0.25">
      <c r="A795" s="2"/>
      <c r="B795" s="2"/>
      <c r="C795" s="2"/>
      <c r="D795" s="2"/>
      <c r="E795" s="2"/>
      <c r="F795" s="2"/>
      <c r="G795" s="2"/>
      <c r="H795" s="2" t="str">
        <f ca="1">IFERROR(__xludf.DUMMYFUNCTION("""COMPUTED_VALUE"""),"Other")</f>
        <v>Other</v>
      </c>
    </row>
    <row r="796" spans="1:8" x14ac:dyDescent="0.25">
      <c r="A796" s="2"/>
      <c r="B796" s="2"/>
      <c r="C796" s="2"/>
      <c r="D796" s="2"/>
      <c r="E796" s="2"/>
      <c r="F796" s="2"/>
      <c r="G796" s="2"/>
      <c r="H796" s="2" t="str">
        <f ca="1">IFERROR(__xludf.DUMMYFUNCTION("""COMPUTED_VALUE"""),"Other")</f>
        <v>Other</v>
      </c>
    </row>
    <row r="797" spans="1:8" x14ac:dyDescent="0.25">
      <c r="A797" s="2"/>
      <c r="B797" s="2"/>
      <c r="C797" s="2"/>
      <c r="D797" s="2"/>
      <c r="E797" s="2"/>
      <c r="F797" s="2"/>
      <c r="G797" s="2"/>
      <c r="H797" s="2" t="str">
        <f ca="1">IFERROR(__xludf.DUMMYFUNCTION("""COMPUTED_VALUE"""),"Other")</f>
        <v>Other</v>
      </c>
    </row>
    <row r="798" spans="1:8" x14ac:dyDescent="0.25">
      <c r="A798" s="2"/>
      <c r="B798" s="2"/>
      <c r="C798" s="2"/>
      <c r="D798" s="2"/>
      <c r="E798" s="2"/>
      <c r="F798" s="2"/>
      <c r="G798" s="2"/>
      <c r="H798" s="2" t="str">
        <f ca="1">IFERROR(__xludf.DUMMYFUNCTION("""COMPUTED_VALUE"""),"Other")</f>
        <v>Other</v>
      </c>
    </row>
    <row r="799" spans="1:8" x14ac:dyDescent="0.25">
      <c r="A799" s="2"/>
      <c r="B799" s="2"/>
      <c r="C799" s="2"/>
      <c r="D799" s="2"/>
      <c r="E799" s="2"/>
      <c r="F799" s="2"/>
      <c r="G799" s="2"/>
      <c r="H799" s="2" t="str">
        <f ca="1">IFERROR(__xludf.DUMMYFUNCTION("""COMPUTED_VALUE"""),"Other")</f>
        <v>Other</v>
      </c>
    </row>
    <row r="800" spans="1:8" x14ac:dyDescent="0.25">
      <c r="A800" s="2"/>
      <c r="B800" s="2"/>
      <c r="C800" s="2"/>
      <c r="D800" s="2"/>
      <c r="E800" s="2"/>
      <c r="F800" s="2"/>
      <c r="G800" s="2"/>
      <c r="H800" s="2" t="str">
        <f ca="1">IFERROR(__xludf.DUMMYFUNCTION("""COMPUTED_VALUE"""),"Other")</f>
        <v>Other</v>
      </c>
    </row>
    <row r="801" spans="1:8" x14ac:dyDescent="0.25">
      <c r="A801" s="2"/>
      <c r="B801" s="2"/>
      <c r="C801" s="2"/>
      <c r="D801" s="2"/>
      <c r="E801" s="2"/>
      <c r="F801" s="2"/>
      <c r="G801" s="2"/>
      <c r="H801" s="2" t="str">
        <f ca="1">IFERROR(__xludf.DUMMYFUNCTION("""COMPUTED_VALUE"""),"Other")</f>
        <v>Other</v>
      </c>
    </row>
    <row r="802" spans="1:8" x14ac:dyDescent="0.25">
      <c r="A802" s="2"/>
      <c r="B802" s="2"/>
      <c r="C802" s="2"/>
      <c r="D802" s="2"/>
      <c r="E802" s="2"/>
      <c r="F802" s="2"/>
      <c r="G802" s="2"/>
      <c r="H802" s="2" t="str">
        <f ca="1">IFERROR(__xludf.DUMMYFUNCTION("""COMPUTED_VALUE"""),"Other")</f>
        <v>Other</v>
      </c>
    </row>
    <row r="803" spans="1:8" x14ac:dyDescent="0.25">
      <c r="A803" s="2"/>
      <c r="B803" s="2"/>
      <c r="C803" s="2"/>
      <c r="D803" s="2"/>
      <c r="E803" s="2"/>
      <c r="F803" s="2"/>
      <c r="G803" s="2"/>
      <c r="H803" s="2" t="str">
        <f ca="1">IFERROR(__xludf.DUMMYFUNCTION("""COMPUTED_VALUE"""),"Other")</f>
        <v>Other</v>
      </c>
    </row>
    <row r="804" spans="1:8" x14ac:dyDescent="0.25">
      <c r="A804" s="2"/>
      <c r="B804" s="2"/>
      <c r="C804" s="2"/>
      <c r="D804" s="2"/>
      <c r="E804" s="2"/>
      <c r="F804" s="2"/>
      <c r="G804" s="2"/>
      <c r="H804" s="2" t="str">
        <f ca="1">IFERROR(__xludf.DUMMYFUNCTION("""COMPUTED_VALUE"""),"Other")</f>
        <v>Other</v>
      </c>
    </row>
    <row r="805" spans="1:8" x14ac:dyDescent="0.25">
      <c r="A805" s="2"/>
      <c r="B805" s="2"/>
      <c r="C805" s="2"/>
      <c r="D805" s="2"/>
      <c r="E805" s="2"/>
      <c r="F805" s="2"/>
      <c r="G805" s="2"/>
      <c r="H805" s="2" t="str">
        <f ca="1">IFERROR(__xludf.DUMMYFUNCTION("""COMPUTED_VALUE"""),"Other")</f>
        <v>Other</v>
      </c>
    </row>
    <row r="806" spans="1:8" x14ac:dyDescent="0.25">
      <c r="A806" s="2"/>
      <c r="B806" s="2"/>
      <c r="C806" s="2"/>
      <c r="D806" s="2"/>
      <c r="E806" s="2"/>
      <c r="F806" s="2"/>
      <c r="G806" s="2"/>
      <c r="H806" s="2" t="str">
        <f ca="1">IFERROR(__xludf.DUMMYFUNCTION("""COMPUTED_VALUE"""),"Other")</f>
        <v>Other</v>
      </c>
    </row>
    <row r="807" spans="1:8" x14ac:dyDescent="0.25">
      <c r="A807" s="2"/>
      <c r="B807" s="2"/>
      <c r="C807" s="2"/>
      <c r="D807" s="2"/>
      <c r="E807" s="2"/>
      <c r="F807" s="2"/>
      <c r="G807" s="2"/>
      <c r="H807" s="2" t="str">
        <f ca="1">IFERROR(__xludf.DUMMYFUNCTION("""COMPUTED_VALUE"""),"Other")</f>
        <v>Other</v>
      </c>
    </row>
    <row r="808" spans="1:8" x14ac:dyDescent="0.25">
      <c r="A808" s="2"/>
      <c r="B808" s="2"/>
      <c r="C808" s="2"/>
      <c r="D808" s="2"/>
      <c r="E808" s="2"/>
      <c r="F808" s="2"/>
      <c r="G808" s="2"/>
      <c r="H808" s="2" t="str">
        <f ca="1">IFERROR(__xludf.DUMMYFUNCTION("""COMPUTED_VALUE"""),"Other")</f>
        <v>Other</v>
      </c>
    </row>
    <row r="809" spans="1:8" x14ac:dyDescent="0.25">
      <c r="A809" s="2"/>
      <c r="B809" s="2"/>
      <c r="C809" s="2"/>
      <c r="D809" s="2"/>
      <c r="E809" s="2"/>
      <c r="F809" s="2"/>
      <c r="G809" s="2"/>
      <c r="H809" s="2" t="str">
        <f ca="1">IFERROR(__xludf.DUMMYFUNCTION("""COMPUTED_VALUE"""),"Other")</f>
        <v>Other</v>
      </c>
    </row>
    <row r="810" spans="1:8" x14ac:dyDescent="0.25">
      <c r="A810" s="2"/>
      <c r="B810" s="2"/>
      <c r="C810" s="2"/>
      <c r="D810" s="2"/>
      <c r="E810" s="2"/>
      <c r="F810" s="2"/>
      <c r="G810" s="2"/>
      <c r="H810" s="2" t="str">
        <f ca="1">IFERROR(__xludf.DUMMYFUNCTION("""COMPUTED_VALUE"""),"Other")</f>
        <v>Other</v>
      </c>
    </row>
    <row r="811" spans="1:8" x14ac:dyDescent="0.25">
      <c r="A811" s="2"/>
      <c r="B811" s="2"/>
      <c r="C811" s="2"/>
      <c r="D811" s="2"/>
      <c r="E811" s="2"/>
      <c r="F811" s="2"/>
      <c r="G811" s="2"/>
      <c r="H811" s="2" t="str">
        <f ca="1">IFERROR(__xludf.DUMMYFUNCTION("""COMPUTED_VALUE"""),"Other")</f>
        <v>Other</v>
      </c>
    </row>
    <row r="812" spans="1:8" x14ac:dyDescent="0.25">
      <c r="A812" s="2"/>
      <c r="B812" s="2"/>
      <c r="C812" s="2"/>
      <c r="D812" s="2"/>
      <c r="E812" s="2"/>
      <c r="F812" s="2"/>
      <c r="G812" s="2"/>
      <c r="H812" s="2" t="str">
        <f ca="1">IFERROR(__xludf.DUMMYFUNCTION("""COMPUTED_VALUE"""),"Other")</f>
        <v>Other</v>
      </c>
    </row>
    <row r="813" spans="1:8" x14ac:dyDescent="0.25">
      <c r="A813" s="2"/>
      <c r="B813" s="2"/>
      <c r="C813" s="2"/>
      <c r="D813" s="2"/>
      <c r="E813" s="2"/>
      <c r="F813" s="2"/>
      <c r="G813" s="2"/>
      <c r="H813" s="2" t="str">
        <f ca="1">IFERROR(__xludf.DUMMYFUNCTION("""COMPUTED_VALUE"""),"Other")</f>
        <v>Other</v>
      </c>
    </row>
    <row r="814" spans="1:8" x14ac:dyDescent="0.25">
      <c r="A814" s="2"/>
      <c r="B814" s="2"/>
      <c r="C814" s="2"/>
      <c r="D814" s="2"/>
      <c r="E814" s="2"/>
      <c r="F814" s="2"/>
      <c r="G814" s="2"/>
      <c r="H814" s="2" t="str">
        <f ca="1">IFERROR(__xludf.DUMMYFUNCTION("""COMPUTED_VALUE"""),"Other")</f>
        <v>Other</v>
      </c>
    </row>
    <row r="815" spans="1:8" x14ac:dyDescent="0.25">
      <c r="A815" s="2"/>
      <c r="B815" s="2"/>
      <c r="C815" s="2"/>
      <c r="D815" s="2"/>
      <c r="E815" s="2"/>
      <c r="F815" s="2"/>
      <c r="G815" s="2"/>
      <c r="H815" s="2" t="str">
        <f ca="1">IFERROR(__xludf.DUMMYFUNCTION("""COMPUTED_VALUE"""),"Other")</f>
        <v>Other</v>
      </c>
    </row>
    <row r="816" spans="1:8" x14ac:dyDescent="0.25">
      <c r="A816" s="2"/>
      <c r="B816" s="2"/>
      <c r="C816" s="2"/>
      <c r="D816" s="2"/>
      <c r="E816" s="2"/>
      <c r="F816" s="2"/>
      <c r="G816" s="2"/>
      <c r="H816" s="2" t="str">
        <f ca="1">IFERROR(__xludf.DUMMYFUNCTION("""COMPUTED_VALUE"""),"Other")</f>
        <v>Other</v>
      </c>
    </row>
    <row r="817" spans="1:8" x14ac:dyDescent="0.25">
      <c r="A817" s="2"/>
      <c r="B817" s="2"/>
      <c r="C817" s="2"/>
      <c r="D817" s="2"/>
      <c r="E817" s="2"/>
      <c r="F817" s="2"/>
      <c r="G817" s="2"/>
      <c r="H817" s="2" t="str">
        <f ca="1">IFERROR(__xludf.DUMMYFUNCTION("""COMPUTED_VALUE"""),"Other")</f>
        <v>Other</v>
      </c>
    </row>
    <row r="818" spans="1:8" x14ac:dyDescent="0.25">
      <c r="A818" s="2"/>
      <c r="B818" s="2"/>
      <c r="C818" s="2"/>
      <c r="D818" s="2"/>
      <c r="E818" s="2"/>
      <c r="F818" s="2"/>
      <c r="G818" s="2"/>
      <c r="H818" s="2" t="str">
        <f ca="1">IFERROR(__xludf.DUMMYFUNCTION("""COMPUTED_VALUE"""),"Other")</f>
        <v>Other</v>
      </c>
    </row>
    <row r="819" spans="1:8" x14ac:dyDescent="0.25">
      <c r="A819" s="2"/>
      <c r="B819" s="2"/>
      <c r="C819" s="2"/>
      <c r="D819" s="2"/>
      <c r="E819" s="2"/>
      <c r="F819" s="2"/>
      <c r="G819" s="2"/>
      <c r="H819" s="2" t="str">
        <f ca="1">IFERROR(__xludf.DUMMYFUNCTION("""COMPUTED_VALUE"""),"Other")</f>
        <v>Other</v>
      </c>
    </row>
    <row r="820" spans="1:8" x14ac:dyDescent="0.25">
      <c r="A820" s="2"/>
      <c r="B820" s="2"/>
      <c r="C820" s="2"/>
      <c r="D820" s="2"/>
      <c r="E820" s="2"/>
      <c r="F820" s="2"/>
      <c r="G820" s="2"/>
      <c r="H820" s="2" t="str">
        <f ca="1">IFERROR(__xludf.DUMMYFUNCTION("""COMPUTED_VALUE"""),"Other")</f>
        <v>Other</v>
      </c>
    </row>
    <row r="821" spans="1:8" x14ac:dyDescent="0.25">
      <c r="A821" s="2"/>
      <c r="B821" s="2"/>
      <c r="C821" s="2"/>
      <c r="D821" s="2"/>
      <c r="E821" s="2"/>
      <c r="F821" s="2"/>
      <c r="G821" s="2"/>
      <c r="H821" s="2" t="str">
        <f ca="1">IFERROR(__xludf.DUMMYFUNCTION("""COMPUTED_VALUE"""),"Other")</f>
        <v>Other</v>
      </c>
    </row>
    <row r="822" spans="1:8" x14ac:dyDescent="0.25">
      <c r="A822" s="2"/>
      <c r="B822" s="2"/>
      <c r="C822" s="2"/>
      <c r="D822" s="2"/>
      <c r="E822" s="2"/>
      <c r="F822" s="2"/>
      <c r="G822" s="2"/>
      <c r="H822" s="2" t="str">
        <f ca="1">IFERROR(__xludf.DUMMYFUNCTION("""COMPUTED_VALUE"""),"Other")</f>
        <v>Other</v>
      </c>
    </row>
    <row r="823" spans="1:8" x14ac:dyDescent="0.25">
      <c r="A823" s="2"/>
      <c r="B823" s="2"/>
      <c r="C823" s="2"/>
      <c r="D823" s="2"/>
      <c r="E823" s="2"/>
      <c r="F823" s="2"/>
      <c r="G823" s="2"/>
      <c r="H823" s="2" t="str">
        <f ca="1">IFERROR(__xludf.DUMMYFUNCTION("""COMPUTED_VALUE"""),"Other")</f>
        <v>Other</v>
      </c>
    </row>
    <row r="824" spans="1:8" x14ac:dyDescent="0.25">
      <c r="A824" s="2"/>
      <c r="B824" s="2"/>
      <c r="C824" s="2"/>
      <c r="D824" s="2"/>
      <c r="E824" s="2"/>
      <c r="F824" s="2"/>
      <c r="G824" s="2"/>
      <c r="H824" s="2" t="str">
        <f ca="1">IFERROR(__xludf.DUMMYFUNCTION("""COMPUTED_VALUE"""),"Other")</f>
        <v>Other</v>
      </c>
    </row>
    <row r="825" spans="1:8" x14ac:dyDescent="0.25">
      <c r="A825" s="2"/>
      <c r="B825" s="2"/>
      <c r="C825" s="2"/>
      <c r="D825" s="2"/>
      <c r="E825" s="2"/>
      <c r="F825" s="2"/>
      <c r="G825" s="2"/>
      <c r="H825" s="2" t="str">
        <f ca="1">IFERROR(__xludf.DUMMYFUNCTION("""COMPUTED_VALUE"""),"Other")</f>
        <v>Other</v>
      </c>
    </row>
    <row r="826" spans="1:8" x14ac:dyDescent="0.25">
      <c r="A826" s="2"/>
      <c r="B826" s="2"/>
      <c r="C826" s="2"/>
      <c r="D826" s="2"/>
      <c r="E826" s="2"/>
      <c r="F826" s="2"/>
      <c r="G826" s="2"/>
      <c r="H826" s="2" t="str">
        <f ca="1">IFERROR(__xludf.DUMMYFUNCTION("""COMPUTED_VALUE"""),"Other")</f>
        <v>Other</v>
      </c>
    </row>
    <row r="827" spans="1:8" x14ac:dyDescent="0.25">
      <c r="A827" s="2"/>
      <c r="B827" s="2"/>
      <c r="C827" s="2"/>
      <c r="D827" s="2"/>
      <c r="E827" s="2"/>
      <c r="F827" s="2"/>
      <c r="G827" s="2"/>
      <c r="H827" s="2" t="str">
        <f ca="1">IFERROR(__xludf.DUMMYFUNCTION("""COMPUTED_VALUE"""),"Other")</f>
        <v>Other</v>
      </c>
    </row>
    <row r="828" spans="1:8" x14ac:dyDescent="0.25">
      <c r="A828" s="2"/>
      <c r="B828" s="2"/>
      <c r="C828" s="2"/>
      <c r="D828" s="2"/>
      <c r="E828" s="2"/>
      <c r="F828" s="2"/>
      <c r="G828" s="2"/>
      <c r="H828" s="2" t="str">
        <f ca="1">IFERROR(__xludf.DUMMYFUNCTION("""COMPUTED_VALUE"""),"Other")</f>
        <v>Other</v>
      </c>
    </row>
    <row r="829" spans="1:8" x14ac:dyDescent="0.25">
      <c r="A829" s="2"/>
      <c r="B829" s="2"/>
      <c r="C829" s="2"/>
      <c r="D829" s="2"/>
      <c r="E829" s="2"/>
      <c r="F829" s="2"/>
      <c r="G829" s="2"/>
      <c r="H829" s="2" t="str">
        <f ca="1">IFERROR(__xludf.DUMMYFUNCTION("""COMPUTED_VALUE"""),"Other")</f>
        <v>Other</v>
      </c>
    </row>
    <row r="830" spans="1:8" x14ac:dyDescent="0.25">
      <c r="A830" s="2"/>
      <c r="B830" s="2"/>
      <c r="C830" s="2"/>
      <c r="D830" s="2"/>
      <c r="E830" s="2"/>
      <c r="F830" s="2"/>
      <c r="G830" s="2"/>
      <c r="H830" s="2" t="str">
        <f ca="1">IFERROR(__xludf.DUMMYFUNCTION("""COMPUTED_VALUE"""),"Other")</f>
        <v>Other</v>
      </c>
    </row>
    <row r="831" spans="1:8" x14ac:dyDescent="0.25">
      <c r="A831" s="2"/>
      <c r="B831" s="2"/>
      <c r="C831" s="2"/>
      <c r="D831" s="2"/>
      <c r="E831" s="2"/>
      <c r="F831" s="2"/>
      <c r="G831" s="2"/>
      <c r="H831" s="2" t="str">
        <f ca="1">IFERROR(__xludf.DUMMYFUNCTION("""COMPUTED_VALUE"""),"Other")</f>
        <v>Other</v>
      </c>
    </row>
    <row r="832" spans="1:8" x14ac:dyDescent="0.25">
      <c r="A832" s="2"/>
      <c r="B832" s="2"/>
      <c r="C832" s="2"/>
      <c r="D832" s="2"/>
      <c r="E832" s="2"/>
      <c r="F832" s="2"/>
      <c r="G832" s="2"/>
      <c r="H832" s="2" t="str">
        <f ca="1">IFERROR(__xludf.DUMMYFUNCTION("""COMPUTED_VALUE"""),"Other")</f>
        <v>Other</v>
      </c>
    </row>
    <row r="833" spans="1:8" x14ac:dyDescent="0.25">
      <c r="A833" s="2"/>
      <c r="B833" s="2"/>
      <c r="C833" s="2"/>
      <c r="D833" s="2"/>
      <c r="E833" s="2"/>
      <c r="F833" s="2"/>
      <c r="G833" s="2"/>
      <c r="H833" s="2" t="str">
        <f ca="1">IFERROR(__xludf.DUMMYFUNCTION("""COMPUTED_VALUE"""),"Other")</f>
        <v>Other</v>
      </c>
    </row>
    <row r="834" spans="1:8" x14ac:dyDescent="0.25">
      <c r="A834" s="2"/>
      <c r="B834" s="2"/>
      <c r="C834" s="2"/>
      <c r="D834" s="2"/>
      <c r="E834" s="2"/>
      <c r="F834" s="2"/>
      <c r="G834" s="2"/>
      <c r="H834" s="2" t="str">
        <f ca="1">IFERROR(__xludf.DUMMYFUNCTION("""COMPUTED_VALUE"""),"Other")</f>
        <v>Other</v>
      </c>
    </row>
    <row r="835" spans="1:8" x14ac:dyDescent="0.25">
      <c r="A835" s="2"/>
      <c r="B835" s="2"/>
      <c r="C835" s="2"/>
      <c r="D835" s="2"/>
      <c r="E835" s="2"/>
      <c r="F835" s="2"/>
      <c r="G835" s="2"/>
      <c r="H835" s="2" t="str">
        <f ca="1">IFERROR(__xludf.DUMMYFUNCTION("""COMPUTED_VALUE"""),"Other")</f>
        <v>Other</v>
      </c>
    </row>
    <row r="836" spans="1:8" x14ac:dyDescent="0.25">
      <c r="A836" s="2"/>
      <c r="B836" s="2"/>
      <c r="C836" s="2"/>
      <c r="D836" s="2"/>
      <c r="E836" s="2"/>
      <c r="F836" s="2"/>
      <c r="G836" s="2"/>
      <c r="H836" s="2" t="str">
        <f ca="1">IFERROR(__xludf.DUMMYFUNCTION("""COMPUTED_VALUE"""),"Other")</f>
        <v>Other</v>
      </c>
    </row>
    <row r="837" spans="1:8" x14ac:dyDescent="0.25">
      <c r="A837" s="2"/>
      <c r="B837" s="2"/>
      <c r="C837" s="2"/>
      <c r="D837" s="2"/>
      <c r="E837" s="2"/>
      <c r="F837" s="2"/>
      <c r="G837" s="2"/>
      <c r="H837" s="2" t="str">
        <f ca="1">IFERROR(__xludf.DUMMYFUNCTION("""COMPUTED_VALUE"""),"Other")</f>
        <v>Other</v>
      </c>
    </row>
    <row r="838" spans="1:8" x14ac:dyDescent="0.25">
      <c r="A838" s="2"/>
      <c r="B838" s="2"/>
      <c r="C838" s="2"/>
      <c r="D838" s="2"/>
      <c r="E838" s="2"/>
      <c r="F838" s="2"/>
      <c r="G838" s="2"/>
      <c r="H838" s="2" t="str">
        <f ca="1">IFERROR(__xludf.DUMMYFUNCTION("""COMPUTED_VALUE"""),"Other")</f>
        <v>Other</v>
      </c>
    </row>
    <row r="839" spans="1:8" x14ac:dyDescent="0.25">
      <c r="A839" s="2"/>
      <c r="B839" s="2"/>
      <c r="C839" s="2"/>
      <c r="D839" s="2"/>
      <c r="E839" s="2"/>
      <c r="F839" s="2"/>
      <c r="G839" s="2"/>
      <c r="H839" s="2" t="str">
        <f ca="1">IFERROR(__xludf.DUMMYFUNCTION("""COMPUTED_VALUE"""),"Other")</f>
        <v>Other</v>
      </c>
    </row>
    <row r="840" spans="1:8" x14ac:dyDescent="0.25">
      <c r="A840" s="2"/>
      <c r="B840" s="2"/>
      <c r="C840" s="2"/>
      <c r="D840" s="2"/>
      <c r="E840" s="2"/>
      <c r="F840" s="2"/>
      <c r="G840" s="2"/>
      <c r="H840" s="2" t="str">
        <f ca="1">IFERROR(__xludf.DUMMYFUNCTION("""COMPUTED_VALUE"""),"Other")</f>
        <v>Other</v>
      </c>
    </row>
    <row r="841" spans="1:8" x14ac:dyDescent="0.25">
      <c r="A841" s="2"/>
      <c r="B841" s="2"/>
      <c r="C841" s="2"/>
      <c r="D841" s="2"/>
      <c r="E841" s="2"/>
      <c r="F841" s="2"/>
      <c r="G841" s="2"/>
      <c r="H841" s="2" t="str">
        <f ca="1">IFERROR(__xludf.DUMMYFUNCTION("""COMPUTED_VALUE"""),"Other")</f>
        <v>Other</v>
      </c>
    </row>
    <row r="842" spans="1:8" x14ac:dyDescent="0.25">
      <c r="A842" s="2"/>
      <c r="B842" s="2"/>
      <c r="C842" s="2"/>
      <c r="D842" s="2"/>
      <c r="E842" s="2"/>
      <c r="F842" s="2"/>
      <c r="G842" s="2"/>
      <c r="H842" s="2" t="str">
        <f ca="1">IFERROR(__xludf.DUMMYFUNCTION("""COMPUTED_VALUE"""),"Other")</f>
        <v>Other</v>
      </c>
    </row>
    <row r="843" spans="1:8" x14ac:dyDescent="0.25">
      <c r="A843" s="2"/>
      <c r="B843" s="2"/>
      <c r="C843" s="2"/>
      <c r="D843" s="2"/>
      <c r="E843" s="2"/>
      <c r="F843" s="2"/>
      <c r="G843" s="2"/>
      <c r="H843" s="2" t="str">
        <f ca="1">IFERROR(__xludf.DUMMYFUNCTION("""COMPUTED_VALUE"""),"Other")</f>
        <v>Other</v>
      </c>
    </row>
    <row r="844" spans="1:8" x14ac:dyDescent="0.25">
      <c r="A844" s="2"/>
      <c r="B844" s="2"/>
      <c r="C844" s="2"/>
      <c r="D844" s="2"/>
      <c r="E844" s="2"/>
      <c r="F844" s="2"/>
      <c r="G844" s="2"/>
      <c r="H844" s="2" t="str">
        <f ca="1">IFERROR(__xludf.DUMMYFUNCTION("""COMPUTED_VALUE"""),"Other")</f>
        <v>Other</v>
      </c>
    </row>
    <row r="845" spans="1:8" x14ac:dyDescent="0.25">
      <c r="A845" s="2"/>
      <c r="B845" s="2"/>
      <c r="C845" s="2"/>
      <c r="D845" s="2"/>
      <c r="E845" s="2"/>
      <c r="F845" s="2"/>
      <c r="G845" s="2"/>
      <c r="H845" s="2" t="str">
        <f ca="1">IFERROR(__xludf.DUMMYFUNCTION("""COMPUTED_VALUE"""),"Other")</f>
        <v>Other</v>
      </c>
    </row>
    <row r="846" spans="1:8" x14ac:dyDescent="0.25">
      <c r="A846" s="2"/>
      <c r="B846" s="2"/>
      <c r="C846" s="2"/>
      <c r="D846" s="2"/>
      <c r="E846" s="2"/>
      <c r="F846" s="2"/>
      <c r="G846" s="2"/>
      <c r="H846" s="2" t="str">
        <f ca="1">IFERROR(__xludf.DUMMYFUNCTION("""COMPUTED_VALUE"""),"Other")</f>
        <v>Other</v>
      </c>
    </row>
    <row r="847" spans="1:8" x14ac:dyDescent="0.25">
      <c r="A847" s="2"/>
      <c r="B847" s="2"/>
      <c r="C847" s="2"/>
      <c r="D847" s="2"/>
      <c r="E847" s="2"/>
      <c r="F847" s="2"/>
      <c r="G847" s="2"/>
      <c r="H847" s="2" t="str">
        <f ca="1">IFERROR(__xludf.DUMMYFUNCTION("""COMPUTED_VALUE"""),"Other")</f>
        <v>Other</v>
      </c>
    </row>
    <row r="848" spans="1:8" x14ac:dyDescent="0.25">
      <c r="A848" s="2"/>
      <c r="B848" s="2"/>
      <c r="C848" s="2"/>
      <c r="D848" s="2"/>
      <c r="E848" s="2"/>
      <c r="F848" s="2"/>
      <c r="G848" s="2"/>
      <c r="H848" s="2" t="str">
        <f ca="1">IFERROR(__xludf.DUMMYFUNCTION("""COMPUTED_VALUE"""),"Other")</f>
        <v>Other</v>
      </c>
    </row>
    <row r="849" spans="1:8" x14ac:dyDescent="0.25">
      <c r="A849" s="2"/>
      <c r="B849" s="2"/>
      <c r="C849" s="2"/>
      <c r="D849" s="2"/>
      <c r="E849" s="2"/>
      <c r="F849" s="2"/>
      <c r="G849" s="2"/>
      <c r="H849" s="2" t="str">
        <f ca="1">IFERROR(__xludf.DUMMYFUNCTION("""COMPUTED_VALUE"""),"Other")</f>
        <v>Other</v>
      </c>
    </row>
    <row r="850" spans="1:8" x14ac:dyDescent="0.25">
      <c r="A850" s="2"/>
      <c r="B850" s="2"/>
      <c r="C850" s="2"/>
      <c r="D850" s="2"/>
      <c r="E850" s="2"/>
      <c r="F850" s="2"/>
      <c r="G850" s="2"/>
      <c r="H850" s="2" t="str">
        <f ca="1">IFERROR(__xludf.DUMMYFUNCTION("""COMPUTED_VALUE"""),"Other")</f>
        <v>Other</v>
      </c>
    </row>
    <row r="851" spans="1:8" x14ac:dyDescent="0.25">
      <c r="A851" s="2"/>
      <c r="B851" s="2"/>
      <c r="C851" s="2"/>
      <c r="D851" s="2"/>
      <c r="E851" s="2"/>
      <c r="F851" s="2"/>
      <c r="G851" s="2"/>
      <c r="H851" s="2" t="str">
        <f ca="1">IFERROR(__xludf.DUMMYFUNCTION("""COMPUTED_VALUE"""),"Other")</f>
        <v>Other</v>
      </c>
    </row>
    <row r="852" spans="1:8" x14ac:dyDescent="0.25">
      <c r="A852" s="2"/>
      <c r="B852" s="2"/>
      <c r="C852" s="2"/>
      <c r="D852" s="2"/>
      <c r="E852" s="2"/>
      <c r="F852" s="2"/>
      <c r="G852" s="2"/>
      <c r="H852" s="2" t="str">
        <f ca="1">IFERROR(__xludf.DUMMYFUNCTION("""COMPUTED_VALUE"""),"Other")</f>
        <v>Other</v>
      </c>
    </row>
    <row r="853" spans="1:8" x14ac:dyDescent="0.25">
      <c r="A853" s="2"/>
      <c r="B853" s="2"/>
      <c r="C853" s="2"/>
      <c r="D853" s="2"/>
      <c r="E853" s="2"/>
      <c r="F853" s="2"/>
      <c r="G853" s="2"/>
      <c r="H853" s="2" t="str">
        <f ca="1">IFERROR(__xludf.DUMMYFUNCTION("""COMPUTED_VALUE"""),"Other")</f>
        <v>Other</v>
      </c>
    </row>
    <row r="854" spans="1:8" x14ac:dyDescent="0.25">
      <c r="A854" s="2"/>
      <c r="B854" s="2"/>
      <c r="C854" s="2"/>
      <c r="D854" s="2"/>
      <c r="E854" s="2"/>
      <c r="F854" s="2"/>
      <c r="G854" s="2"/>
      <c r="H854" s="2" t="str">
        <f ca="1">IFERROR(__xludf.DUMMYFUNCTION("""COMPUTED_VALUE"""),"Other")</f>
        <v>Other</v>
      </c>
    </row>
    <row r="855" spans="1:8" x14ac:dyDescent="0.25">
      <c r="A855" s="2"/>
      <c r="B855" s="2"/>
      <c r="C855" s="2"/>
      <c r="D855" s="2"/>
      <c r="E855" s="2"/>
      <c r="F855" s="2"/>
      <c r="G855" s="2"/>
      <c r="H855" s="2" t="str">
        <f ca="1">IFERROR(__xludf.DUMMYFUNCTION("""COMPUTED_VALUE"""),"Other")</f>
        <v>Other</v>
      </c>
    </row>
    <row r="856" spans="1:8" x14ac:dyDescent="0.25">
      <c r="A856" s="2"/>
      <c r="B856" s="2"/>
      <c r="C856" s="2"/>
      <c r="D856" s="2"/>
      <c r="E856" s="2"/>
      <c r="F856" s="2"/>
      <c r="G856" s="2"/>
      <c r="H856" s="2" t="str">
        <f ca="1">IFERROR(__xludf.DUMMYFUNCTION("""COMPUTED_VALUE"""),"Other")</f>
        <v>Other</v>
      </c>
    </row>
    <row r="857" spans="1:8" x14ac:dyDescent="0.25">
      <c r="A857" s="2"/>
      <c r="B857" s="2"/>
      <c r="C857" s="2"/>
      <c r="D857" s="2"/>
      <c r="E857" s="2"/>
      <c r="F857" s="2"/>
      <c r="G857" s="2"/>
      <c r="H857" s="2" t="str">
        <f ca="1">IFERROR(__xludf.DUMMYFUNCTION("""COMPUTED_VALUE"""),"Other")</f>
        <v>Other</v>
      </c>
    </row>
    <row r="858" spans="1:8" x14ac:dyDescent="0.25">
      <c r="A858" s="2"/>
      <c r="B858" s="2"/>
      <c r="C858" s="2"/>
      <c r="D858" s="2"/>
      <c r="E858" s="2"/>
      <c r="F858" s="2"/>
      <c r="G858" s="2"/>
      <c r="H858" s="2" t="str">
        <f ca="1">IFERROR(__xludf.DUMMYFUNCTION("""COMPUTED_VALUE"""),"Other")</f>
        <v>Other</v>
      </c>
    </row>
    <row r="859" spans="1:8" x14ac:dyDescent="0.25">
      <c r="A859" s="2"/>
      <c r="B859" s="2"/>
      <c r="C859" s="2"/>
      <c r="D859" s="2"/>
      <c r="E859" s="2"/>
      <c r="F859" s="2"/>
      <c r="G859" s="2"/>
      <c r="H859" s="2" t="str">
        <f ca="1">IFERROR(__xludf.DUMMYFUNCTION("""COMPUTED_VALUE"""),"Other")</f>
        <v>Other</v>
      </c>
    </row>
    <row r="860" spans="1:8" x14ac:dyDescent="0.25">
      <c r="A860" s="2"/>
      <c r="B860" s="2"/>
      <c r="C860" s="2"/>
      <c r="D860" s="2"/>
      <c r="E860" s="2"/>
      <c r="F860" s="2"/>
      <c r="G860" s="2"/>
      <c r="H860" s="2" t="str">
        <f ca="1">IFERROR(__xludf.DUMMYFUNCTION("""COMPUTED_VALUE"""),"Other")</f>
        <v>Other</v>
      </c>
    </row>
    <row r="861" spans="1:8" x14ac:dyDescent="0.25">
      <c r="A861" s="2"/>
      <c r="B861" s="2"/>
      <c r="C861" s="2"/>
      <c r="D861" s="2"/>
      <c r="E861" s="2"/>
      <c r="F861" s="2"/>
      <c r="G861" s="2"/>
      <c r="H861" s="2" t="str">
        <f ca="1">IFERROR(__xludf.DUMMYFUNCTION("""COMPUTED_VALUE"""),"Other")</f>
        <v>Other</v>
      </c>
    </row>
    <row r="862" spans="1:8" x14ac:dyDescent="0.25">
      <c r="A862" s="2"/>
      <c r="B862" s="2"/>
      <c r="C862" s="2"/>
      <c r="D862" s="2"/>
      <c r="E862" s="2"/>
      <c r="F862" s="2"/>
      <c r="G862" s="2"/>
      <c r="H862" s="2" t="str">
        <f ca="1">IFERROR(__xludf.DUMMYFUNCTION("""COMPUTED_VALUE"""),"Other")</f>
        <v>Other</v>
      </c>
    </row>
    <row r="863" spans="1:8" x14ac:dyDescent="0.25">
      <c r="A863" s="2"/>
      <c r="B863" s="2"/>
      <c r="C863" s="2"/>
      <c r="D863" s="2"/>
      <c r="E863" s="2"/>
      <c r="F863" s="2"/>
      <c r="G863" s="2"/>
      <c r="H863" s="2" t="str">
        <f ca="1">IFERROR(__xludf.DUMMYFUNCTION("""COMPUTED_VALUE"""),"Other")</f>
        <v>Other</v>
      </c>
    </row>
    <row r="864" spans="1:8" x14ac:dyDescent="0.25">
      <c r="A864" s="2"/>
      <c r="B864" s="2"/>
      <c r="C864" s="2"/>
      <c r="D864" s="2"/>
      <c r="E864" s="2"/>
      <c r="F864" s="2"/>
      <c r="G864" s="2"/>
      <c r="H864" s="2" t="str">
        <f ca="1">IFERROR(__xludf.DUMMYFUNCTION("""COMPUTED_VALUE"""),"Other")</f>
        <v>Other</v>
      </c>
    </row>
    <row r="865" spans="1:8" x14ac:dyDescent="0.25">
      <c r="A865" s="2"/>
      <c r="B865" s="2"/>
      <c r="C865" s="2"/>
      <c r="D865" s="2"/>
      <c r="E865" s="2"/>
      <c r="F865" s="2"/>
      <c r="G865" s="2"/>
      <c r="H865" s="2" t="str">
        <f ca="1">IFERROR(__xludf.DUMMYFUNCTION("""COMPUTED_VALUE"""),"Other")</f>
        <v>Other</v>
      </c>
    </row>
    <row r="866" spans="1:8" x14ac:dyDescent="0.25">
      <c r="A866" s="2"/>
      <c r="B866" s="2"/>
      <c r="C866" s="2"/>
      <c r="D866" s="2"/>
      <c r="E866" s="2"/>
      <c r="F866" s="2"/>
      <c r="G866" s="2"/>
      <c r="H866" s="2" t="str">
        <f ca="1">IFERROR(__xludf.DUMMYFUNCTION("""COMPUTED_VALUE"""),"Other")</f>
        <v>Other</v>
      </c>
    </row>
    <row r="867" spans="1:8" x14ac:dyDescent="0.25">
      <c r="A867" s="2"/>
      <c r="B867" s="2"/>
      <c r="C867" s="2"/>
      <c r="D867" s="2"/>
      <c r="E867" s="2"/>
      <c r="F867" s="2"/>
      <c r="G867" s="2"/>
      <c r="H867" s="2" t="str">
        <f ca="1">IFERROR(__xludf.DUMMYFUNCTION("""COMPUTED_VALUE"""),"Other")</f>
        <v>Other</v>
      </c>
    </row>
    <row r="868" spans="1:8" x14ac:dyDescent="0.25">
      <c r="A868" s="2"/>
      <c r="B868" s="2"/>
      <c r="C868" s="2"/>
      <c r="D868" s="2"/>
      <c r="E868" s="2"/>
      <c r="F868" s="2"/>
      <c r="G868" s="2"/>
      <c r="H868" s="2" t="str">
        <f ca="1">IFERROR(__xludf.DUMMYFUNCTION("""COMPUTED_VALUE"""),"Other")</f>
        <v>Other</v>
      </c>
    </row>
    <row r="869" spans="1:8" x14ac:dyDescent="0.25">
      <c r="A869" s="2"/>
      <c r="B869" s="2"/>
      <c r="C869" s="2"/>
      <c r="D869" s="2"/>
      <c r="E869" s="2"/>
      <c r="F869" s="2"/>
      <c r="G869" s="2"/>
      <c r="H869" s="2" t="str">
        <f ca="1">IFERROR(__xludf.DUMMYFUNCTION("""COMPUTED_VALUE"""),"Other")</f>
        <v>Other</v>
      </c>
    </row>
    <row r="870" spans="1:8" x14ac:dyDescent="0.25">
      <c r="A870" s="2"/>
      <c r="B870" s="2"/>
      <c r="C870" s="2"/>
      <c r="D870" s="2"/>
      <c r="E870" s="2"/>
      <c r="F870" s="2"/>
      <c r="G870" s="2"/>
      <c r="H870" s="2" t="str">
        <f ca="1">IFERROR(__xludf.DUMMYFUNCTION("""COMPUTED_VALUE"""),"Other")</f>
        <v>Other</v>
      </c>
    </row>
    <row r="871" spans="1:8" x14ac:dyDescent="0.25">
      <c r="A871" s="2"/>
      <c r="B871" s="2"/>
      <c r="C871" s="2"/>
      <c r="D871" s="2"/>
      <c r="E871" s="2"/>
      <c r="F871" s="2"/>
      <c r="G871" s="2"/>
      <c r="H871" s="2" t="str">
        <f ca="1">IFERROR(__xludf.DUMMYFUNCTION("""COMPUTED_VALUE"""),"Other")</f>
        <v>Other</v>
      </c>
    </row>
    <row r="872" spans="1:8" x14ac:dyDescent="0.25">
      <c r="A872" s="2"/>
      <c r="B872" s="2"/>
      <c r="C872" s="2"/>
      <c r="D872" s="2"/>
      <c r="E872" s="2"/>
      <c r="F872" s="2"/>
      <c r="G872" s="2"/>
      <c r="H872" s="2" t="str">
        <f ca="1">IFERROR(__xludf.DUMMYFUNCTION("""COMPUTED_VALUE"""),"Other")</f>
        <v>Other</v>
      </c>
    </row>
    <row r="873" spans="1:8" x14ac:dyDescent="0.25">
      <c r="A873" s="2"/>
      <c r="B873" s="2"/>
      <c r="C873" s="2"/>
      <c r="D873" s="2"/>
      <c r="E873" s="2"/>
      <c r="F873" s="2"/>
      <c r="G873" s="2"/>
      <c r="H873" s="2" t="str">
        <f ca="1">IFERROR(__xludf.DUMMYFUNCTION("""COMPUTED_VALUE"""),"Other")</f>
        <v>Other</v>
      </c>
    </row>
    <row r="874" spans="1:8" x14ac:dyDescent="0.25">
      <c r="A874" s="2"/>
      <c r="B874" s="2"/>
      <c r="C874" s="2"/>
      <c r="D874" s="2"/>
      <c r="E874" s="2"/>
      <c r="F874" s="2"/>
      <c r="G874" s="2"/>
      <c r="H874" s="2" t="str">
        <f ca="1">IFERROR(__xludf.DUMMYFUNCTION("""COMPUTED_VALUE"""),"Other")</f>
        <v>Other</v>
      </c>
    </row>
    <row r="875" spans="1:8" x14ac:dyDescent="0.25">
      <c r="A875" s="2"/>
      <c r="B875" s="2"/>
      <c r="C875" s="2"/>
      <c r="D875" s="2"/>
      <c r="E875" s="2"/>
      <c r="F875" s="2"/>
      <c r="G875" s="2"/>
      <c r="H875" s="2" t="str">
        <f ca="1">IFERROR(__xludf.DUMMYFUNCTION("""COMPUTED_VALUE"""),"Other")</f>
        <v>Other</v>
      </c>
    </row>
    <row r="876" spans="1:8" x14ac:dyDescent="0.25">
      <c r="A876" s="2"/>
      <c r="B876" s="2"/>
      <c r="C876" s="2"/>
      <c r="D876" s="2"/>
      <c r="E876" s="2"/>
      <c r="F876" s="2"/>
      <c r="G876" s="2"/>
      <c r="H876" s="2" t="str">
        <f ca="1">IFERROR(__xludf.DUMMYFUNCTION("""COMPUTED_VALUE"""),"Other")</f>
        <v>Other</v>
      </c>
    </row>
    <row r="877" spans="1:8" x14ac:dyDescent="0.25">
      <c r="A877" s="2"/>
      <c r="B877" s="2"/>
      <c r="C877" s="2"/>
      <c r="D877" s="2"/>
      <c r="E877" s="2"/>
      <c r="F877" s="2"/>
      <c r="G877" s="2"/>
      <c r="H877" s="2" t="str">
        <f ca="1">IFERROR(__xludf.DUMMYFUNCTION("""COMPUTED_VALUE"""),"Other")</f>
        <v>Other</v>
      </c>
    </row>
    <row r="878" spans="1:8" x14ac:dyDescent="0.25">
      <c r="A878" s="2"/>
      <c r="B878" s="2"/>
      <c r="C878" s="2"/>
      <c r="D878" s="2"/>
      <c r="E878" s="2"/>
      <c r="F878" s="2"/>
      <c r="G878" s="2"/>
      <c r="H878" s="2" t="str">
        <f ca="1">IFERROR(__xludf.DUMMYFUNCTION("""COMPUTED_VALUE"""),"Other")</f>
        <v>Other</v>
      </c>
    </row>
    <row r="879" spans="1:8" x14ac:dyDescent="0.25">
      <c r="A879" s="2"/>
      <c r="B879" s="2"/>
      <c r="C879" s="2"/>
      <c r="D879" s="2"/>
      <c r="E879" s="2"/>
      <c r="F879" s="2"/>
      <c r="G879" s="2"/>
      <c r="H879" s="2" t="str">
        <f ca="1">IFERROR(__xludf.DUMMYFUNCTION("""COMPUTED_VALUE"""),"Other")</f>
        <v>Other</v>
      </c>
    </row>
    <row r="880" spans="1:8" x14ac:dyDescent="0.25">
      <c r="A880" s="2"/>
      <c r="B880" s="2"/>
      <c r="C880" s="2"/>
      <c r="D880" s="2"/>
      <c r="E880" s="2"/>
      <c r="F880" s="2"/>
      <c r="G880" s="2"/>
      <c r="H880" s="2" t="str">
        <f ca="1">IFERROR(__xludf.DUMMYFUNCTION("""COMPUTED_VALUE"""),"Other")</f>
        <v>Other</v>
      </c>
    </row>
    <row r="881" spans="1:8" x14ac:dyDescent="0.25">
      <c r="A881" s="2"/>
      <c r="B881" s="2"/>
      <c r="C881" s="2"/>
      <c r="D881" s="2"/>
      <c r="E881" s="2"/>
      <c r="F881" s="2"/>
      <c r="G881" s="2"/>
      <c r="H881" s="2" t="str">
        <f ca="1">IFERROR(__xludf.DUMMYFUNCTION("""COMPUTED_VALUE"""),"Other")</f>
        <v>Other</v>
      </c>
    </row>
    <row r="882" spans="1:8" x14ac:dyDescent="0.25">
      <c r="A882" s="2"/>
      <c r="B882" s="2"/>
      <c r="C882" s="2"/>
      <c r="D882" s="2"/>
      <c r="E882" s="2"/>
      <c r="F882" s="2"/>
      <c r="G882" s="2"/>
      <c r="H882" s="2" t="str">
        <f ca="1">IFERROR(__xludf.DUMMYFUNCTION("""COMPUTED_VALUE"""),"Other")</f>
        <v>Other</v>
      </c>
    </row>
    <row r="883" spans="1:8" x14ac:dyDescent="0.25">
      <c r="A883" s="2"/>
      <c r="B883" s="2"/>
      <c r="C883" s="2"/>
      <c r="D883" s="2"/>
      <c r="E883" s="2"/>
      <c r="F883" s="2"/>
      <c r="G883" s="2"/>
      <c r="H883" s="2" t="str">
        <f ca="1">IFERROR(__xludf.DUMMYFUNCTION("""COMPUTED_VALUE"""),"Other")</f>
        <v>Other</v>
      </c>
    </row>
    <row r="884" spans="1:8" x14ac:dyDescent="0.25">
      <c r="A884" s="2"/>
      <c r="B884" s="2"/>
      <c r="C884" s="2"/>
      <c r="D884" s="2"/>
      <c r="E884" s="2"/>
      <c r="F884" s="2"/>
      <c r="G884" s="2"/>
      <c r="H884" s="2" t="str">
        <f ca="1">IFERROR(__xludf.DUMMYFUNCTION("""COMPUTED_VALUE"""),"Other")</f>
        <v>Other</v>
      </c>
    </row>
    <row r="885" spans="1:8" x14ac:dyDescent="0.25">
      <c r="A885" s="2"/>
      <c r="B885" s="2"/>
      <c r="C885" s="2"/>
      <c r="D885" s="2"/>
      <c r="E885" s="2"/>
      <c r="F885" s="2"/>
      <c r="G885" s="2"/>
      <c r="H885" s="2" t="str">
        <f ca="1">IFERROR(__xludf.DUMMYFUNCTION("""COMPUTED_VALUE"""),"Other")</f>
        <v>Other</v>
      </c>
    </row>
    <row r="886" spans="1:8" x14ac:dyDescent="0.25">
      <c r="A886" s="2"/>
      <c r="B886" s="2"/>
      <c r="C886" s="2"/>
      <c r="D886" s="2"/>
      <c r="E886" s="2"/>
      <c r="F886" s="2"/>
      <c r="G886" s="2"/>
      <c r="H886" s="2" t="str">
        <f ca="1">IFERROR(__xludf.DUMMYFUNCTION("""COMPUTED_VALUE"""),"Other")</f>
        <v>Other</v>
      </c>
    </row>
    <row r="887" spans="1:8" x14ac:dyDescent="0.25">
      <c r="A887" s="2"/>
      <c r="B887" s="2"/>
      <c r="C887" s="2"/>
      <c r="D887" s="2"/>
      <c r="E887" s="2"/>
      <c r="F887" s="2"/>
      <c r="G887" s="2"/>
      <c r="H887" s="2" t="str">
        <f ca="1">IFERROR(__xludf.DUMMYFUNCTION("""COMPUTED_VALUE"""),"Other")</f>
        <v>Other</v>
      </c>
    </row>
    <row r="888" spans="1:8" x14ac:dyDescent="0.25">
      <c r="A888" s="2"/>
      <c r="B888" s="2"/>
      <c r="C888" s="2"/>
      <c r="D888" s="2"/>
      <c r="E888" s="2"/>
      <c r="F888" s="2"/>
      <c r="G888" s="2"/>
      <c r="H888" s="2" t="str">
        <f ca="1">IFERROR(__xludf.DUMMYFUNCTION("""COMPUTED_VALUE"""),"Other")</f>
        <v>Other</v>
      </c>
    </row>
    <row r="889" spans="1:8" x14ac:dyDescent="0.25">
      <c r="A889" s="2"/>
      <c r="B889" s="2"/>
      <c r="C889" s="2"/>
      <c r="D889" s="2"/>
      <c r="E889" s="2"/>
      <c r="F889" s="2"/>
      <c r="G889" s="2"/>
      <c r="H889" s="2" t="str">
        <f ca="1">IFERROR(__xludf.DUMMYFUNCTION("""COMPUTED_VALUE"""),"Other")</f>
        <v>Other</v>
      </c>
    </row>
    <row r="890" spans="1:8" x14ac:dyDescent="0.25">
      <c r="A890" s="2"/>
      <c r="B890" s="2"/>
      <c r="C890" s="2"/>
      <c r="D890" s="2"/>
      <c r="E890" s="2"/>
      <c r="F890" s="2"/>
      <c r="G890" s="2"/>
      <c r="H890" s="2" t="str">
        <f ca="1">IFERROR(__xludf.DUMMYFUNCTION("""COMPUTED_VALUE"""),"Other")</f>
        <v>Other</v>
      </c>
    </row>
    <row r="891" spans="1:8" x14ac:dyDescent="0.25">
      <c r="A891" s="2"/>
      <c r="B891" s="2"/>
      <c r="C891" s="2"/>
      <c r="D891" s="2"/>
      <c r="E891" s="2"/>
      <c r="F891" s="2"/>
      <c r="G891" s="2"/>
      <c r="H891" s="2" t="str">
        <f ca="1">IFERROR(__xludf.DUMMYFUNCTION("""COMPUTED_VALUE"""),"Other")</f>
        <v>Other</v>
      </c>
    </row>
    <row r="892" spans="1:8" x14ac:dyDescent="0.25">
      <c r="A892" s="2"/>
      <c r="B892" s="2"/>
      <c r="C892" s="2"/>
      <c r="D892" s="2"/>
      <c r="E892" s="2"/>
      <c r="F892" s="2"/>
      <c r="G892" s="2"/>
      <c r="H892" s="2" t="str">
        <f ca="1">IFERROR(__xludf.DUMMYFUNCTION("""COMPUTED_VALUE"""),"Other")</f>
        <v>Other</v>
      </c>
    </row>
    <row r="893" spans="1:8" x14ac:dyDescent="0.25">
      <c r="A893" s="2"/>
      <c r="B893" s="2"/>
      <c r="C893" s="2"/>
      <c r="D893" s="2"/>
      <c r="E893" s="2"/>
      <c r="F893" s="2"/>
      <c r="G893" s="2"/>
      <c r="H893" s="2" t="str">
        <f ca="1">IFERROR(__xludf.DUMMYFUNCTION("""COMPUTED_VALUE"""),"Other")</f>
        <v>Other</v>
      </c>
    </row>
    <row r="894" spans="1:8" x14ac:dyDescent="0.25">
      <c r="A894" s="2"/>
      <c r="B894" s="2"/>
      <c r="C894" s="2"/>
      <c r="D894" s="2"/>
      <c r="E894" s="2"/>
      <c r="F894" s="2"/>
      <c r="G894" s="2"/>
      <c r="H894" s="2" t="str">
        <f ca="1">IFERROR(__xludf.DUMMYFUNCTION("""COMPUTED_VALUE"""),"Other")</f>
        <v>Other</v>
      </c>
    </row>
    <row r="895" spans="1:8" x14ac:dyDescent="0.25">
      <c r="A895" s="2"/>
      <c r="B895" s="2"/>
      <c r="C895" s="2"/>
      <c r="D895" s="2"/>
      <c r="E895" s="2"/>
      <c r="F895" s="2"/>
      <c r="G895" s="2"/>
      <c r="H895" s="2" t="str">
        <f ca="1">IFERROR(__xludf.DUMMYFUNCTION("""COMPUTED_VALUE"""),"Other")</f>
        <v>Other</v>
      </c>
    </row>
    <row r="896" spans="1:8" x14ac:dyDescent="0.25">
      <c r="A896" s="2"/>
      <c r="B896" s="2"/>
      <c r="C896" s="2"/>
      <c r="D896" s="2"/>
      <c r="E896" s="2"/>
      <c r="F896" s="2"/>
      <c r="G896" s="2"/>
      <c r="H896" s="2" t="str">
        <f ca="1">IFERROR(__xludf.DUMMYFUNCTION("""COMPUTED_VALUE"""),"Other")</f>
        <v>Other</v>
      </c>
    </row>
    <row r="897" spans="1:8" x14ac:dyDescent="0.25">
      <c r="A897" s="2"/>
      <c r="B897" s="2"/>
      <c r="C897" s="2"/>
      <c r="D897" s="2"/>
      <c r="E897" s="2"/>
      <c r="F897" s="2"/>
      <c r="G897" s="2"/>
      <c r="H897" s="2" t="str">
        <f ca="1">IFERROR(__xludf.DUMMYFUNCTION("""COMPUTED_VALUE"""),"Other")</f>
        <v>Other</v>
      </c>
    </row>
    <row r="898" spans="1:8" x14ac:dyDescent="0.25">
      <c r="A898" s="2"/>
      <c r="B898" s="2"/>
      <c r="C898" s="2"/>
      <c r="D898" s="2"/>
      <c r="E898" s="2"/>
      <c r="F898" s="2"/>
      <c r="G898" s="2"/>
      <c r="H898" s="2" t="str">
        <f ca="1">IFERROR(__xludf.DUMMYFUNCTION("""COMPUTED_VALUE"""),"Other")</f>
        <v>Other</v>
      </c>
    </row>
    <row r="899" spans="1:8" x14ac:dyDescent="0.25">
      <c r="A899" s="2"/>
      <c r="B899" s="2"/>
      <c r="C899" s="2"/>
      <c r="D899" s="2"/>
      <c r="E899" s="2"/>
      <c r="F899" s="2"/>
      <c r="G899" s="2"/>
      <c r="H899" s="2" t="str">
        <f ca="1">IFERROR(__xludf.DUMMYFUNCTION("""COMPUTED_VALUE"""),"Other")</f>
        <v>Other</v>
      </c>
    </row>
    <row r="900" spans="1:8" x14ac:dyDescent="0.25">
      <c r="A900" s="2"/>
      <c r="B900" s="2"/>
      <c r="C900" s="2"/>
      <c r="D900" s="2"/>
      <c r="E900" s="2"/>
      <c r="F900" s="2"/>
      <c r="G900" s="2"/>
      <c r="H900" s="2" t="str">
        <f ca="1">IFERROR(__xludf.DUMMYFUNCTION("""COMPUTED_VALUE"""),"Other")</f>
        <v>Other</v>
      </c>
    </row>
    <row r="901" spans="1:8" x14ac:dyDescent="0.25">
      <c r="A901" s="2"/>
      <c r="B901" s="2"/>
      <c r="C901" s="2"/>
      <c r="D901" s="2"/>
      <c r="E901" s="2"/>
      <c r="F901" s="2"/>
      <c r="G901" s="2"/>
      <c r="H901" s="2" t="str">
        <f ca="1">IFERROR(__xludf.DUMMYFUNCTION("""COMPUTED_VALUE"""),"Other")</f>
        <v>Other</v>
      </c>
    </row>
    <row r="902" spans="1:8" x14ac:dyDescent="0.25">
      <c r="A902" s="2"/>
      <c r="B902" s="2"/>
      <c r="C902" s="2"/>
      <c r="D902" s="2"/>
      <c r="E902" s="2"/>
      <c r="F902" s="2"/>
      <c r="G902" s="2"/>
      <c r="H902" s="2" t="str">
        <f ca="1">IFERROR(__xludf.DUMMYFUNCTION("""COMPUTED_VALUE"""),"Other")</f>
        <v>Other</v>
      </c>
    </row>
    <row r="903" spans="1:8" x14ac:dyDescent="0.25">
      <c r="A903" s="2"/>
      <c r="B903" s="2"/>
      <c r="C903" s="2"/>
      <c r="D903" s="2"/>
      <c r="E903" s="2"/>
      <c r="F903" s="2"/>
      <c r="G903" s="2"/>
      <c r="H903" s="2" t="str">
        <f ca="1">IFERROR(__xludf.DUMMYFUNCTION("""COMPUTED_VALUE"""),"Other")</f>
        <v>Other</v>
      </c>
    </row>
    <row r="904" spans="1:8" x14ac:dyDescent="0.25">
      <c r="A904" s="2"/>
      <c r="B904" s="2"/>
      <c r="C904" s="2"/>
      <c r="D904" s="2"/>
      <c r="E904" s="2"/>
      <c r="F904" s="2"/>
      <c r="G904" s="2"/>
      <c r="H904" s="2" t="str">
        <f ca="1">IFERROR(__xludf.DUMMYFUNCTION("""COMPUTED_VALUE"""),"Other")</f>
        <v>Other</v>
      </c>
    </row>
    <row r="905" spans="1:8" x14ac:dyDescent="0.25">
      <c r="A905" s="2"/>
      <c r="B905" s="2"/>
      <c r="C905" s="2"/>
      <c r="D905" s="2"/>
      <c r="E905" s="2"/>
      <c r="F905" s="2"/>
      <c r="G905" s="2"/>
      <c r="H905" s="2" t="str">
        <f ca="1">IFERROR(__xludf.DUMMYFUNCTION("""COMPUTED_VALUE"""),"Other")</f>
        <v>Other</v>
      </c>
    </row>
    <row r="906" spans="1:8" x14ac:dyDescent="0.25">
      <c r="A906" s="2"/>
      <c r="B906" s="2"/>
      <c r="C906" s="2"/>
      <c r="D906" s="2"/>
      <c r="E906" s="2"/>
      <c r="F906" s="2"/>
      <c r="G906" s="2"/>
      <c r="H906" s="2" t="str">
        <f ca="1">IFERROR(__xludf.DUMMYFUNCTION("""COMPUTED_VALUE"""),"Other")</f>
        <v>Other</v>
      </c>
    </row>
    <row r="907" spans="1:8" x14ac:dyDescent="0.25">
      <c r="A907" s="2"/>
      <c r="B907" s="2"/>
      <c r="C907" s="2"/>
      <c r="D907" s="2"/>
      <c r="E907" s="2"/>
      <c r="F907" s="2"/>
      <c r="G907" s="2"/>
      <c r="H907" s="2" t="str">
        <f ca="1">IFERROR(__xludf.DUMMYFUNCTION("""COMPUTED_VALUE"""),"Other")</f>
        <v>Other</v>
      </c>
    </row>
    <row r="908" spans="1:8" x14ac:dyDescent="0.25">
      <c r="A908" s="2"/>
      <c r="B908" s="2"/>
      <c r="C908" s="2"/>
      <c r="D908" s="2"/>
      <c r="E908" s="2"/>
      <c r="F908" s="2"/>
      <c r="G908" s="2"/>
      <c r="H908" s="2" t="str">
        <f ca="1">IFERROR(__xludf.DUMMYFUNCTION("""COMPUTED_VALUE"""),"Other")</f>
        <v>Other</v>
      </c>
    </row>
    <row r="909" spans="1:8" x14ac:dyDescent="0.25">
      <c r="A909" s="2"/>
      <c r="B909" s="2"/>
      <c r="C909" s="2"/>
      <c r="D909" s="2"/>
      <c r="E909" s="2"/>
      <c r="F909" s="2"/>
      <c r="G909" s="2"/>
      <c r="H909" s="2" t="str">
        <f ca="1">IFERROR(__xludf.DUMMYFUNCTION("""COMPUTED_VALUE"""),"Other")</f>
        <v>Other</v>
      </c>
    </row>
    <row r="910" spans="1:8" x14ac:dyDescent="0.25">
      <c r="A910" s="2"/>
      <c r="B910" s="2"/>
      <c r="C910" s="2"/>
      <c r="D910" s="2"/>
      <c r="E910" s="2"/>
      <c r="F910" s="2"/>
      <c r="G910" s="2"/>
      <c r="H910" s="2" t="str">
        <f ca="1">IFERROR(__xludf.DUMMYFUNCTION("""COMPUTED_VALUE"""),"Other")</f>
        <v>Other</v>
      </c>
    </row>
    <row r="911" spans="1:8" x14ac:dyDescent="0.25">
      <c r="A911" s="2"/>
      <c r="B911" s="2"/>
      <c r="C911" s="2"/>
      <c r="D911" s="2"/>
      <c r="E911" s="2"/>
      <c r="F911" s="2"/>
      <c r="G911" s="2"/>
      <c r="H911" s="2" t="str">
        <f ca="1">IFERROR(__xludf.DUMMYFUNCTION("""COMPUTED_VALUE"""),"Other")</f>
        <v>Other</v>
      </c>
    </row>
    <row r="912" spans="1:8" x14ac:dyDescent="0.25">
      <c r="A912" s="2"/>
      <c r="B912" s="2"/>
      <c r="C912" s="2"/>
      <c r="D912" s="2"/>
      <c r="E912" s="2"/>
      <c r="F912" s="2"/>
      <c r="G912" s="2"/>
      <c r="H912" s="2" t="str">
        <f ca="1">IFERROR(__xludf.DUMMYFUNCTION("""COMPUTED_VALUE"""),"Other")</f>
        <v>Other</v>
      </c>
    </row>
    <row r="913" spans="1:8" x14ac:dyDescent="0.25">
      <c r="A913" s="2"/>
      <c r="B913" s="2"/>
      <c r="C913" s="2"/>
      <c r="D913" s="2"/>
      <c r="E913" s="2"/>
      <c r="F913" s="2"/>
      <c r="G913" s="2"/>
      <c r="H913" s="2" t="str">
        <f ca="1">IFERROR(__xludf.DUMMYFUNCTION("""COMPUTED_VALUE"""),"Other")</f>
        <v>Other</v>
      </c>
    </row>
    <row r="914" spans="1:8" x14ac:dyDescent="0.25">
      <c r="A914" s="2"/>
      <c r="B914" s="2"/>
      <c r="C914" s="2"/>
      <c r="D914" s="2"/>
      <c r="E914" s="2"/>
      <c r="F914" s="2"/>
      <c r="G914" s="2"/>
      <c r="H914" s="2" t="str">
        <f ca="1">IFERROR(__xludf.DUMMYFUNCTION("""COMPUTED_VALUE"""),"Other")</f>
        <v>Other</v>
      </c>
    </row>
    <row r="915" spans="1:8" x14ac:dyDescent="0.25">
      <c r="A915" s="2"/>
      <c r="B915" s="2"/>
      <c r="C915" s="2"/>
      <c r="D915" s="2"/>
      <c r="E915" s="2"/>
      <c r="F915" s="2"/>
      <c r="G915" s="2"/>
      <c r="H915" s="2" t="str">
        <f ca="1">IFERROR(__xludf.DUMMYFUNCTION("""COMPUTED_VALUE"""),"Other")</f>
        <v>Other</v>
      </c>
    </row>
    <row r="916" spans="1:8" x14ac:dyDescent="0.25">
      <c r="A916" s="2"/>
      <c r="B916" s="2"/>
      <c r="C916" s="2"/>
      <c r="D916" s="2"/>
      <c r="E916" s="2"/>
      <c r="F916" s="2"/>
      <c r="G916" s="2"/>
      <c r="H916" s="2" t="str">
        <f ca="1">IFERROR(__xludf.DUMMYFUNCTION("""COMPUTED_VALUE"""),"Other")</f>
        <v>Other</v>
      </c>
    </row>
    <row r="917" spans="1:8" x14ac:dyDescent="0.25">
      <c r="A917" s="2"/>
      <c r="B917" s="2"/>
      <c r="C917" s="2"/>
      <c r="D917" s="2"/>
      <c r="E917" s="2"/>
      <c r="F917" s="2"/>
      <c r="G917" s="2"/>
      <c r="H917" s="2" t="str">
        <f ca="1">IFERROR(__xludf.DUMMYFUNCTION("""COMPUTED_VALUE"""),"Other")</f>
        <v>Other</v>
      </c>
    </row>
    <row r="918" spans="1:8" x14ac:dyDescent="0.25">
      <c r="A918" s="2"/>
      <c r="B918" s="2"/>
      <c r="C918" s="2"/>
      <c r="D918" s="2"/>
      <c r="E918" s="2"/>
      <c r="F918" s="2"/>
      <c r="G918" s="2"/>
      <c r="H918" s="2" t="str">
        <f ca="1">IFERROR(__xludf.DUMMYFUNCTION("""COMPUTED_VALUE"""),"Other")</f>
        <v>Other</v>
      </c>
    </row>
    <row r="919" spans="1:8" x14ac:dyDescent="0.25">
      <c r="A919" s="2"/>
      <c r="B919" s="2"/>
      <c r="C919" s="2"/>
      <c r="D919" s="2"/>
      <c r="E919" s="2"/>
      <c r="F919" s="2"/>
      <c r="G919" s="2"/>
      <c r="H919" s="2" t="str">
        <f ca="1">IFERROR(__xludf.DUMMYFUNCTION("""COMPUTED_VALUE"""),"Other")</f>
        <v>Other</v>
      </c>
    </row>
    <row r="920" spans="1:8" x14ac:dyDescent="0.25">
      <c r="A920" s="2"/>
      <c r="B920" s="2"/>
      <c r="C920" s="2"/>
      <c r="D920" s="2"/>
      <c r="E920" s="2"/>
      <c r="F920" s="2"/>
      <c r="G920" s="2"/>
      <c r="H920" s="2" t="str">
        <f ca="1">IFERROR(__xludf.DUMMYFUNCTION("""COMPUTED_VALUE"""),"Other")</f>
        <v>Other</v>
      </c>
    </row>
    <row r="921" spans="1:8" x14ac:dyDescent="0.25">
      <c r="A921" s="2"/>
      <c r="B921" s="2"/>
      <c r="C921" s="2"/>
      <c r="D921" s="2"/>
      <c r="E921" s="2"/>
      <c r="F921" s="2"/>
      <c r="G921" s="2"/>
      <c r="H921" s="2" t="str">
        <f ca="1">IFERROR(__xludf.DUMMYFUNCTION("""COMPUTED_VALUE"""),"Other")</f>
        <v>Other</v>
      </c>
    </row>
    <row r="922" spans="1:8" x14ac:dyDescent="0.25">
      <c r="A922" s="2"/>
      <c r="B922" s="2"/>
      <c r="C922" s="2"/>
      <c r="D922" s="2"/>
      <c r="E922" s="2"/>
      <c r="F922" s="2"/>
      <c r="G922" s="2"/>
      <c r="H922" s="2" t="str">
        <f ca="1">IFERROR(__xludf.DUMMYFUNCTION("""COMPUTED_VALUE"""),"Other")</f>
        <v>Other</v>
      </c>
    </row>
    <row r="923" spans="1:8" x14ac:dyDescent="0.25">
      <c r="A923" s="2"/>
      <c r="B923" s="2"/>
      <c r="C923" s="2"/>
      <c r="D923" s="2"/>
      <c r="E923" s="2"/>
      <c r="F923" s="2"/>
      <c r="G923" s="2"/>
      <c r="H923" s="2" t="str">
        <f ca="1">IFERROR(__xludf.DUMMYFUNCTION("""COMPUTED_VALUE"""),"Other")</f>
        <v>Other</v>
      </c>
    </row>
    <row r="924" spans="1:8" x14ac:dyDescent="0.25">
      <c r="A924" s="2"/>
      <c r="B924" s="2"/>
      <c r="C924" s="2"/>
      <c r="D924" s="2"/>
      <c r="E924" s="2"/>
      <c r="F924" s="2"/>
      <c r="G924" s="2"/>
      <c r="H924" s="2" t="str">
        <f ca="1">IFERROR(__xludf.DUMMYFUNCTION("""COMPUTED_VALUE"""),"Other")</f>
        <v>Other</v>
      </c>
    </row>
    <row r="925" spans="1:8" x14ac:dyDescent="0.25">
      <c r="A925" s="2"/>
      <c r="B925" s="2"/>
      <c r="C925" s="2"/>
      <c r="D925" s="2"/>
      <c r="E925" s="2"/>
      <c r="F925" s="2"/>
      <c r="G925" s="2"/>
      <c r="H925" s="2" t="str">
        <f ca="1">IFERROR(__xludf.DUMMYFUNCTION("""COMPUTED_VALUE"""),"Other")</f>
        <v>Other</v>
      </c>
    </row>
    <row r="926" spans="1:8" x14ac:dyDescent="0.25">
      <c r="A926" s="2"/>
      <c r="B926" s="2"/>
      <c r="C926" s="2"/>
      <c r="D926" s="2"/>
      <c r="E926" s="2"/>
      <c r="F926" s="2"/>
      <c r="G926" s="2"/>
      <c r="H926" s="2" t="str">
        <f ca="1">IFERROR(__xludf.DUMMYFUNCTION("""COMPUTED_VALUE"""),"Other")</f>
        <v>Other</v>
      </c>
    </row>
    <row r="927" spans="1:8" x14ac:dyDescent="0.25">
      <c r="A927" s="2"/>
      <c r="B927" s="2"/>
      <c r="C927" s="2"/>
      <c r="D927" s="2"/>
      <c r="E927" s="2"/>
      <c r="F927" s="2"/>
      <c r="G927" s="2"/>
      <c r="H927" s="2" t="str">
        <f ca="1">IFERROR(__xludf.DUMMYFUNCTION("""COMPUTED_VALUE"""),"Other")</f>
        <v>Other</v>
      </c>
    </row>
    <row r="928" spans="1:8" x14ac:dyDescent="0.25">
      <c r="A928" s="2"/>
      <c r="B928" s="2"/>
      <c r="C928" s="2"/>
      <c r="D928" s="2"/>
      <c r="E928" s="2"/>
      <c r="F928" s="2"/>
      <c r="G928" s="2"/>
      <c r="H928" s="2" t="str">
        <f ca="1">IFERROR(__xludf.DUMMYFUNCTION("""COMPUTED_VALUE"""),"Other")</f>
        <v>Other</v>
      </c>
    </row>
    <row r="929" spans="1:8" x14ac:dyDescent="0.25">
      <c r="A929" s="2"/>
      <c r="B929" s="2"/>
      <c r="C929" s="2"/>
      <c r="D929" s="2"/>
      <c r="E929" s="2"/>
      <c r="F929" s="2"/>
      <c r="G929" s="2"/>
      <c r="H929" s="2" t="str">
        <f ca="1">IFERROR(__xludf.DUMMYFUNCTION("""COMPUTED_VALUE"""),"Other")</f>
        <v>Other</v>
      </c>
    </row>
    <row r="930" spans="1:8" x14ac:dyDescent="0.25">
      <c r="A930" s="2"/>
      <c r="B930" s="2"/>
      <c r="C930" s="2"/>
      <c r="D930" s="2"/>
      <c r="E930" s="2"/>
      <c r="F930" s="2"/>
      <c r="G930" s="2"/>
      <c r="H930" s="2" t="str">
        <f ca="1">IFERROR(__xludf.DUMMYFUNCTION("""COMPUTED_VALUE"""),"Other")</f>
        <v>Other</v>
      </c>
    </row>
    <row r="931" spans="1:8" x14ac:dyDescent="0.25">
      <c r="A931" s="2"/>
      <c r="B931" s="2"/>
      <c r="C931" s="2"/>
      <c r="D931" s="2"/>
      <c r="E931" s="2"/>
      <c r="F931" s="2"/>
      <c r="G931" s="2"/>
      <c r="H931" s="2" t="str">
        <f ca="1">IFERROR(__xludf.DUMMYFUNCTION("""COMPUTED_VALUE"""),"Other")</f>
        <v>Other</v>
      </c>
    </row>
    <row r="932" spans="1:8" x14ac:dyDescent="0.25">
      <c r="A932" s="2"/>
      <c r="B932" s="2"/>
      <c r="C932" s="2"/>
      <c r="D932" s="2"/>
      <c r="E932" s="2"/>
      <c r="F932" s="2"/>
      <c r="G932" s="2"/>
      <c r="H932" s="2" t="str">
        <f ca="1">IFERROR(__xludf.DUMMYFUNCTION("""COMPUTED_VALUE"""),"Other")</f>
        <v>Other</v>
      </c>
    </row>
    <row r="933" spans="1:8" x14ac:dyDescent="0.25">
      <c r="A933" s="2"/>
      <c r="B933" s="2"/>
      <c r="C933" s="2"/>
      <c r="D933" s="2"/>
      <c r="E933" s="2"/>
      <c r="F933" s="2"/>
      <c r="G933" s="2"/>
      <c r="H933" s="2" t="str">
        <f ca="1">IFERROR(__xludf.DUMMYFUNCTION("""COMPUTED_VALUE"""),"Other")</f>
        <v>Other</v>
      </c>
    </row>
    <row r="934" spans="1:8" x14ac:dyDescent="0.25">
      <c r="A934" s="2"/>
      <c r="B934" s="2"/>
      <c r="C934" s="2"/>
      <c r="D934" s="2"/>
      <c r="E934" s="2"/>
      <c r="F934" s="2"/>
      <c r="G934" s="2"/>
      <c r="H934" s="2" t="str">
        <f ca="1">IFERROR(__xludf.DUMMYFUNCTION("""COMPUTED_VALUE"""),"Other")</f>
        <v>Other</v>
      </c>
    </row>
    <row r="935" spans="1:8" x14ac:dyDescent="0.25">
      <c r="A935" s="2"/>
      <c r="B935" s="2"/>
      <c r="C935" s="2"/>
      <c r="D935" s="2"/>
      <c r="E935" s="2"/>
      <c r="F935" s="2"/>
      <c r="G935" s="2"/>
      <c r="H935" s="2" t="str">
        <f ca="1">IFERROR(__xludf.DUMMYFUNCTION("""COMPUTED_VALUE"""),"Other")</f>
        <v>Other</v>
      </c>
    </row>
    <row r="936" spans="1:8" x14ac:dyDescent="0.25">
      <c r="A936" s="2"/>
      <c r="B936" s="2"/>
      <c r="C936" s="2"/>
      <c r="D936" s="2"/>
      <c r="E936" s="2"/>
      <c r="F936" s="2"/>
      <c r="G936" s="2"/>
      <c r="H936" s="2" t="str">
        <f ca="1">IFERROR(__xludf.DUMMYFUNCTION("""COMPUTED_VALUE"""),"Other")</f>
        <v>Other</v>
      </c>
    </row>
    <row r="937" spans="1:8" x14ac:dyDescent="0.25">
      <c r="A937" s="2"/>
      <c r="B937" s="2"/>
      <c r="C937" s="2"/>
      <c r="D937" s="2"/>
      <c r="E937" s="2"/>
      <c r="F937" s="2"/>
      <c r="G937" s="2"/>
      <c r="H937" s="2" t="str">
        <f ca="1">IFERROR(__xludf.DUMMYFUNCTION("""COMPUTED_VALUE"""),"Other")</f>
        <v>Other</v>
      </c>
    </row>
    <row r="938" spans="1:8" x14ac:dyDescent="0.25">
      <c r="A938" s="2"/>
      <c r="B938" s="2"/>
      <c r="C938" s="2"/>
      <c r="D938" s="2"/>
      <c r="E938" s="2"/>
      <c r="F938" s="2"/>
      <c r="G938" s="2"/>
      <c r="H938" s="2" t="str">
        <f ca="1">IFERROR(__xludf.DUMMYFUNCTION("""COMPUTED_VALUE"""),"Other")</f>
        <v>Other</v>
      </c>
    </row>
    <row r="939" spans="1:8" x14ac:dyDescent="0.25">
      <c r="A939" s="2"/>
      <c r="B939" s="2"/>
      <c r="C939" s="2"/>
      <c r="D939" s="2"/>
      <c r="E939" s="2"/>
      <c r="F939" s="2"/>
      <c r="G939" s="2"/>
      <c r="H939" s="2" t="str">
        <f ca="1">IFERROR(__xludf.DUMMYFUNCTION("""COMPUTED_VALUE"""),"Other")</f>
        <v>Other</v>
      </c>
    </row>
    <row r="940" spans="1:8" x14ac:dyDescent="0.25">
      <c r="A940" s="2"/>
      <c r="B940" s="2"/>
      <c r="C940" s="2"/>
      <c r="D940" s="2"/>
      <c r="E940" s="2"/>
      <c r="F940" s="2"/>
      <c r="G940" s="2"/>
      <c r="H940" s="2" t="str">
        <f ca="1">IFERROR(__xludf.DUMMYFUNCTION("""COMPUTED_VALUE"""),"Other")</f>
        <v>Other</v>
      </c>
    </row>
    <row r="941" spans="1:8" x14ac:dyDescent="0.25">
      <c r="A941" s="2"/>
      <c r="B941" s="2"/>
      <c r="C941" s="2"/>
      <c r="D941" s="2"/>
      <c r="E941" s="2"/>
      <c r="F941" s="2"/>
      <c r="G941" s="2"/>
      <c r="H941" s="2" t="str">
        <f ca="1">IFERROR(__xludf.DUMMYFUNCTION("""COMPUTED_VALUE"""),"Other")</f>
        <v>Other</v>
      </c>
    </row>
    <row r="942" spans="1:8" x14ac:dyDescent="0.25">
      <c r="A942" s="2"/>
      <c r="B942" s="2"/>
      <c r="C942" s="2"/>
      <c r="D942" s="2"/>
      <c r="E942" s="2"/>
      <c r="F942" s="2"/>
      <c r="G942" s="2"/>
      <c r="H942" s="2" t="str">
        <f ca="1">IFERROR(__xludf.DUMMYFUNCTION("""COMPUTED_VALUE"""),"Other")</f>
        <v>Other</v>
      </c>
    </row>
    <row r="943" spans="1:8" x14ac:dyDescent="0.25">
      <c r="A943" s="2"/>
      <c r="B943" s="2"/>
      <c r="C943" s="2"/>
      <c r="D943" s="2"/>
      <c r="E943" s="2"/>
      <c r="F943" s="2"/>
      <c r="G943" s="2"/>
      <c r="H943" s="2" t="str">
        <f ca="1">IFERROR(__xludf.DUMMYFUNCTION("""COMPUTED_VALUE"""),"Other")</f>
        <v>Other</v>
      </c>
    </row>
    <row r="944" spans="1:8" x14ac:dyDescent="0.25">
      <c r="A944" s="2"/>
      <c r="B944" s="2"/>
      <c r="C944" s="2"/>
      <c r="D944" s="2"/>
      <c r="E944" s="2"/>
      <c r="F944" s="2"/>
      <c r="G944" s="2"/>
      <c r="H944" s="2" t="str">
        <f ca="1">IFERROR(__xludf.DUMMYFUNCTION("""COMPUTED_VALUE"""),"Other")</f>
        <v>Other</v>
      </c>
    </row>
    <row r="945" spans="1:8" x14ac:dyDescent="0.25">
      <c r="A945" s="2"/>
      <c r="B945" s="2"/>
      <c r="C945" s="2"/>
      <c r="D945" s="2"/>
      <c r="E945" s="2"/>
      <c r="F945" s="2"/>
      <c r="G945" s="2"/>
      <c r="H945" s="2" t="str">
        <f ca="1">IFERROR(__xludf.DUMMYFUNCTION("""COMPUTED_VALUE"""),"Other")</f>
        <v>Other</v>
      </c>
    </row>
    <row r="946" spans="1:8" x14ac:dyDescent="0.25">
      <c r="A946" s="2"/>
      <c r="B946" s="2"/>
      <c r="C946" s="2"/>
      <c r="D946" s="2"/>
      <c r="E946" s="2"/>
      <c r="F946" s="2"/>
      <c r="G946" s="2"/>
      <c r="H946" s="2" t="str">
        <f ca="1">IFERROR(__xludf.DUMMYFUNCTION("""COMPUTED_VALUE"""),"Other")</f>
        <v>Other</v>
      </c>
    </row>
    <row r="947" spans="1:8" x14ac:dyDescent="0.25">
      <c r="A947" s="2"/>
      <c r="B947" s="2"/>
      <c r="C947" s="2"/>
      <c r="D947" s="2"/>
      <c r="E947" s="2"/>
      <c r="F947" s="2"/>
      <c r="G947" s="2"/>
      <c r="H947" s="2" t="str">
        <f ca="1">IFERROR(__xludf.DUMMYFUNCTION("""COMPUTED_VALUE"""),"Other")</f>
        <v>Other</v>
      </c>
    </row>
    <row r="948" spans="1:8" x14ac:dyDescent="0.25">
      <c r="A948" s="2"/>
      <c r="B948" s="2"/>
      <c r="C948" s="2"/>
      <c r="D948" s="2"/>
      <c r="E948" s="2"/>
      <c r="F948" s="2"/>
      <c r="G948" s="2"/>
      <c r="H948" s="2" t="str">
        <f ca="1">IFERROR(__xludf.DUMMYFUNCTION("""COMPUTED_VALUE"""),"Other")</f>
        <v>Other</v>
      </c>
    </row>
    <row r="949" spans="1:8" x14ac:dyDescent="0.25">
      <c r="A949" s="2"/>
      <c r="B949" s="2"/>
      <c r="C949" s="2"/>
      <c r="D949" s="2"/>
      <c r="E949" s="2"/>
      <c r="F949" s="2"/>
      <c r="G949" s="2"/>
      <c r="H949" s="2" t="str">
        <f ca="1">IFERROR(__xludf.DUMMYFUNCTION("""COMPUTED_VALUE"""),"Other")</f>
        <v>Other</v>
      </c>
    </row>
    <row r="950" spans="1:8" x14ac:dyDescent="0.25">
      <c r="A950" s="2"/>
      <c r="B950" s="2"/>
      <c r="C950" s="2"/>
      <c r="D950" s="2"/>
      <c r="E950" s="2"/>
      <c r="F950" s="2"/>
      <c r="G950" s="2"/>
      <c r="H950" s="2" t="str">
        <f ca="1">IFERROR(__xludf.DUMMYFUNCTION("""COMPUTED_VALUE"""),"Other")</f>
        <v>Other</v>
      </c>
    </row>
    <row r="951" spans="1:8" x14ac:dyDescent="0.25">
      <c r="A951" s="2"/>
      <c r="B951" s="2"/>
      <c r="C951" s="2"/>
      <c r="D951" s="2"/>
      <c r="E951" s="2"/>
      <c r="F951" s="2"/>
      <c r="G951" s="2"/>
      <c r="H951" s="2" t="str">
        <f ca="1">IFERROR(__xludf.DUMMYFUNCTION("""COMPUTED_VALUE"""),"Other")</f>
        <v>Other</v>
      </c>
    </row>
    <row r="952" spans="1:8" x14ac:dyDescent="0.25">
      <c r="A952" s="2"/>
      <c r="B952" s="2"/>
      <c r="C952" s="2"/>
      <c r="D952" s="2"/>
      <c r="E952" s="2"/>
      <c r="F952" s="2"/>
      <c r="G952" s="2"/>
      <c r="H952" s="2" t="str">
        <f ca="1">IFERROR(__xludf.DUMMYFUNCTION("""COMPUTED_VALUE"""),"Other")</f>
        <v>Other</v>
      </c>
    </row>
    <row r="953" spans="1:8" x14ac:dyDescent="0.25">
      <c r="A953" s="2"/>
      <c r="B953" s="2"/>
      <c r="C953" s="2"/>
      <c r="D953" s="2"/>
      <c r="E953" s="2"/>
      <c r="F953" s="2"/>
      <c r="G953" s="2"/>
      <c r="H953" s="2" t="str">
        <f ca="1">IFERROR(__xludf.DUMMYFUNCTION("""COMPUTED_VALUE"""),"Other")</f>
        <v>Other</v>
      </c>
    </row>
    <row r="954" spans="1:8" x14ac:dyDescent="0.25">
      <c r="A954" s="2"/>
      <c r="B954" s="2"/>
      <c r="C954" s="2"/>
      <c r="D954" s="2"/>
      <c r="E954" s="2"/>
      <c r="F954" s="2"/>
      <c r="G954" s="2"/>
      <c r="H954" s="2" t="str">
        <f ca="1">IFERROR(__xludf.DUMMYFUNCTION("""COMPUTED_VALUE"""),"Other")</f>
        <v>Other</v>
      </c>
    </row>
    <row r="955" spans="1:8" x14ac:dyDescent="0.25">
      <c r="A955" s="2"/>
      <c r="B955" s="2"/>
      <c r="C955" s="2"/>
      <c r="D955" s="2"/>
      <c r="E955" s="2"/>
      <c r="F955" s="2"/>
      <c r="G955" s="2"/>
      <c r="H955" s="2" t="str">
        <f ca="1">IFERROR(__xludf.DUMMYFUNCTION("""COMPUTED_VALUE"""),"Other")</f>
        <v>Other</v>
      </c>
    </row>
    <row r="956" spans="1:8" x14ac:dyDescent="0.25">
      <c r="A956" s="2"/>
      <c r="B956" s="2"/>
      <c r="C956" s="2"/>
      <c r="D956" s="2"/>
      <c r="E956" s="2"/>
      <c r="F956" s="2"/>
      <c r="G956" s="2"/>
      <c r="H956" s="2" t="str">
        <f ca="1">IFERROR(__xludf.DUMMYFUNCTION("""COMPUTED_VALUE"""),"Other")</f>
        <v>Other</v>
      </c>
    </row>
    <row r="957" spans="1:8" x14ac:dyDescent="0.25">
      <c r="A957" s="2"/>
      <c r="B957" s="2"/>
      <c r="C957" s="2"/>
      <c r="D957" s="2"/>
      <c r="E957" s="2"/>
      <c r="F957" s="2"/>
      <c r="G957" s="2"/>
      <c r="H957" s="2" t="str">
        <f ca="1">IFERROR(__xludf.DUMMYFUNCTION("""COMPUTED_VALUE"""),"Other")</f>
        <v>Other</v>
      </c>
    </row>
    <row r="958" spans="1:8" x14ac:dyDescent="0.25">
      <c r="A958" s="2"/>
      <c r="B958" s="2"/>
      <c r="C958" s="2"/>
      <c r="D958" s="2"/>
      <c r="E958" s="2"/>
      <c r="F958" s="2"/>
      <c r="G958" s="2"/>
      <c r="H958" s="2" t="str">
        <f ca="1">IFERROR(__xludf.DUMMYFUNCTION("""COMPUTED_VALUE"""),"Other")</f>
        <v>Other</v>
      </c>
    </row>
    <row r="959" spans="1:8" x14ac:dyDescent="0.25">
      <c r="A959" s="2"/>
      <c r="B959" s="2"/>
      <c r="C959" s="2"/>
      <c r="D959" s="2"/>
      <c r="E959" s="2"/>
      <c r="F959" s="2"/>
      <c r="G959" s="2"/>
      <c r="H959" s="2" t="str">
        <f ca="1">IFERROR(__xludf.DUMMYFUNCTION("""COMPUTED_VALUE"""),"Other")</f>
        <v>Other</v>
      </c>
    </row>
    <row r="960" spans="1:8" x14ac:dyDescent="0.25">
      <c r="A960" s="2"/>
      <c r="B960" s="2"/>
      <c r="C960" s="2"/>
      <c r="D960" s="2"/>
      <c r="E960" s="2"/>
      <c r="F960" s="2"/>
      <c r="G960" s="2"/>
      <c r="H960" s="2" t="str">
        <f ca="1">IFERROR(__xludf.DUMMYFUNCTION("""COMPUTED_VALUE"""),"Other")</f>
        <v>Other</v>
      </c>
    </row>
    <row r="961" spans="1:8" x14ac:dyDescent="0.25">
      <c r="A961" s="2"/>
      <c r="B961" s="2"/>
      <c r="C961" s="2"/>
      <c r="D961" s="2"/>
      <c r="E961" s="2"/>
      <c r="F961" s="2"/>
      <c r="G961" s="2"/>
      <c r="H961" s="2" t="str">
        <f ca="1">IFERROR(__xludf.DUMMYFUNCTION("""COMPUTED_VALUE"""),"Other")</f>
        <v>Other</v>
      </c>
    </row>
    <row r="962" spans="1:8" x14ac:dyDescent="0.25">
      <c r="A962" s="2"/>
      <c r="B962" s="2"/>
      <c r="C962" s="2"/>
      <c r="D962" s="2"/>
      <c r="E962" s="2"/>
      <c r="F962" s="2"/>
      <c r="G962" s="2"/>
      <c r="H962" s="2" t="str">
        <f ca="1">IFERROR(__xludf.DUMMYFUNCTION("""COMPUTED_VALUE"""),"Other")</f>
        <v>Other</v>
      </c>
    </row>
    <row r="963" spans="1:8" x14ac:dyDescent="0.25">
      <c r="A963" s="2"/>
      <c r="B963" s="2"/>
      <c r="C963" s="2"/>
      <c r="D963" s="2"/>
      <c r="E963" s="2"/>
      <c r="F963" s="2"/>
      <c r="G963" s="2"/>
      <c r="H963" s="2" t="str">
        <f ca="1">IFERROR(__xludf.DUMMYFUNCTION("""COMPUTED_VALUE"""),"Other")</f>
        <v>Other</v>
      </c>
    </row>
    <row r="964" spans="1:8" x14ac:dyDescent="0.25">
      <c r="A964" s="2"/>
      <c r="B964" s="2"/>
      <c r="C964" s="2"/>
      <c r="D964" s="2"/>
      <c r="E964" s="2"/>
      <c r="F964" s="2"/>
      <c r="G964" s="2"/>
      <c r="H964" s="2" t="str">
        <f ca="1">IFERROR(__xludf.DUMMYFUNCTION("""COMPUTED_VALUE"""),"Other")</f>
        <v>Other</v>
      </c>
    </row>
    <row r="965" spans="1:8" x14ac:dyDescent="0.25">
      <c r="A965" s="2"/>
      <c r="B965" s="2"/>
      <c r="C965" s="2"/>
      <c r="D965" s="2"/>
      <c r="E965" s="2"/>
      <c r="F965" s="2"/>
      <c r="G965" s="2"/>
      <c r="H965" s="2" t="str">
        <f ca="1">IFERROR(__xludf.DUMMYFUNCTION("""COMPUTED_VALUE"""),"Other")</f>
        <v>Other</v>
      </c>
    </row>
    <row r="966" spans="1:8" x14ac:dyDescent="0.25">
      <c r="A966" s="2"/>
      <c r="B966" s="2"/>
      <c r="C966" s="2"/>
      <c r="D966" s="2"/>
      <c r="E966" s="2"/>
      <c r="F966" s="2"/>
      <c r="G966" s="2"/>
      <c r="H966" s="2" t="str">
        <f ca="1">IFERROR(__xludf.DUMMYFUNCTION("""COMPUTED_VALUE"""),"Other")</f>
        <v>Other</v>
      </c>
    </row>
    <row r="967" spans="1:8" x14ac:dyDescent="0.25">
      <c r="A967" s="2"/>
      <c r="B967" s="2"/>
      <c r="C967" s="2"/>
      <c r="D967" s="2"/>
      <c r="E967" s="2"/>
      <c r="F967" s="2"/>
      <c r="G967" s="2"/>
      <c r="H967" s="2" t="str">
        <f ca="1">IFERROR(__xludf.DUMMYFUNCTION("""COMPUTED_VALUE"""),"Other")</f>
        <v>Other</v>
      </c>
    </row>
    <row r="968" spans="1:8" x14ac:dyDescent="0.25">
      <c r="A968" s="2"/>
      <c r="B968" s="2"/>
      <c r="C968" s="2"/>
      <c r="D968" s="2"/>
      <c r="E968" s="2"/>
      <c r="F968" s="2"/>
      <c r="G968" s="2"/>
      <c r="H968" s="2" t="str">
        <f ca="1">IFERROR(__xludf.DUMMYFUNCTION("""COMPUTED_VALUE"""),"Other")</f>
        <v>Other</v>
      </c>
    </row>
    <row r="969" spans="1:8" x14ac:dyDescent="0.25">
      <c r="A969" s="2"/>
      <c r="B969" s="2"/>
      <c r="C969" s="2"/>
      <c r="D969" s="2"/>
      <c r="E969" s="2"/>
      <c r="F969" s="2"/>
      <c r="G969" s="2"/>
      <c r="H969" s="2" t="str">
        <f ca="1">IFERROR(__xludf.DUMMYFUNCTION("""COMPUTED_VALUE"""),"Other")</f>
        <v>Other</v>
      </c>
    </row>
    <row r="970" spans="1:8" x14ac:dyDescent="0.25">
      <c r="A970" s="2"/>
      <c r="B970" s="2"/>
      <c r="C970" s="2"/>
      <c r="D970" s="2"/>
      <c r="E970" s="2"/>
      <c r="F970" s="2"/>
      <c r="G970" s="2"/>
      <c r="H970" s="2" t="str">
        <f ca="1">IFERROR(__xludf.DUMMYFUNCTION("""COMPUTED_VALUE"""),"Other")</f>
        <v>Other</v>
      </c>
    </row>
    <row r="971" spans="1:8" x14ac:dyDescent="0.25">
      <c r="A971" s="2"/>
      <c r="B971" s="2"/>
      <c r="C971" s="2"/>
      <c r="D971" s="2"/>
      <c r="E971" s="2"/>
      <c r="F971" s="2"/>
      <c r="G971" s="2"/>
      <c r="H971" s="2" t="str">
        <f ca="1">IFERROR(__xludf.DUMMYFUNCTION("""COMPUTED_VALUE"""),"Other")</f>
        <v>Other</v>
      </c>
    </row>
    <row r="972" spans="1:8" x14ac:dyDescent="0.25">
      <c r="A972" s="2"/>
      <c r="B972" s="2"/>
      <c r="C972" s="2"/>
      <c r="D972" s="2"/>
      <c r="E972" s="2"/>
      <c r="F972" s="2"/>
      <c r="G972" s="2"/>
      <c r="H972" s="2" t="str">
        <f ca="1">IFERROR(__xludf.DUMMYFUNCTION("""COMPUTED_VALUE"""),"Other")</f>
        <v>Other</v>
      </c>
    </row>
    <row r="973" spans="1:8" x14ac:dyDescent="0.25">
      <c r="A973" s="2"/>
      <c r="B973" s="2"/>
      <c r="C973" s="2"/>
      <c r="D973" s="2"/>
      <c r="E973" s="2"/>
      <c r="F973" s="2"/>
      <c r="G973" s="2"/>
      <c r="H973" s="2" t="str">
        <f ca="1">IFERROR(__xludf.DUMMYFUNCTION("""COMPUTED_VALUE"""),"Other")</f>
        <v>Other</v>
      </c>
    </row>
    <row r="974" spans="1:8" x14ac:dyDescent="0.25">
      <c r="A974" s="2"/>
      <c r="B974" s="2"/>
      <c r="C974" s="2"/>
      <c r="D974" s="2"/>
      <c r="E974" s="2"/>
      <c r="F974" s="2"/>
      <c r="G974" s="2"/>
      <c r="H974" s="2" t="str">
        <f ca="1">IFERROR(__xludf.DUMMYFUNCTION("""COMPUTED_VALUE"""),"Other")</f>
        <v>Other</v>
      </c>
    </row>
    <row r="975" spans="1:8" x14ac:dyDescent="0.25">
      <c r="A975" s="2"/>
      <c r="B975" s="2"/>
      <c r="C975" s="2"/>
      <c r="D975" s="2"/>
      <c r="E975" s="2"/>
      <c r="F975" s="2"/>
      <c r="G975" s="2"/>
      <c r="H975" s="2" t="str">
        <f ca="1">IFERROR(__xludf.DUMMYFUNCTION("""COMPUTED_VALUE"""),"Other")</f>
        <v>Other</v>
      </c>
    </row>
    <row r="976" spans="1:8" x14ac:dyDescent="0.25">
      <c r="A976" s="2"/>
      <c r="B976" s="2"/>
      <c r="C976" s="2"/>
      <c r="D976" s="2"/>
      <c r="E976" s="2"/>
      <c r="F976" s="2"/>
      <c r="G976" s="2"/>
      <c r="H976" s="2" t="str">
        <f ca="1">IFERROR(__xludf.DUMMYFUNCTION("""COMPUTED_VALUE"""),"Other")</f>
        <v>Other</v>
      </c>
    </row>
    <row r="977" spans="1:8" x14ac:dyDescent="0.25">
      <c r="A977" s="2"/>
      <c r="B977" s="2"/>
      <c r="C977" s="2"/>
      <c r="D977" s="2"/>
      <c r="E977" s="2"/>
      <c r="F977" s="2"/>
      <c r="G977" s="2"/>
      <c r="H977" s="2" t="str">
        <f ca="1">IFERROR(__xludf.DUMMYFUNCTION("""COMPUTED_VALUE"""),"Other")</f>
        <v>Other</v>
      </c>
    </row>
    <row r="978" spans="1:8" x14ac:dyDescent="0.25">
      <c r="A978" s="2"/>
      <c r="B978" s="2"/>
      <c r="C978" s="2"/>
      <c r="D978" s="2"/>
      <c r="E978" s="2"/>
      <c r="F978" s="2"/>
      <c r="G978" s="2"/>
      <c r="H978" s="2" t="str">
        <f ca="1">IFERROR(__xludf.DUMMYFUNCTION("""COMPUTED_VALUE"""),"Other")</f>
        <v>Other</v>
      </c>
    </row>
    <row r="979" spans="1:8" x14ac:dyDescent="0.25">
      <c r="A979" s="2"/>
      <c r="B979" s="2"/>
      <c r="C979" s="2"/>
      <c r="D979" s="2"/>
      <c r="E979" s="2"/>
      <c r="F979" s="2"/>
      <c r="G979" s="2"/>
      <c r="H979" s="2" t="str">
        <f ca="1">IFERROR(__xludf.DUMMYFUNCTION("""COMPUTED_VALUE"""),"Other")</f>
        <v>Other</v>
      </c>
    </row>
    <row r="980" spans="1:8" x14ac:dyDescent="0.25">
      <c r="A980" s="2"/>
      <c r="B980" s="2"/>
      <c r="C980" s="2"/>
      <c r="D980" s="2"/>
      <c r="E980" s="2"/>
      <c r="F980" s="2"/>
      <c r="G980" s="2"/>
      <c r="H980" s="2" t="str">
        <f ca="1">IFERROR(__xludf.DUMMYFUNCTION("""COMPUTED_VALUE"""),"Other")</f>
        <v>Other</v>
      </c>
    </row>
    <row r="981" spans="1:8" x14ac:dyDescent="0.25">
      <c r="A981" s="2"/>
      <c r="B981" s="2"/>
      <c r="C981" s="2"/>
      <c r="D981" s="2"/>
      <c r="E981" s="2"/>
      <c r="F981" s="2"/>
      <c r="G981" s="2"/>
      <c r="H981" s="2" t="str">
        <f ca="1">IFERROR(__xludf.DUMMYFUNCTION("""COMPUTED_VALUE"""),"Other")</f>
        <v>Other</v>
      </c>
    </row>
    <row r="982" spans="1:8" x14ac:dyDescent="0.25">
      <c r="A982" s="2"/>
      <c r="B982" s="2"/>
      <c r="C982" s="2"/>
      <c r="D982" s="2"/>
      <c r="E982" s="2"/>
      <c r="F982" s="2"/>
      <c r="G982" s="2"/>
      <c r="H982" s="2" t="str">
        <f ca="1">IFERROR(__xludf.DUMMYFUNCTION("""COMPUTED_VALUE"""),"Other")</f>
        <v>Other</v>
      </c>
    </row>
    <row r="983" spans="1:8" x14ac:dyDescent="0.25">
      <c r="A983" s="2"/>
      <c r="B983" s="2"/>
      <c r="C983" s="2"/>
      <c r="D983" s="2"/>
      <c r="E983" s="2"/>
      <c r="F983" s="2"/>
      <c r="G983" s="2"/>
      <c r="H983" s="2" t="str">
        <f ca="1">IFERROR(__xludf.DUMMYFUNCTION("""COMPUTED_VALUE"""),"Other")</f>
        <v>Other</v>
      </c>
    </row>
    <row r="984" spans="1:8" x14ac:dyDescent="0.25">
      <c r="A984" s="2"/>
      <c r="B984" s="2"/>
      <c r="C984" s="2"/>
      <c r="D984" s="2"/>
      <c r="E984" s="2"/>
      <c r="F984" s="2"/>
      <c r="G984" s="2"/>
      <c r="H984" s="2" t="str">
        <f ca="1">IFERROR(__xludf.DUMMYFUNCTION("""COMPUTED_VALUE"""),"Other")</f>
        <v>Other</v>
      </c>
    </row>
    <row r="985" spans="1:8" x14ac:dyDescent="0.25">
      <c r="A985" s="2"/>
      <c r="B985" s="2"/>
      <c r="C985" s="2"/>
      <c r="D985" s="2"/>
      <c r="E985" s="2"/>
      <c r="F985" s="2"/>
      <c r="G985" s="2"/>
      <c r="H985" s="2" t="str">
        <f ca="1">IFERROR(__xludf.DUMMYFUNCTION("""COMPUTED_VALUE"""),"Other")</f>
        <v>Other</v>
      </c>
    </row>
    <row r="986" spans="1:8" x14ac:dyDescent="0.25">
      <c r="A986" s="2"/>
      <c r="B986" s="2"/>
      <c r="C986" s="2"/>
      <c r="D986" s="2"/>
      <c r="E986" s="2"/>
      <c r="F986" s="2"/>
      <c r="G986" s="2"/>
      <c r="H986" s="2" t="str">
        <f ca="1">IFERROR(__xludf.DUMMYFUNCTION("""COMPUTED_VALUE"""),"Other")</f>
        <v>Other</v>
      </c>
    </row>
    <row r="987" spans="1:8" x14ac:dyDescent="0.25">
      <c r="A987" s="2"/>
      <c r="B987" s="2"/>
      <c r="C987" s="2"/>
      <c r="D987" s="2"/>
      <c r="E987" s="2"/>
      <c r="F987" s="2"/>
      <c r="G987" s="2"/>
      <c r="H987" s="2" t="str">
        <f ca="1">IFERROR(__xludf.DUMMYFUNCTION("""COMPUTED_VALUE"""),"Other")</f>
        <v>Other</v>
      </c>
    </row>
    <row r="988" spans="1:8" x14ac:dyDescent="0.25">
      <c r="A988" s="2"/>
      <c r="B988" s="2"/>
      <c r="C988" s="2"/>
      <c r="D988" s="2"/>
      <c r="E988" s="2"/>
      <c r="F988" s="2"/>
      <c r="G988" s="2"/>
      <c r="H988" s="2" t="str">
        <f ca="1">IFERROR(__xludf.DUMMYFUNCTION("""COMPUTED_VALUE"""),"Other")</f>
        <v>Other</v>
      </c>
    </row>
    <row r="989" spans="1:8" x14ac:dyDescent="0.25">
      <c r="A989" s="2"/>
      <c r="B989" s="2"/>
      <c r="C989" s="2"/>
      <c r="D989" s="2"/>
      <c r="E989" s="2"/>
      <c r="F989" s="2"/>
      <c r="G989" s="2"/>
      <c r="H989" s="2" t="str">
        <f ca="1">IFERROR(__xludf.DUMMYFUNCTION("""COMPUTED_VALUE"""),"Other")</f>
        <v>Other</v>
      </c>
    </row>
    <row r="990" spans="1:8" x14ac:dyDescent="0.25">
      <c r="A990" s="2"/>
      <c r="B990" s="2"/>
      <c r="C990" s="2"/>
      <c r="D990" s="2"/>
      <c r="E990" s="2"/>
      <c r="F990" s="2"/>
      <c r="G990" s="2"/>
      <c r="H990" s="2" t="str">
        <f ca="1">IFERROR(__xludf.DUMMYFUNCTION("""COMPUTED_VALUE"""),"Other")</f>
        <v>Other</v>
      </c>
    </row>
    <row r="991" spans="1:8" x14ac:dyDescent="0.25">
      <c r="A991" s="2"/>
      <c r="B991" s="2"/>
      <c r="C991" s="2"/>
      <c r="D991" s="2"/>
      <c r="E991" s="2"/>
      <c r="F991" s="2"/>
      <c r="G991" s="2"/>
      <c r="H991" s="2" t="str">
        <f ca="1">IFERROR(__xludf.DUMMYFUNCTION("""COMPUTED_VALUE"""),"Other")</f>
        <v>Other</v>
      </c>
    </row>
    <row r="992" spans="1:8" x14ac:dyDescent="0.25">
      <c r="A992" s="2"/>
      <c r="B992" s="2"/>
      <c r="C992" s="2"/>
      <c r="D992" s="2"/>
      <c r="E992" s="2"/>
      <c r="F992" s="2"/>
      <c r="G992" s="2"/>
      <c r="H992" s="2" t="str">
        <f ca="1">IFERROR(__xludf.DUMMYFUNCTION("""COMPUTED_VALUE"""),"Other")</f>
        <v>Other</v>
      </c>
    </row>
    <row r="993" spans="1:8" x14ac:dyDescent="0.25">
      <c r="A993" s="2"/>
      <c r="B993" s="2"/>
      <c r="C993" s="2"/>
      <c r="D993" s="2"/>
      <c r="E993" s="2"/>
      <c r="F993" s="2"/>
      <c r="G993" s="2"/>
      <c r="H993" s="2" t="str">
        <f ca="1">IFERROR(__xludf.DUMMYFUNCTION("""COMPUTED_VALUE"""),"Other")</f>
        <v>Other</v>
      </c>
    </row>
    <row r="994" spans="1:8" x14ac:dyDescent="0.25">
      <c r="A994" s="2"/>
      <c r="B994" s="2"/>
      <c r="C994" s="2"/>
      <c r="D994" s="2"/>
      <c r="E994" s="2"/>
      <c r="F994" s="2"/>
      <c r="G994" s="2"/>
      <c r="H994" s="2" t="str">
        <f ca="1">IFERROR(__xludf.DUMMYFUNCTION("""COMPUTED_VALUE"""),"Other")</f>
        <v>Other</v>
      </c>
    </row>
    <row r="995" spans="1:8" x14ac:dyDescent="0.25">
      <c r="A995" s="2"/>
      <c r="B995" s="2"/>
      <c r="C995" s="2"/>
      <c r="D995" s="2"/>
      <c r="E995" s="2"/>
      <c r="F995" s="2"/>
      <c r="G995" s="2"/>
      <c r="H995" s="2" t="str">
        <f ca="1">IFERROR(__xludf.DUMMYFUNCTION("""COMPUTED_VALUE"""),"Other")</f>
        <v>Other</v>
      </c>
    </row>
    <row r="996" spans="1:8" x14ac:dyDescent="0.25">
      <c r="A996" s="2"/>
      <c r="B996" s="2"/>
      <c r="C996" s="2"/>
      <c r="D996" s="2"/>
      <c r="E996" s="2"/>
      <c r="F996" s="2"/>
      <c r="G996" s="2"/>
      <c r="H996" s="2" t="str">
        <f ca="1">IFERROR(__xludf.DUMMYFUNCTION("""COMPUTED_VALUE"""),"Other")</f>
        <v>Other</v>
      </c>
    </row>
    <row r="997" spans="1:8" x14ac:dyDescent="0.25">
      <c r="A997" s="2"/>
      <c r="B997" s="2"/>
      <c r="C997" s="2"/>
      <c r="D997" s="2"/>
      <c r="E997" s="2"/>
      <c r="F997" s="2"/>
      <c r="G997" s="2"/>
      <c r="H997" s="2" t="str">
        <f ca="1">IFERROR(__xludf.DUMMYFUNCTION("""COMPUTED_VALUE"""),"Other")</f>
        <v>Other</v>
      </c>
    </row>
    <row r="998" spans="1:8" x14ac:dyDescent="0.25">
      <c r="A998" s="2"/>
      <c r="B998" s="2"/>
      <c r="C998" s="2"/>
      <c r="D998" s="2"/>
      <c r="E998" s="2"/>
      <c r="F998" s="2"/>
      <c r="G998" s="2"/>
      <c r="H998" s="2" t="str">
        <f ca="1">IFERROR(__xludf.DUMMYFUNCTION("""COMPUTED_VALUE"""),"Other")</f>
        <v>Other</v>
      </c>
    </row>
    <row r="999" spans="1:8" x14ac:dyDescent="0.25">
      <c r="A999" s="2"/>
      <c r="B999" s="2"/>
      <c r="C999" s="2"/>
      <c r="D999" s="2"/>
      <c r="E999" s="2"/>
      <c r="F999" s="2"/>
      <c r="G999" s="2"/>
      <c r="H999" s="2" t="str">
        <f ca="1">IFERROR(__xludf.DUMMYFUNCTION("""COMPUTED_VALUE"""),"Other")</f>
        <v>Other</v>
      </c>
    </row>
    <row r="1000" spans="1:8" x14ac:dyDescent="0.25">
      <c r="A1000" s="2"/>
      <c r="B1000" s="2"/>
      <c r="C1000" s="2"/>
      <c r="D1000" s="2"/>
      <c r="E1000" s="2"/>
      <c r="F1000" s="2"/>
      <c r="G1000" s="2"/>
      <c r="H1000" s="2" t="str">
        <f ca="1">IFERROR(__xludf.DUMMYFUNCTION("""COMPUTED_VALUE"""),"Other")</f>
        <v>Other</v>
      </c>
    </row>
  </sheetData>
  <dataValidations count="1">
    <dataValidation type="list" allowBlank="1" showErrorMessage="1" sqref="A2:A1000" xr:uid="{00000000-0002-0000-0200-000000000000}">
      <formula1>"Option 1,Option 2"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H202"/>
  <sheetViews>
    <sheetView workbookViewId="0"/>
  </sheetViews>
  <sheetFormatPr defaultColWidth="12.6640625" defaultRowHeight="15.75" customHeight="1" x14ac:dyDescent="0.25"/>
  <sheetData>
    <row r="1" spans="1:8" x14ac:dyDescent="0.25">
      <c r="A1" s="2" t="s">
        <v>281</v>
      </c>
      <c r="B1" s="1" t="s">
        <v>3746</v>
      </c>
      <c r="C1" s="2"/>
      <c r="D1" s="2"/>
      <c r="E1" s="2"/>
      <c r="F1" s="2"/>
      <c r="G1" s="2"/>
    </row>
    <row r="2" spans="1:8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8" x14ac:dyDescent="0.25">
      <c r="A3" s="2" t="s">
        <v>3747</v>
      </c>
      <c r="B3" s="2" t="s">
        <v>3748</v>
      </c>
      <c r="C3" s="2" t="s">
        <v>291</v>
      </c>
      <c r="D3" s="2" t="s">
        <v>358</v>
      </c>
      <c r="E3" s="2" t="s">
        <v>349</v>
      </c>
      <c r="F3" s="2" t="s">
        <v>349</v>
      </c>
      <c r="G3" s="2" t="s">
        <v>349</v>
      </c>
      <c r="H3" s="2" t="s">
        <v>591</v>
      </c>
    </row>
    <row r="4" spans="1:8" x14ac:dyDescent="0.25">
      <c r="A4" s="2" t="s">
        <v>3749</v>
      </c>
      <c r="B4" s="2" t="s">
        <v>3750</v>
      </c>
      <c r="C4" s="2" t="s">
        <v>294</v>
      </c>
      <c r="D4" s="2" t="s">
        <v>324</v>
      </c>
      <c r="E4" s="2" t="s">
        <v>349</v>
      </c>
      <c r="F4" s="2" t="s">
        <v>349</v>
      </c>
      <c r="G4" s="2" t="s">
        <v>3751</v>
      </c>
      <c r="H4" s="2" t="s">
        <v>591</v>
      </c>
    </row>
    <row r="5" spans="1:8" x14ac:dyDescent="0.25">
      <c r="A5" s="2" t="s">
        <v>3752</v>
      </c>
      <c r="B5" s="2" t="s">
        <v>3753</v>
      </c>
      <c r="C5" s="2" t="s">
        <v>294</v>
      </c>
      <c r="D5" s="2" t="s">
        <v>324</v>
      </c>
      <c r="E5" s="2" t="s">
        <v>349</v>
      </c>
      <c r="F5" s="2" t="s">
        <v>349</v>
      </c>
      <c r="G5" s="2" t="s">
        <v>349</v>
      </c>
      <c r="H5" s="2" t="s">
        <v>591</v>
      </c>
    </row>
    <row r="6" spans="1:8" x14ac:dyDescent="0.25">
      <c r="A6" s="2" t="s">
        <v>3754</v>
      </c>
      <c r="B6" s="2" t="s">
        <v>3755</v>
      </c>
      <c r="C6" s="2" t="s">
        <v>294</v>
      </c>
      <c r="D6" s="2" t="s">
        <v>324</v>
      </c>
      <c r="E6" s="2" t="s">
        <v>349</v>
      </c>
      <c r="F6" s="2" t="s">
        <v>349</v>
      </c>
      <c r="G6" s="2" t="s">
        <v>349</v>
      </c>
      <c r="H6" s="2" t="s">
        <v>591</v>
      </c>
    </row>
    <row r="7" spans="1:8" x14ac:dyDescent="0.25">
      <c r="A7" s="2" t="s">
        <v>3756</v>
      </c>
      <c r="B7" s="2" t="s">
        <v>3757</v>
      </c>
      <c r="C7" s="2" t="s">
        <v>294</v>
      </c>
      <c r="D7" s="2" t="s">
        <v>324</v>
      </c>
      <c r="E7" s="2" t="s">
        <v>349</v>
      </c>
      <c r="F7" s="2" t="s">
        <v>349</v>
      </c>
      <c r="G7" s="2" t="s">
        <v>349</v>
      </c>
      <c r="H7" s="2" t="s">
        <v>591</v>
      </c>
    </row>
    <row r="8" spans="1:8" x14ac:dyDescent="0.25">
      <c r="A8" s="2" t="s">
        <v>3758</v>
      </c>
      <c r="B8" s="2" t="s">
        <v>3759</v>
      </c>
      <c r="C8" s="2" t="s">
        <v>294</v>
      </c>
      <c r="D8" s="2" t="s">
        <v>324</v>
      </c>
      <c r="E8" s="2" t="s">
        <v>349</v>
      </c>
      <c r="F8" s="2" t="s">
        <v>349</v>
      </c>
      <c r="G8" s="2" t="s">
        <v>349</v>
      </c>
      <c r="H8" s="2" t="s">
        <v>591</v>
      </c>
    </row>
    <row r="9" spans="1:8" x14ac:dyDescent="0.25">
      <c r="A9" s="2" t="s">
        <v>3760</v>
      </c>
      <c r="B9" s="2" t="s">
        <v>3761</v>
      </c>
      <c r="C9" s="2" t="s">
        <v>294</v>
      </c>
      <c r="D9" s="2" t="s">
        <v>324</v>
      </c>
      <c r="E9" s="2" t="s">
        <v>349</v>
      </c>
      <c r="F9" s="2" t="s">
        <v>349</v>
      </c>
      <c r="G9" s="2" t="s">
        <v>349</v>
      </c>
      <c r="H9" s="2" t="s">
        <v>591</v>
      </c>
    </row>
    <row r="10" spans="1:8" x14ac:dyDescent="0.25">
      <c r="A10" s="2" t="s">
        <v>3762</v>
      </c>
      <c r="B10" s="2" t="s">
        <v>3763</v>
      </c>
      <c r="C10" s="2" t="s">
        <v>294</v>
      </c>
      <c r="D10" s="2" t="s">
        <v>324</v>
      </c>
      <c r="E10" s="2" t="s">
        <v>349</v>
      </c>
      <c r="F10" s="2" t="s">
        <v>349</v>
      </c>
      <c r="G10" s="2" t="s">
        <v>349</v>
      </c>
      <c r="H10" s="2" t="s">
        <v>591</v>
      </c>
    </row>
    <row r="11" spans="1:8" x14ac:dyDescent="0.25">
      <c r="A11" s="2" t="s">
        <v>3764</v>
      </c>
      <c r="B11" s="2" t="s">
        <v>3765</v>
      </c>
      <c r="C11" s="2" t="s">
        <v>294</v>
      </c>
      <c r="D11" s="2" t="s">
        <v>324</v>
      </c>
      <c r="E11" s="2" t="s">
        <v>349</v>
      </c>
      <c r="F11" s="2" t="s">
        <v>349</v>
      </c>
      <c r="G11" s="2" t="s">
        <v>349</v>
      </c>
      <c r="H11" s="2" t="s">
        <v>591</v>
      </c>
    </row>
    <row r="12" spans="1:8" x14ac:dyDescent="0.25">
      <c r="A12" s="2" t="s">
        <v>3766</v>
      </c>
      <c r="B12" s="2" t="s">
        <v>3767</v>
      </c>
      <c r="C12" s="2" t="s">
        <v>294</v>
      </c>
      <c r="D12" s="2" t="s">
        <v>324</v>
      </c>
      <c r="E12" s="2" t="s">
        <v>349</v>
      </c>
      <c r="F12" s="2" t="s">
        <v>349</v>
      </c>
      <c r="G12" s="2" t="s">
        <v>349</v>
      </c>
      <c r="H12" s="2" t="s">
        <v>591</v>
      </c>
    </row>
    <row r="13" spans="1:8" x14ac:dyDescent="0.25">
      <c r="A13" s="2" t="s">
        <v>3768</v>
      </c>
      <c r="B13" s="2" t="s">
        <v>3769</v>
      </c>
      <c r="C13" s="2" t="s">
        <v>294</v>
      </c>
      <c r="D13" s="2" t="s">
        <v>324</v>
      </c>
      <c r="E13" s="2" t="s">
        <v>349</v>
      </c>
      <c r="F13" s="2" t="s">
        <v>349</v>
      </c>
      <c r="G13" s="2" t="s">
        <v>349</v>
      </c>
      <c r="H13" s="2" t="s">
        <v>591</v>
      </c>
    </row>
    <row r="14" spans="1:8" x14ac:dyDescent="0.25">
      <c r="A14" s="2" t="s">
        <v>3770</v>
      </c>
      <c r="B14" s="2" t="s">
        <v>3771</v>
      </c>
      <c r="C14" s="2" t="s">
        <v>293</v>
      </c>
      <c r="D14" s="2" t="s">
        <v>358</v>
      </c>
      <c r="E14" s="2" t="s">
        <v>349</v>
      </c>
      <c r="F14" s="2" t="s">
        <v>349</v>
      </c>
      <c r="G14" s="2" t="s">
        <v>349</v>
      </c>
      <c r="H14" s="2" t="s">
        <v>591</v>
      </c>
    </row>
    <row r="15" spans="1:8" x14ac:dyDescent="0.25">
      <c r="A15" s="2" t="s">
        <v>3772</v>
      </c>
      <c r="B15" s="2" t="s">
        <v>3773</v>
      </c>
      <c r="C15" s="2" t="s">
        <v>294</v>
      </c>
      <c r="D15" s="2" t="s">
        <v>358</v>
      </c>
      <c r="E15" s="2" t="s">
        <v>349</v>
      </c>
      <c r="F15" s="2" t="s">
        <v>349</v>
      </c>
      <c r="G15" s="2" t="s">
        <v>349</v>
      </c>
      <c r="H15" s="2" t="s">
        <v>591</v>
      </c>
    </row>
    <row r="16" spans="1:8" x14ac:dyDescent="0.25">
      <c r="A16" s="2" t="s">
        <v>3774</v>
      </c>
      <c r="B16" s="2" t="s">
        <v>3775</v>
      </c>
      <c r="C16" s="2" t="s">
        <v>293</v>
      </c>
      <c r="D16" s="2" t="s">
        <v>358</v>
      </c>
      <c r="E16" s="2" t="s">
        <v>349</v>
      </c>
      <c r="F16" s="2" t="s">
        <v>349</v>
      </c>
      <c r="G16" s="2" t="s">
        <v>349</v>
      </c>
      <c r="H16" s="2" t="s">
        <v>591</v>
      </c>
    </row>
    <row r="17" spans="1:8" x14ac:dyDescent="0.25">
      <c r="A17" s="2" t="s">
        <v>3776</v>
      </c>
      <c r="B17" s="2" t="s">
        <v>3777</v>
      </c>
      <c r="C17" s="2" t="s">
        <v>292</v>
      </c>
      <c r="D17" s="2" t="s">
        <v>358</v>
      </c>
      <c r="E17" s="2" t="s">
        <v>349</v>
      </c>
      <c r="F17" s="2" t="s">
        <v>349</v>
      </c>
      <c r="G17" s="2" t="s">
        <v>349</v>
      </c>
      <c r="H17" s="2" t="s">
        <v>591</v>
      </c>
    </row>
    <row r="18" spans="1:8" x14ac:dyDescent="0.25">
      <c r="A18" s="2" t="s">
        <v>3778</v>
      </c>
      <c r="B18" s="2" t="s">
        <v>3779</v>
      </c>
      <c r="C18" s="2" t="s">
        <v>294</v>
      </c>
      <c r="D18" s="2" t="s">
        <v>358</v>
      </c>
      <c r="E18" s="2" t="s">
        <v>349</v>
      </c>
      <c r="F18" s="2" t="s">
        <v>349</v>
      </c>
      <c r="G18" s="2" t="s">
        <v>349</v>
      </c>
      <c r="H18" s="2" t="s">
        <v>591</v>
      </c>
    </row>
    <row r="19" spans="1:8" x14ac:dyDescent="0.25">
      <c r="A19" s="2" t="s">
        <v>3780</v>
      </c>
      <c r="B19" s="2" t="s">
        <v>3781</v>
      </c>
      <c r="C19" s="2" t="s">
        <v>294</v>
      </c>
      <c r="D19" s="2" t="s">
        <v>358</v>
      </c>
      <c r="E19" s="2" t="s">
        <v>349</v>
      </c>
      <c r="F19" s="2" t="s">
        <v>349</v>
      </c>
      <c r="G19" s="2" t="s">
        <v>349</v>
      </c>
      <c r="H19" s="2" t="s">
        <v>591</v>
      </c>
    </row>
    <row r="20" spans="1:8" x14ac:dyDescent="0.25">
      <c r="A20" s="2" t="s">
        <v>3782</v>
      </c>
      <c r="B20" s="2" t="s">
        <v>3783</v>
      </c>
      <c r="C20" s="2" t="s">
        <v>294</v>
      </c>
      <c r="D20" s="2" t="s">
        <v>358</v>
      </c>
      <c r="E20" s="2" t="s">
        <v>349</v>
      </c>
      <c r="F20" s="2" t="s">
        <v>349</v>
      </c>
      <c r="G20" s="2" t="s">
        <v>349</v>
      </c>
      <c r="H20" s="2" t="s">
        <v>591</v>
      </c>
    </row>
    <row r="21" spans="1:8" x14ac:dyDescent="0.25">
      <c r="A21" s="2" t="s">
        <v>3784</v>
      </c>
      <c r="B21" s="2" t="s">
        <v>3785</v>
      </c>
      <c r="C21" s="2" t="s">
        <v>294</v>
      </c>
      <c r="D21" s="2" t="s">
        <v>358</v>
      </c>
      <c r="E21" s="2" t="s">
        <v>349</v>
      </c>
      <c r="F21" s="2" t="s">
        <v>349</v>
      </c>
      <c r="G21" s="2" t="s">
        <v>349</v>
      </c>
      <c r="H21" s="2" t="s">
        <v>591</v>
      </c>
    </row>
    <row r="22" spans="1:8" x14ac:dyDescent="0.25">
      <c r="A22" s="2" t="s">
        <v>3786</v>
      </c>
      <c r="B22" s="2" t="s">
        <v>3787</v>
      </c>
      <c r="C22" s="2" t="s">
        <v>294</v>
      </c>
      <c r="D22" s="2" t="s">
        <v>358</v>
      </c>
      <c r="E22" s="2" t="s">
        <v>349</v>
      </c>
      <c r="F22" s="2" t="s">
        <v>349</v>
      </c>
      <c r="G22" s="2" t="s">
        <v>349</v>
      </c>
      <c r="H22" s="2" t="s">
        <v>591</v>
      </c>
    </row>
    <row r="23" spans="1:8" x14ac:dyDescent="0.25">
      <c r="A23" s="2" t="s">
        <v>3788</v>
      </c>
      <c r="B23" s="2" t="s">
        <v>3789</v>
      </c>
      <c r="C23" s="2" t="s">
        <v>294</v>
      </c>
      <c r="D23" s="2" t="s">
        <v>324</v>
      </c>
      <c r="E23" s="2" t="s">
        <v>349</v>
      </c>
      <c r="F23" s="2" t="s">
        <v>349</v>
      </c>
      <c r="G23" s="2" t="s">
        <v>3790</v>
      </c>
      <c r="H23" s="2" t="s">
        <v>591</v>
      </c>
    </row>
    <row r="24" spans="1:8" x14ac:dyDescent="0.25">
      <c r="A24" s="2" t="s">
        <v>3791</v>
      </c>
      <c r="B24" s="2" t="s">
        <v>3792</v>
      </c>
      <c r="C24" s="2" t="s">
        <v>294</v>
      </c>
      <c r="D24" s="2" t="s">
        <v>324</v>
      </c>
      <c r="E24" s="2" t="s">
        <v>349</v>
      </c>
      <c r="F24" s="2" t="s">
        <v>349</v>
      </c>
      <c r="G24" s="2" t="s">
        <v>349</v>
      </c>
      <c r="H24" s="2" t="s">
        <v>591</v>
      </c>
    </row>
    <row r="25" spans="1:8" x14ac:dyDescent="0.25">
      <c r="A25" s="2" t="s">
        <v>3793</v>
      </c>
      <c r="B25" s="2" t="s">
        <v>3794</v>
      </c>
      <c r="C25" s="2" t="s">
        <v>294</v>
      </c>
      <c r="D25" s="2" t="s">
        <v>324</v>
      </c>
      <c r="E25" s="2" t="s">
        <v>349</v>
      </c>
      <c r="F25" s="2" t="s">
        <v>349</v>
      </c>
      <c r="G25" s="2" t="s">
        <v>349</v>
      </c>
      <c r="H25" s="2" t="s">
        <v>591</v>
      </c>
    </row>
    <row r="26" spans="1:8" x14ac:dyDescent="0.25">
      <c r="A26" s="2" t="s">
        <v>3795</v>
      </c>
      <c r="B26" s="2" t="s">
        <v>3796</v>
      </c>
      <c r="C26" s="2" t="s">
        <v>294</v>
      </c>
      <c r="D26" s="2" t="s">
        <v>324</v>
      </c>
      <c r="E26" s="2" t="s">
        <v>349</v>
      </c>
      <c r="F26" s="2" t="s">
        <v>349</v>
      </c>
      <c r="G26" s="2" t="s">
        <v>349</v>
      </c>
      <c r="H26" s="2" t="s">
        <v>591</v>
      </c>
    </row>
    <row r="27" spans="1:8" x14ac:dyDescent="0.25">
      <c r="A27" s="2" t="s">
        <v>3797</v>
      </c>
      <c r="B27" s="2" t="s">
        <v>3798</v>
      </c>
      <c r="C27" s="2" t="s">
        <v>294</v>
      </c>
      <c r="D27" s="2" t="s">
        <v>324</v>
      </c>
      <c r="E27" s="2" t="s">
        <v>349</v>
      </c>
      <c r="F27" s="2" t="s">
        <v>349</v>
      </c>
      <c r="G27" s="2" t="s">
        <v>349</v>
      </c>
      <c r="H27" s="2" t="s">
        <v>591</v>
      </c>
    </row>
    <row r="28" spans="1:8" x14ac:dyDescent="0.25">
      <c r="A28" s="2" t="s">
        <v>3799</v>
      </c>
      <c r="B28" s="2" t="s">
        <v>3800</v>
      </c>
      <c r="C28" s="2" t="s">
        <v>293</v>
      </c>
      <c r="D28" s="2" t="s">
        <v>358</v>
      </c>
      <c r="E28" s="2" t="s">
        <v>349</v>
      </c>
      <c r="F28" s="2" t="s">
        <v>349</v>
      </c>
      <c r="G28" s="2" t="s">
        <v>349</v>
      </c>
      <c r="H28" s="2" t="s">
        <v>591</v>
      </c>
    </row>
    <row r="29" spans="1:8" x14ac:dyDescent="0.25">
      <c r="A29" s="2" t="s">
        <v>3801</v>
      </c>
      <c r="B29" s="2" t="s">
        <v>3802</v>
      </c>
      <c r="C29" s="2" t="s">
        <v>294</v>
      </c>
      <c r="D29" s="2" t="s">
        <v>358</v>
      </c>
      <c r="E29" s="2" t="s">
        <v>349</v>
      </c>
      <c r="F29" s="2" t="s">
        <v>349</v>
      </c>
      <c r="G29" s="2" t="s">
        <v>349</v>
      </c>
      <c r="H29" s="2" t="s">
        <v>591</v>
      </c>
    </row>
    <row r="30" spans="1:8" x14ac:dyDescent="0.25">
      <c r="A30" s="2" t="s">
        <v>727</v>
      </c>
      <c r="B30" s="2" t="s">
        <v>3803</v>
      </c>
      <c r="C30" s="2" t="s">
        <v>294</v>
      </c>
      <c r="D30" s="2" t="s">
        <v>358</v>
      </c>
      <c r="E30" s="2" t="s">
        <v>349</v>
      </c>
      <c r="F30" s="2" t="s">
        <v>349</v>
      </c>
      <c r="G30" s="2" t="s">
        <v>349</v>
      </c>
      <c r="H30" s="2" t="s">
        <v>591</v>
      </c>
    </row>
    <row r="31" spans="1:8" x14ac:dyDescent="0.25">
      <c r="A31" s="2" t="s">
        <v>3804</v>
      </c>
      <c r="B31" s="2" t="s">
        <v>3805</v>
      </c>
      <c r="C31" s="2" t="s">
        <v>294</v>
      </c>
      <c r="D31" s="2" t="s">
        <v>358</v>
      </c>
      <c r="E31" s="2" t="s">
        <v>349</v>
      </c>
      <c r="F31" s="2" t="s">
        <v>349</v>
      </c>
      <c r="G31" s="2" t="s">
        <v>349</v>
      </c>
      <c r="H31" s="2" t="s">
        <v>591</v>
      </c>
    </row>
    <row r="32" spans="1:8" x14ac:dyDescent="0.25">
      <c r="A32" s="2" t="s">
        <v>3806</v>
      </c>
      <c r="B32" s="2" t="s">
        <v>3807</v>
      </c>
      <c r="C32" s="2" t="s">
        <v>293</v>
      </c>
      <c r="D32" s="2" t="s">
        <v>358</v>
      </c>
      <c r="E32" s="2" t="s">
        <v>349</v>
      </c>
      <c r="F32" s="2" t="s">
        <v>349</v>
      </c>
      <c r="G32" s="2" t="s">
        <v>349</v>
      </c>
      <c r="H32" s="2" t="s">
        <v>591</v>
      </c>
    </row>
    <row r="33" spans="1:8" x14ac:dyDescent="0.25">
      <c r="A33" s="2" t="s">
        <v>3808</v>
      </c>
      <c r="B33" s="2" t="s">
        <v>3809</v>
      </c>
      <c r="C33" s="2" t="s">
        <v>294</v>
      </c>
      <c r="D33" s="2" t="s">
        <v>358</v>
      </c>
      <c r="E33" s="2" t="s">
        <v>349</v>
      </c>
      <c r="F33" s="2" t="s">
        <v>349</v>
      </c>
      <c r="G33" s="2" t="s">
        <v>349</v>
      </c>
      <c r="H33" s="2" t="s">
        <v>591</v>
      </c>
    </row>
    <row r="34" spans="1:8" x14ac:dyDescent="0.25">
      <c r="A34" s="2" t="s">
        <v>3810</v>
      </c>
      <c r="B34" s="2" t="s">
        <v>3811</v>
      </c>
      <c r="C34" s="2" t="s">
        <v>294</v>
      </c>
      <c r="D34" s="2" t="s">
        <v>358</v>
      </c>
      <c r="E34" s="2" t="s">
        <v>349</v>
      </c>
      <c r="F34" s="2" t="s">
        <v>349</v>
      </c>
      <c r="G34" s="2" t="s">
        <v>349</v>
      </c>
      <c r="H34" s="2" t="s">
        <v>591</v>
      </c>
    </row>
    <row r="35" spans="1:8" x14ac:dyDescent="0.25">
      <c r="A35" s="2" t="s">
        <v>3812</v>
      </c>
      <c r="B35" s="2" t="s">
        <v>3813</v>
      </c>
      <c r="C35" s="2" t="s">
        <v>294</v>
      </c>
      <c r="D35" s="2" t="s">
        <v>358</v>
      </c>
      <c r="E35" s="2" t="s">
        <v>349</v>
      </c>
      <c r="F35" s="2" t="s">
        <v>349</v>
      </c>
      <c r="G35" s="2" t="s">
        <v>349</v>
      </c>
      <c r="H35" s="2" t="s">
        <v>591</v>
      </c>
    </row>
    <row r="36" spans="1:8" x14ac:dyDescent="0.25">
      <c r="A36" s="2" t="s">
        <v>3814</v>
      </c>
      <c r="B36" s="2" t="s">
        <v>3815</v>
      </c>
      <c r="C36" s="2" t="s">
        <v>294</v>
      </c>
      <c r="D36" s="2" t="s">
        <v>358</v>
      </c>
      <c r="E36" s="2" t="s">
        <v>349</v>
      </c>
      <c r="F36" s="2" t="s">
        <v>349</v>
      </c>
      <c r="G36" s="2" t="s">
        <v>349</v>
      </c>
      <c r="H36" s="2" t="s">
        <v>591</v>
      </c>
    </row>
    <row r="37" spans="1:8" x14ac:dyDescent="0.25">
      <c r="A37" s="2" t="s">
        <v>3816</v>
      </c>
      <c r="B37" s="2" t="s">
        <v>3817</v>
      </c>
      <c r="C37" s="2" t="s">
        <v>294</v>
      </c>
      <c r="D37" s="2" t="s">
        <v>358</v>
      </c>
      <c r="E37" s="2" t="s">
        <v>349</v>
      </c>
      <c r="F37" s="2" t="s">
        <v>349</v>
      </c>
      <c r="G37" s="2" t="s">
        <v>349</v>
      </c>
      <c r="H37" s="2" t="s">
        <v>591</v>
      </c>
    </row>
    <row r="38" spans="1:8" x14ac:dyDescent="0.25">
      <c r="A38" s="2" t="s">
        <v>3818</v>
      </c>
      <c r="B38" s="2" t="s">
        <v>3819</v>
      </c>
      <c r="C38" s="2" t="s">
        <v>294</v>
      </c>
      <c r="D38" s="2" t="s">
        <v>358</v>
      </c>
      <c r="E38" s="2" t="s">
        <v>349</v>
      </c>
      <c r="F38" s="2" t="s">
        <v>349</v>
      </c>
      <c r="G38" s="2" t="s">
        <v>349</v>
      </c>
      <c r="H38" s="2" t="s">
        <v>591</v>
      </c>
    </row>
    <row r="39" spans="1:8" x14ac:dyDescent="0.25">
      <c r="A39" s="2" t="s">
        <v>3820</v>
      </c>
      <c r="B39" s="2" t="s">
        <v>3821</v>
      </c>
      <c r="C39" s="2" t="s">
        <v>294</v>
      </c>
      <c r="D39" s="2" t="s">
        <v>324</v>
      </c>
      <c r="E39" s="2" t="s">
        <v>349</v>
      </c>
      <c r="F39" s="2" t="s">
        <v>349</v>
      </c>
      <c r="G39" s="2" t="s">
        <v>349</v>
      </c>
      <c r="H39" s="2" t="s">
        <v>591</v>
      </c>
    </row>
    <row r="40" spans="1:8" x14ac:dyDescent="0.25">
      <c r="A40" s="2" t="s">
        <v>3822</v>
      </c>
      <c r="B40" s="2" t="s">
        <v>3823</v>
      </c>
      <c r="C40" s="2" t="s">
        <v>294</v>
      </c>
      <c r="D40" s="2" t="s">
        <v>324</v>
      </c>
      <c r="E40" s="2" t="s">
        <v>349</v>
      </c>
      <c r="F40" s="2" t="s">
        <v>349</v>
      </c>
      <c r="G40" s="2" t="s">
        <v>349</v>
      </c>
      <c r="H40" s="2" t="s">
        <v>591</v>
      </c>
    </row>
    <row r="41" spans="1:8" x14ac:dyDescent="0.25">
      <c r="A41" s="2" t="s">
        <v>3824</v>
      </c>
      <c r="B41" s="2" t="s">
        <v>3825</v>
      </c>
      <c r="C41" s="2" t="s">
        <v>294</v>
      </c>
      <c r="D41" s="2" t="s">
        <v>358</v>
      </c>
      <c r="E41" s="2" t="s">
        <v>349</v>
      </c>
      <c r="F41" s="2" t="s">
        <v>349</v>
      </c>
      <c r="G41" s="2" t="s">
        <v>349</v>
      </c>
      <c r="H41" s="2" t="s">
        <v>591</v>
      </c>
    </row>
    <row r="42" spans="1:8" x14ac:dyDescent="0.25">
      <c r="A42" s="2" t="s">
        <v>3826</v>
      </c>
      <c r="B42" s="2" t="s">
        <v>3827</v>
      </c>
      <c r="C42" s="2" t="s">
        <v>294</v>
      </c>
      <c r="D42" s="2" t="s">
        <v>324</v>
      </c>
      <c r="E42" s="2" t="s">
        <v>349</v>
      </c>
      <c r="F42" s="2" t="s">
        <v>349</v>
      </c>
      <c r="G42" s="2" t="s">
        <v>349</v>
      </c>
      <c r="H42" s="2" t="s">
        <v>591</v>
      </c>
    </row>
    <row r="43" spans="1:8" x14ac:dyDescent="0.25">
      <c r="A43" s="2" t="s">
        <v>3257</v>
      </c>
      <c r="B43" s="2" t="s">
        <v>3828</v>
      </c>
      <c r="C43" s="2" t="s">
        <v>294</v>
      </c>
      <c r="D43" s="2" t="s">
        <v>358</v>
      </c>
      <c r="E43" s="2" t="s">
        <v>349</v>
      </c>
      <c r="F43" s="2" t="s">
        <v>349</v>
      </c>
      <c r="G43" s="2" t="s">
        <v>349</v>
      </c>
      <c r="H43" s="2" t="s">
        <v>591</v>
      </c>
    </row>
    <row r="44" spans="1:8" x14ac:dyDescent="0.25">
      <c r="A44" s="2" t="s">
        <v>3829</v>
      </c>
      <c r="B44" s="2" t="s">
        <v>3830</v>
      </c>
      <c r="C44" s="2" t="s">
        <v>294</v>
      </c>
      <c r="D44" s="2" t="s">
        <v>324</v>
      </c>
      <c r="E44" s="2" t="s">
        <v>349</v>
      </c>
      <c r="F44" s="2" t="s">
        <v>349</v>
      </c>
      <c r="G44" s="2" t="s">
        <v>349</v>
      </c>
      <c r="H44" s="2" t="s">
        <v>591</v>
      </c>
    </row>
    <row r="45" spans="1:8" x14ac:dyDescent="0.25">
      <c r="A45" s="2" t="s">
        <v>3831</v>
      </c>
      <c r="B45" s="2" t="s">
        <v>3832</v>
      </c>
      <c r="C45" s="2" t="s">
        <v>293</v>
      </c>
      <c r="D45" s="2" t="s">
        <v>358</v>
      </c>
      <c r="E45" s="2" t="s">
        <v>349</v>
      </c>
      <c r="F45" s="2" t="s">
        <v>349</v>
      </c>
      <c r="G45" s="2" t="s">
        <v>349</v>
      </c>
      <c r="H45" s="2" t="s">
        <v>591</v>
      </c>
    </row>
    <row r="46" spans="1:8" x14ac:dyDescent="0.25">
      <c r="A46" s="2" t="s">
        <v>3833</v>
      </c>
      <c r="B46" s="2" t="s">
        <v>3834</v>
      </c>
      <c r="C46" s="2" t="s">
        <v>294</v>
      </c>
      <c r="D46" s="2" t="s">
        <v>358</v>
      </c>
      <c r="E46" s="2" t="s">
        <v>349</v>
      </c>
      <c r="F46" s="2" t="s">
        <v>349</v>
      </c>
      <c r="G46" s="2" t="s">
        <v>349</v>
      </c>
      <c r="H46" s="2" t="s">
        <v>591</v>
      </c>
    </row>
    <row r="47" spans="1:8" x14ac:dyDescent="0.25">
      <c r="A47" s="2" t="s">
        <v>3835</v>
      </c>
      <c r="B47" s="2" t="s">
        <v>3836</v>
      </c>
      <c r="C47" s="2" t="s">
        <v>293</v>
      </c>
      <c r="D47" s="2" t="s">
        <v>315</v>
      </c>
      <c r="E47" s="2" t="s">
        <v>349</v>
      </c>
      <c r="F47" s="2" t="s">
        <v>349</v>
      </c>
      <c r="G47" s="2" t="s">
        <v>349</v>
      </c>
      <c r="H47" s="2" t="s">
        <v>591</v>
      </c>
    </row>
    <row r="48" spans="1:8" x14ac:dyDescent="0.25">
      <c r="A48" s="2" t="s">
        <v>3837</v>
      </c>
      <c r="B48" s="2" t="s">
        <v>3838</v>
      </c>
      <c r="C48" s="2" t="s">
        <v>293</v>
      </c>
      <c r="D48" s="2" t="s">
        <v>358</v>
      </c>
      <c r="E48" s="2" t="s">
        <v>349</v>
      </c>
      <c r="F48" s="2" t="s">
        <v>349</v>
      </c>
      <c r="G48" s="2" t="s">
        <v>349</v>
      </c>
      <c r="H48" s="2" t="s">
        <v>591</v>
      </c>
    </row>
    <row r="49" spans="1:8" x14ac:dyDescent="0.25">
      <c r="A49" s="2" t="s">
        <v>3839</v>
      </c>
      <c r="B49" s="2" t="s">
        <v>3840</v>
      </c>
      <c r="C49" s="2" t="s">
        <v>293</v>
      </c>
      <c r="D49" s="2" t="s">
        <v>358</v>
      </c>
      <c r="E49" s="2" t="s">
        <v>349</v>
      </c>
      <c r="F49" s="2" t="s">
        <v>349</v>
      </c>
      <c r="G49" s="2" t="s">
        <v>349</v>
      </c>
      <c r="H49" s="2" t="s">
        <v>301</v>
      </c>
    </row>
    <row r="50" spans="1:8" x14ac:dyDescent="0.25">
      <c r="A50" s="2" t="s">
        <v>3841</v>
      </c>
      <c r="B50" s="2" t="s">
        <v>3842</v>
      </c>
      <c r="C50" s="2" t="s">
        <v>293</v>
      </c>
      <c r="D50" s="2" t="s">
        <v>315</v>
      </c>
      <c r="E50" s="2" t="s">
        <v>349</v>
      </c>
      <c r="F50" s="2" t="s">
        <v>349</v>
      </c>
      <c r="G50" s="2" t="s">
        <v>349</v>
      </c>
      <c r="H50" s="2" t="s">
        <v>301</v>
      </c>
    </row>
    <row r="51" spans="1:8" x14ac:dyDescent="0.25">
      <c r="A51" s="2" t="s">
        <v>3843</v>
      </c>
      <c r="B51" s="2" t="s">
        <v>3844</v>
      </c>
      <c r="C51" s="2" t="s">
        <v>292</v>
      </c>
      <c r="D51" s="2" t="s">
        <v>315</v>
      </c>
      <c r="E51" s="2" t="s">
        <v>349</v>
      </c>
      <c r="F51" s="2" t="s">
        <v>349</v>
      </c>
      <c r="G51" s="2" t="s">
        <v>349</v>
      </c>
      <c r="H51" s="2" t="s">
        <v>301</v>
      </c>
    </row>
    <row r="52" spans="1:8" x14ac:dyDescent="0.25">
      <c r="A52" s="2" t="s">
        <v>3845</v>
      </c>
      <c r="B52" s="2" t="s">
        <v>3846</v>
      </c>
      <c r="C52" s="2" t="s">
        <v>294</v>
      </c>
      <c r="D52" s="2" t="s">
        <v>315</v>
      </c>
      <c r="E52" s="2" t="s">
        <v>349</v>
      </c>
      <c r="F52" s="2" t="s">
        <v>349</v>
      </c>
      <c r="G52" s="2" t="s">
        <v>349</v>
      </c>
      <c r="H52" s="2" t="s">
        <v>301</v>
      </c>
    </row>
    <row r="53" spans="1:8" x14ac:dyDescent="0.25">
      <c r="A53" s="2" t="s">
        <v>3847</v>
      </c>
      <c r="B53" s="2" t="s">
        <v>3848</v>
      </c>
      <c r="C53" s="2" t="s">
        <v>293</v>
      </c>
      <c r="D53" s="2" t="s">
        <v>315</v>
      </c>
      <c r="E53" s="2" t="s">
        <v>349</v>
      </c>
      <c r="F53" s="2" t="s">
        <v>349</v>
      </c>
      <c r="G53" s="2" t="s">
        <v>349</v>
      </c>
      <c r="H53" s="2" t="s">
        <v>301</v>
      </c>
    </row>
    <row r="54" spans="1:8" x14ac:dyDescent="0.25">
      <c r="A54" s="2" t="s">
        <v>3849</v>
      </c>
      <c r="B54" s="2" t="s">
        <v>3850</v>
      </c>
      <c r="C54" s="2" t="s">
        <v>292</v>
      </c>
      <c r="D54" s="2" t="s">
        <v>670</v>
      </c>
      <c r="E54" s="2" t="s">
        <v>349</v>
      </c>
      <c r="F54" s="2" t="s">
        <v>349</v>
      </c>
      <c r="G54" s="2" t="s">
        <v>349</v>
      </c>
      <c r="H54" s="2" t="s">
        <v>301</v>
      </c>
    </row>
    <row r="55" spans="1:8" x14ac:dyDescent="0.25">
      <c r="B55" s="3"/>
      <c r="F55" s="2" t="b">
        <v>0</v>
      </c>
      <c r="G55" s="4"/>
    </row>
    <row r="56" spans="1:8" x14ac:dyDescent="0.25">
      <c r="B56" s="3"/>
      <c r="F56" s="2" t="b">
        <v>0</v>
      </c>
      <c r="G56" s="4"/>
    </row>
    <row r="57" spans="1:8" x14ac:dyDescent="0.25">
      <c r="B57" s="3"/>
      <c r="F57" s="2" t="b">
        <v>0</v>
      </c>
      <c r="G57" s="4"/>
    </row>
    <row r="58" spans="1:8" x14ac:dyDescent="0.25">
      <c r="B58" s="3"/>
      <c r="F58" s="2" t="b">
        <v>0</v>
      </c>
      <c r="G58" s="4"/>
    </row>
    <row r="59" spans="1:8" x14ac:dyDescent="0.25">
      <c r="B59" s="3"/>
      <c r="F59" s="2" t="b">
        <v>0</v>
      </c>
      <c r="G59" s="4"/>
    </row>
    <row r="60" spans="1:8" x14ac:dyDescent="0.25">
      <c r="B60" s="3"/>
      <c r="F60" s="2" t="b">
        <v>0</v>
      </c>
      <c r="G60" s="4"/>
    </row>
    <row r="61" spans="1:8" x14ac:dyDescent="0.25">
      <c r="B61" s="3"/>
      <c r="F61" s="2" t="b">
        <v>0</v>
      </c>
      <c r="G61" s="4"/>
    </row>
    <row r="62" spans="1:8" x14ac:dyDescent="0.25">
      <c r="B62" s="3"/>
      <c r="F62" s="2" t="b">
        <v>0</v>
      </c>
      <c r="G62" s="4"/>
    </row>
    <row r="63" spans="1:8" x14ac:dyDescent="0.25">
      <c r="B63" s="3"/>
      <c r="F63" s="2" t="b">
        <v>0</v>
      </c>
      <c r="G63" s="4"/>
    </row>
    <row r="64" spans="1:8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26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G202"/>
  <sheetViews>
    <sheetView workbookViewId="0"/>
  </sheetViews>
  <sheetFormatPr defaultColWidth="12.6640625" defaultRowHeight="15.75" customHeight="1" x14ac:dyDescent="0.25"/>
  <cols>
    <col min="1" max="1" width="23.109375" customWidth="1"/>
    <col min="2" max="2" width="60.109375" customWidth="1"/>
  </cols>
  <sheetData>
    <row r="1" spans="1:7" x14ac:dyDescent="0.25">
      <c r="A1" s="2" t="s">
        <v>281</v>
      </c>
      <c r="B1" s="7" t="s">
        <v>3851</v>
      </c>
      <c r="C1" s="2"/>
      <c r="D1" s="2"/>
      <c r="E1" s="2"/>
      <c r="F1" s="2"/>
      <c r="G1" s="2"/>
    </row>
    <row r="2" spans="1:7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7" x14ac:dyDescent="0.25">
      <c r="A3" s="2" t="s">
        <v>1057</v>
      </c>
      <c r="B3" s="2" t="s">
        <v>1058</v>
      </c>
      <c r="C3" s="2" t="s">
        <v>349</v>
      </c>
      <c r="D3" s="2" t="s">
        <v>291</v>
      </c>
      <c r="E3" s="2" t="s">
        <v>349</v>
      </c>
      <c r="F3" s="2" t="s">
        <v>349</v>
      </c>
      <c r="G3" s="2"/>
    </row>
    <row r="4" spans="1:7" x14ac:dyDescent="0.25">
      <c r="A4" s="2" t="s">
        <v>3852</v>
      </c>
      <c r="B4" s="2" t="s">
        <v>3853</v>
      </c>
      <c r="C4" s="2" t="s">
        <v>349</v>
      </c>
      <c r="D4" s="2" t="s">
        <v>292</v>
      </c>
      <c r="E4" s="2" t="s">
        <v>349</v>
      </c>
      <c r="F4" s="2" t="s">
        <v>349</v>
      </c>
      <c r="G4" s="2"/>
    </row>
    <row r="5" spans="1:7" x14ac:dyDescent="0.25">
      <c r="A5" s="2" t="s">
        <v>3854</v>
      </c>
      <c r="B5" s="2" t="s">
        <v>3855</v>
      </c>
      <c r="C5" s="2" t="s">
        <v>349</v>
      </c>
      <c r="D5" s="2" t="s">
        <v>294</v>
      </c>
      <c r="E5" s="2" t="s">
        <v>349</v>
      </c>
      <c r="F5" s="2" t="s">
        <v>349</v>
      </c>
      <c r="G5" s="2" t="s">
        <v>3856</v>
      </c>
    </row>
    <row r="6" spans="1:7" x14ac:dyDescent="0.25">
      <c r="A6" s="2" t="s">
        <v>3857</v>
      </c>
      <c r="B6" s="2" t="s">
        <v>3858</v>
      </c>
      <c r="C6" s="2" t="s">
        <v>349</v>
      </c>
      <c r="D6" s="2" t="s">
        <v>294</v>
      </c>
      <c r="E6" s="2" t="s">
        <v>349</v>
      </c>
      <c r="F6" s="2" t="s">
        <v>349</v>
      </c>
      <c r="G6" s="2" t="s">
        <v>3859</v>
      </c>
    </row>
    <row r="7" spans="1:7" x14ac:dyDescent="0.25">
      <c r="A7" s="2" t="s">
        <v>3860</v>
      </c>
      <c r="B7" s="2" t="s">
        <v>3861</v>
      </c>
      <c r="C7" s="2" t="s">
        <v>349</v>
      </c>
      <c r="D7" s="2" t="s">
        <v>294</v>
      </c>
      <c r="E7" s="2" t="s">
        <v>349</v>
      </c>
      <c r="F7" s="2" t="s">
        <v>349</v>
      </c>
      <c r="G7" s="2" t="s">
        <v>3862</v>
      </c>
    </row>
    <row r="8" spans="1:7" x14ac:dyDescent="0.25">
      <c r="A8" s="2" t="s">
        <v>3863</v>
      </c>
      <c r="B8" s="2" t="s">
        <v>3864</v>
      </c>
      <c r="C8" s="2" t="s">
        <v>349</v>
      </c>
      <c r="D8" s="2" t="s">
        <v>293</v>
      </c>
      <c r="E8" s="2" t="s">
        <v>349</v>
      </c>
      <c r="F8" s="2" t="s">
        <v>349</v>
      </c>
      <c r="G8" s="2" t="s">
        <v>3865</v>
      </c>
    </row>
    <row r="9" spans="1:7" x14ac:dyDescent="0.25">
      <c r="A9" s="2" t="s">
        <v>3866</v>
      </c>
      <c r="B9" s="2" t="s">
        <v>3867</v>
      </c>
      <c r="C9" s="2" t="s">
        <v>349</v>
      </c>
      <c r="D9" s="2" t="s">
        <v>292</v>
      </c>
      <c r="E9" s="2" t="s">
        <v>349</v>
      </c>
      <c r="F9" s="2" t="s">
        <v>349</v>
      </c>
      <c r="G9" s="2"/>
    </row>
    <row r="10" spans="1:7" x14ac:dyDescent="0.25">
      <c r="A10" s="2" t="s">
        <v>3868</v>
      </c>
      <c r="B10" s="2" t="s">
        <v>3869</v>
      </c>
      <c r="C10" s="2" t="s">
        <v>349</v>
      </c>
      <c r="D10" s="2" t="s">
        <v>293</v>
      </c>
      <c r="E10" s="2" t="s">
        <v>349</v>
      </c>
      <c r="F10" s="2" t="s">
        <v>349</v>
      </c>
      <c r="G10" s="2"/>
    </row>
    <row r="11" spans="1:7" x14ac:dyDescent="0.25">
      <c r="A11" s="2" t="s">
        <v>1269</v>
      </c>
      <c r="B11" s="2" t="s">
        <v>3870</v>
      </c>
      <c r="C11" s="2" t="s">
        <v>349</v>
      </c>
      <c r="D11" s="2" t="s">
        <v>294</v>
      </c>
      <c r="E11" s="2" t="s">
        <v>349</v>
      </c>
      <c r="F11" s="2" t="s">
        <v>349</v>
      </c>
      <c r="G11" s="2" t="s">
        <v>3871</v>
      </c>
    </row>
    <row r="12" spans="1:7" x14ac:dyDescent="0.25">
      <c r="A12" s="2" t="s">
        <v>3872</v>
      </c>
      <c r="B12" s="2" t="s">
        <v>3873</v>
      </c>
      <c r="C12" s="2" t="s">
        <v>349</v>
      </c>
      <c r="D12" s="2" t="s">
        <v>293</v>
      </c>
      <c r="E12" s="2" t="s">
        <v>349</v>
      </c>
      <c r="F12" s="2" t="s">
        <v>349</v>
      </c>
      <c r="G12" s="2" t="s">
        <v>3874</v>
      </c>
    </row>
    <row r="13" spans="1:7" x14ac:dyDescent="0.25">
      <c r="A13" s="2" t="s">
        <v>3875</v>
      </c>
      <c r="B13" s="2" t="s">
        <v>3876</v>
      </c>
      <c r="C13" s="2" t="s">
        <v>349</v>
      </c>
      <c r="D13" s="2" t="s">
        <v>293</v>
      </c>
      <c r="E13" s="2" t="s">
        <v>349</v>
      </c>
      <c r="F13" s="2" t="s">
        <v>349</v>
      </c>
      <c r="G13" s="2"/>
    </row>
    <row r="14" spans="1:7" x14ac:dyDescent="0.25">
      <c r="A14" s="2" t="s">
        <v>3877</v>
      </c>
      <c r="B14" s="2" t="s">
        <v>3878</v>
      </c>
      <c r="C14" s="2" t="s">
        <v>349</v>
      </c>
      <c r="D14" s="2" t="s">
        <v>294</v>
      </c>
      <c r="E14" s="2" t="s">
        <v>349</v>
      </c>
      <c r="F14" s="2" t="s">
        <v>349</v>
      </c>
      <c r="G14" s="2" t="s">
        <v>3879</v>
      </c>
    </row>
    <row r="15" spans="1:7" x14ac:dyDescent="0.25">
      <c r="A15" s="2" t="s">
        <v>3880</v>
      </c>
      <c r="B15" s="2" t="s">
        <v>3881</v>
      </c>
      <c r="C15" s="2" t="s">
        <v>349</v>
      </c>
      <c r="D15" s="2" t="s">
        <v>293</v>
      </c>
      <c r="E15" s="2" t="s">
        <v>349</v>
      </c>
      <c r="F15" s="2" t="s">
        <v>349</v>
      </c>
      <c r="G15" s="2" t="s">
        <v>3882</v>
      </c>
    </row>
    <row r="16" spans="1:7" x14ac:dyDescent="0.25">
      <c r="A16" s="2" t="s">
        <v>3883</v>
      </c>
      <c r="B16" s="2" t="s">
        <v>3884</v>
      </c>
      <c r="C16" s="2" t="s">
        <v>349</v>
      </c>
      <c r="D16" s="2" t="s">
        <v>293</v>
      </c>
      <c r="E16" s="2" t="s">
        <v>349</v>
      </c>
      <c r="F16" s="2" t="s">
        <v>349</v>
      </c>
      <c r="G16" s="2"/>
    </row>
    <row r="17" spans="1:7" x14ac:dyDescent="0.25">
      <c r="A17" s="2" t="s">
        <v>3885</v>
      </c>
      <c r="B17" s="2" t="s">
        <v>3886</v>
      </c>
      <c r="C17" s="2" t="s">
        <v>349</v>
      </c>
      <c r="D17" s="2" t="s">
        <v>294</v>
      </c>
      <c r="E17" s="2" t="s">
        <v>349</v>
      </c>
      <c r="F17" s="2" t="s">
        <v>349</v>
      </c>
      <c r="G17" s="2" t="s">
        <v>3887</v>
      </c>
    </row>
    <row r="18" spans="1:7" x14ac:dyDescent="0.25">
      <c r="A18" s="2" t="s">
        <v>3270</v>
      </c>
      <c r="B18" s="2" t="s">
        <v>3888</v>
      </c>
      <c r="C18" s="2" t="s">
        <v>349</v>
      </c>
      <c r="D18" s="2" t="s">
        <v>294</v>
      </c>
      <c r="E18" s="2" t="s">
        <v>349</v>
      </c>
      <c r="F18" s="2" t="s">
        <v>349</v>
      </c>
      <c r="G18" s="2" t="s">
        <v>3889</v>
      </c>
    </row>
    <row r="19" spans="1:7" x14ac:dyDescent="0.25">
      <c r="A19" s="2" t="s">
        <v>3890</v>
      </c>
      <c r="B19" s="2" t="s">
        <v>3891</v>
      </c>
      <c r="C19" s="2" t="s">
        <v>349</v>
      </c>
      <c r="D19" s="2" t="s">
        <v>292</v>
      </c>
      <c r="E19" s="2" t="s">
        <v>349</v>
      </c>
      <c r="F19" s="2" t="s">
        <v>349</v>
      </c>
      <c r="G19" s="2"/>
    </row>
    <row r="20" spans="1:7" x14ac:dyDescent="0.25">
      <c r="A20" s="2" t="s">
        <v>3892</v>
      </c>
      <c r="B20" s="2" t="s">
        <v>3893</v>
      </c>
      <c r="C20" s="2" t="s">
        <v>349</v>
      </c>
      <c r="D20" s="2" t="s">
        <v>294</v>
      </c>
      <c r="E20" s="2" t="s">
        <v>349</v>
      </c>
      <c r="F20" s="2" t="s">
        <v>349</v>
      </c>
      <c r="G20" s="2" t="s">
        <v>3894</v>
      </c>
    </row>
    <row r="21" spans="1:7" x14ac:dyDescent="0.25">
      <c r="A21" s="2" t="s">
        <v>3895</v>
      </c>
      <c r="B21" s="2" t="s">
        <v>3896</v>
      </c>
      <c r="C21" s="2" t="s">
        <v>349</v>
      </c>
      <c r="D21" s="2" t="s">
        <v>293</v>
      </c>
      <c r="E21" s="2" t="s">
        <v>349</v>
      </c>
      <c r="F21" s="2" t="s">
        <v>349</v>
      </c>
      <c r="G21" s="2"/>
    </row>
    <row r="22" spans="1:7" x14ac:dyDescent="0.25">
      <c r="A22" s="2" t="s">
        <v>3897</v>
      </c>
      <c r="B22" s="2" t="s">
        <v>3898</v>
      </c>
      <c r="C22" s="2" t="s">
        <v>349</v>
      </c>
      <c r="D22" s="2" t="s">
        <v>294</v>
      </c>
      <c r="E22" s="2" t="s">
        <v>349</v>
      </c>
      <c r="F22" s="2" t="s">
        <v>349</v>
      </c>
      <c r="G22" s="2" t="s">
        <v>3899</v>
      </c>
    </row>
    <row r="23" spans="1:7" x14ac:dyDescent="0.25">
      <c r="A23" s="2" t="s">
        <v>3900</v>
      </c>
      <c r="B23" s="2" t="s">
        <v>3901</v>
      </c>
      <c r="C23" s="2" t="s">
        <v>349</v>
      </c>
      <c r="D23" s="2" t="s">
        <v>294</v>
      </c>
      <c r="E23" s="2" t="s">
        <v>349</v>
      </c>
      <c r="F23" s="2" t="s">
        <v>349</v>
      </c>
      <c r="G23" s="2" t="s">
        <v>3902</v>
      </c>
    </row>
    <row r="24" spans="1:7" x14ac:dyDescent="0.25">
      <c r="A24" s="2" t="s">
        <v>3903</v>
      </c>
      <c r="B24" s="2" t="s">
        <v>3904</v>
      </c>
      <c r="C24" s="2" t="s">
        <v>349</v>
      </c>
      <c r="D24" s="2" t="s">
        <v>292</v>
      </c>
      <c r="E24" s="2" t="s">
        <v>349</v>
      </c>
      <c r="F24" s="2" t="s">
        <v>349</v>
      </c>
      <c r="G24" s="2"/>
    </row>
    <row r="25" spans="1:7" x14ac:dyDescent="0.25">
      <c r="A25" s="2" t="s">
        <v>3905</v>
      </c>
      <c r="B25" s="2" t="s">
        <v>3906</v>
      </c>
      <c r="C25" s="2" t="s">
        <v>349</v>
      </c>
      <c r="D25" s="2" t="s">
        <v>294</v>
      </c>
      <c r="E25" s="2" t="s">
        <v>349</v>
      </c>
      <c r="F25" s="2" t="s">
        <v>349</v>
      </c>
      <c r="G25" s="2" t="s">
        <v>3907</v>
      </c>
    </row>
    <row r="26" spans="1:7" x14ac:dyDescent="0.25">
      <c r="A26" s="2" t="s">
        <v>3908</v>
      </c>
      <c r="B26" s="2" t="s">
        <v>3909</v>
      </c>
      <c r="C26" s="2" t="s">
        <v>349</v>
      </c>
      <c r="D26" s="2" t="s">
        <v>294</v>
      </c>
      <c r="E26" s="2" t="s">
        <v>349</v>
      </c>
      <c r="F26" s="2" t="s">
        <v>349</v>
      </c>
      <c r="G26" s="2" t="s">
        <v>3910</v>
      </c>
    </row>
    <row r="27" spans="1:7" x14ac:dyDescent="0.25">
      <c r="A27" s="2" t="s">
        <v>3911</v>
      </c>
      <c r="B27" s="2" t="s">
        <v>3912</v>
      </c>
      <c r="C27" s="2" t="s">
        <v>349</v>
      </c>
      <c r="D27" s="2" t="s">
        <v>293</v>
      </c>
      <c r="E27" s="2" t="s">
        <v>349</v>
      </c>
      <c r="F27" s="2" t="s">
        <v>349</v>
      </c>
      <c r="G27" s="2"/>
    </row>
    <row r="28" spans="1:7" x14ac:dyDescent="0.25">
      <c r="A28" s="2" t="s">
        <v>3913</v>
      </c>
      <c r="B28" s="2" t="s">
        <v>3914</v>
      </c>
      <c r="C28" s="2" t="s">
        <v>349</v>
      </c>
      <c r="D28" s="2" t="s">
        <v>294</v>
      </c>
      <c r="E28" s="2" t="s">
        <v>349</v>
      </c>
      <c r="F28" s="2" t="s">
        <v>349</v>
      </c>
      <c r="G28" s="2" t="s">
        <v>3915</v>
      </c>
    </row>
    <row r="29" spans="1:7" x14ac:dyDescent="0.25">
      <c r="A29" s="2" t="s">
        <v>3916</v>
      </c>
      <c r="B29" s="2" t="s">
        <v>3917</v>
      </c>
      <c r="C29" s="2" t="s">
        <v>349</v>
      </c>
      <c r="D29" s="2" t="s">
        <v>294</v>
      </c>
      <c r="E29" s="2" t="s">
        <v>349</v>
      </c>
      <c r="F29" s="2" t="s">
        <v>349</v>
      </c>
      <c r="G29" s="2" t="s">
        <v>3918</v>
      </c>
    </row>
    <row r="30" spans="1:7" x14ac:dyDescent="0.25">
      <c r="A30" s="2" t="s">
        <v>3919</v>
      </c>
      <c r="B30" s="2" t="s">
        <v>3920</v>
      </c>
      <c r="C30" s="2" t="s">
        <v>349</v>
      </c>
      <c r="D30" s="2" t="s">
        <v>294</v>
      </c>
      <c r="E30" s="2" t="s">
        <v>349</v>
      </c>
      <c r="F30" s="2" t="s">
        <v>349</v>
      </c>
      <c r="G30" s="2" t="s">
        <v>3921</v>
      </c>
    </row>
    <row r="31" spans="1:7" x14ac:dyDescent="0.25">
      <c r="A31" s="2" t="s">
        <v>3922</v>
      </c>
      <c r="B31" s="2" t="s">
        <v>3923</v>
      </c>
      <c r="C31" s="2" t="s">
        <v>349</v>
      </c>
      <c r="D31" s="2" t="s">
        <v>294</v>
      </c>
      <c r="E31" s="2" t="s">
        <v>349</v>
      </c>
      <c r="F31" s="2" t="s">
        <v>349</v>
      </c>
      <c r="G31" s="2"/>
    </row>
    <row r="32" spans="1:7" x14ac:dyDescent="0.25">
      <c r="A32" s="2" t="s">
        <v>3924</v>
      </c>
      <c r="B32" s="2" t="s">
        <v>3925</v>
      </c>
      <c r="C32" s="2" t="s">
        <v>349</v>
      </c>
      <c r="D32" s="2" t="s">
        <v>294</v>
      </c>
      <c r="E32" s="2" t="s">
        <v>349</v>
      </c>
      <c r="F32" s="2" t="s">
        <v>349</v>
      </c>
      <c r="G32" s="2"/>
    </row>
    <row r="33" spans="1:7" x14ac:dyDescent="0.25">
      <c r="A33" s="2" t="s">
        <v>3926</v>
      </c>
      <c r="B33" s="2" t="s">
        <v>3927</v>
      </c>
      <c r="C33" s="2" t="s">
        <v>349</v>
      </c>
      <c r="D33" s="2" t="s">
        <v>293</v>
      </c>
      <c r="E33" s="2" t="s">
        <v>349</v>
      </c>
      <c r="F33" s="2" t="s">
        <v>349</v>
      </c>
      <c r="G33" s="2" t="s">
        <v>3928</v>
      </c>
    </row>
    <row r="34" spans="1:7" x14ac:dyDescent="0.25">
      <c r="A34" s="2" t="s">
        <v>3929</v>
      </c>
      <c r="B34" s="2" t="s">
        <v>3930</v>
      </c>
      <c r="C34" s="2" t="s">
        <v>349</v>
      </c>
      <c r="D34" s="2" t="s">
        <v>292</v>
      </c>
      <c r="E34" s="2" t="s">
        <v>349</v>
      </c>
      <c r="F34" s="2" t="s">
        <v>349</v>
      </c>
      <c r="G34" s="2"/>
    </row>
    <row r="35" spans="1:7" x14ac:dyDescent="0.25">
      <c r="A35" s="2" t="s">
        <v>3931</v>
      </c>
      <c r="B35" s="2" t="s">
        <v>3932</v>
      </c>
      <c r="C35" s="2" t="s">
        <v>349</v>
      </c>
      <c r="D35" s="2" t="s">
        <v>294</v>
      </c>
      <c r="E35" s="2" t="s">
        <v>349</v>
      </c>
      <c r="F35" s="2" t="s">
        <v>349</v>
      </c>
      <c r="G35" s="2"/>
    </row>
    <row r="36" spans="1:7" x14ac:dyDescent="0.25">
      <c r="A36" s="2" t="s">
        <v>3933</v>
      </c>
      <c r="B36" s="2" t="s">
        <v>3934</v>
      </c>
      <c r="C36" s="2" t="s">
        <v>349</v>
      </c>
      <c r="D36" s="2" t="s">
        <v>294</v>
      </c>
      <c r="E36" s="2" t="s">
        <v>349</v>
      </c>
      <c r="F36" s="2" t="s">
        <v>349</v>
      </c>
      <c r="G36" s="2" t="s">
        <v>3935</v>
      </c>
    </row>
    <row r="37" spans="1:7" x14ac:dyDescent="0.25">
      <c r="A37" s="2" t="s">
        <v>3936</v>
      </c>
      <c r="B37" s="2" t="s">
        <v>3937</v>
      </c>
      <c r="C37" s="2" t="s">
        <v>349</v>
      </c>
      <c r="D37" s="2" t="s">
        <v>293</v>
      </c>
      <c r="E37" s="2" t="s">
        <v>349</v>
      </c>
      <c r="F37" s="2" t="s">
        <v>349</v>
      </c>
      <c r="G37" s="2" t="s">
        <v>3938</v>
      </c>
    </row>
    <row r="38" spans="1:7" x14ac:dyDescent="0.25">
      <c r="A38" s="2" t="s">
        <v>3939</v>
      </c>
      <c r="B38" s="2" t="s">
        <v>3940</v>
      </c>
      <c r="C38" s="2" t="s">
        <v>349</v>
      </c>
      <c r="D38" s="2" t="s">
        <v>294</v>
      </c>
      <c r="E38" s="2" t="s">
        <v>349</v>
      </c>
      <c r="F38" s="2" t="s">
        <v>349</v>
      </c>
      <c r="G38" s="2"/>
    </row>
    <row r="39" spans="1:7" x14ac:dyDescent="0.25">
      <c r="A39" s="2" t="s">
        <v>3941</v>
      </c>
      <c r="B39" s="2" t="s">
        <v>3942</v>
      </c>
      <c r="C39" s="2" t="s">
        <v>349</v>
      </c>
      <c r="D39" s="2" t="s">
        <v>292</v>
      </c>
      <c r="E39" s="2" t="s">
        <v>349</v>
      </c>
      <c r="F39" s="2" t="s">
        <v>349</v>
      </c>
      <c r="G39" s="2"/>
    </row>
    <row r="40" spans="1:7" x14ac:dyDescent="0.25">
      <c r="A40" s="2" t="s">
        <v>3943</v>
      </c>
      <c r="B40" s="2" t="s">
        <v>3944</v>
      </c>
      <c r="C40" s="2" t="s">
        <v>349</v>
      </c>
      <c r="D40" s="2" t="s">
        <v>294</v>
      </c>
      <c r="E40" s="2" t="s">
        <v>349</v>
      </c>
      <c r="F40" s="2" t="s">
        <v>349</v>
      </c>
      <c r="G40" s="2"/>
    </row>
    <row r="41" spans="1:7" x14ac:dyDescent="0.25">
      <c r="A41" s="2" t="s">
        <v>3945</v>
      </c>
      <c r="B41" s="2" t="s">
        <v>3946</v>
      </c>
      <c r="C41" s="2" t="s">
        <v>349</v>
      </c>
      <c r="D41" s="2" t="s">
        <v>293</v>
      </c>
      <c r="E41" s="2" t="s">
        <v>349</v>
      </c>
      <c r="F41" s="2" t="s">
        <v>349</v>
      </c>
      <c r="G41" s="2"/>
    </row>
    <row r="42" spans="1:7" x14ac:dyDescent="0.25">
      <c r="A42" s="2" t="s">
        <v>3947</v>
      </c>
      <c r="B42" s="2" t="s">
        <v>3948</v>
      </c>
      <c r="C42" s="2" t="s">
        <v>349</v>
      </c>
      <c r="D42" s="2" t="s">
        <v>294</v>
      </c>
      <c r="E42" s="2" t="s">
        <v>349</v>
      </c>
      <c r="F42" s="2" t="s">
        <v>349</v>
      </c>
      <c r="G42" s="2" t="s">
        <v>3949</v>
      </c>
    </row>
    <row r="43" spans="1:7" x14ac:dyDescent="0.25">
      <c r="A43" s="2" t="s">
        <v>3950</v>
      </c>
      <c r="B43" s="2" t="s">
        <v>3951</v>
      </c>
      <c r="C43" s="2" t="s">
        <v>349</v>
      </c>
      <c r="D43" s="2" t="s">
        <v>292</v>
      </c>
      <c r="E43" s="2" t="s">
        <v>349</v>
      </c>
      <c r="F43" s="2" t="s">
        <v>349</v>
      </c>
      <c r="G43" s="2" t="s">
        <v>3952</v>
      </c>
    </row>
    <row r="44" spans="1:7" x14ac:dyDescent="0.25">
      <c r="A44" s="2" t="s">
        <v>3953</v>
      </c>
      <c r="B44" s="2" t="s">
        <v>3954</v>
      </c>
      <c r="C44" s="2" t="s">
        <v>349</v>
      </c>
      <c r="D44" s="2" t="s">
        <v>293</v>
      </c>
      <c r="E44" s="2" t="s">
        <v>349</v>
      </c>
      <c r="F44" s="2" t="s">
        <v>349</v>
      </c>
      <c r="G44" s="2" t="s">
        <v>3955</v>
      </c>
    </row>
    <row r="45" spans="1:7" x14ac:dyDescent="0.25">
      <c r="B45" s="3"/>
      <c r="F45" s="2" t="b">
        <v>0</v>
      </c>
      <c r="G45" s="4"/>
    </row>
    <row r="46" spans="1:7" x14ac:dyDescent="0.25">
      <c r="B46" s="3"/>
      <c r="F46" s="2" t="b">
        <v>0</v>
      </c>
      <c r="G46" s="4"/>
    </row>
    <row r="47" spans="1:7" x14ac:dyDescent="0.25">
      <c r="B47" s="3"/>
      <c r="F47" s="2" t="b">
        <v>0</v>
      </c>
      <c r="G47" s="4"/>
    </row>
    <row r="48" spans="1:7" x14ac:dyDescent="0.25">
      <c r="B48" s="3"/>
      <c r="F48" s="2" t="b">
        <v>0</v>
      </c>
      <c r="G48" s="4"/>
    </row>
    <row r="49" spans="2:7" x14ac:dyDescent="0.25">
      <c r="B49" s="3"/>
      <c r="F49" s="2" t="b">
        <v>0</v>
      </c>
      <c r="G49" s="4"/>
    </row>
    <row r="50" spans="2:7" x14ac:dyDescent="0.25">
      <c r="B50" s="3"/>
      <c r="F50" s="2" t="b">
        <v>0</v>
      </c>
      <c r="G50" s="4"/>
    </row>
    <row r="51" spans="2:7" x14ac:dyDescent="0.25">
      <c r="B51" s="3"/>
      <c r="F51" s="2" t="b">
        <v>0</v>
      </c>
      <c r="G51" s="4"/>
    </row>
    <row r="52" spans="2:7" x14ac:dyDescent="0.25">
      <c r="B52" s="3"/>
      <c r="F52" s="2" t="b">
        <v>0</v>
      </c>
      <c r="G52" s="4"/>
    </row>
    <row r="53" spans="2:7" x14ac:dyDescent="0.25">
      <c r="B53" s="3"/>
      <c r="F53" s="2" t="b">
        <v>0</v>
      </c>
      <c r="G53" s="4"/>
    </row>
    <row r="54" spans="2:7" x14ac:dyDescent="0.25">
      <c r="B54" s="3"/>
      <c r="F54" s="2" t="b">
        <v>0</v>
      </c>
      <c r="G54" s="4"/>
    </row>
    <row r="55" spans="2:7" x14ac:dyDescent="0.25">
      <c r="B55" s="3"/>
      <c r="F55" s="2" t="b">
        <v>0</v>
      </c>
      <c r="G55" s="4"/>
    </row>
    <row r="56" spans="2:7" x14ac:dyDescent="0.25">
      <c r="B56" s="3"/>
      <c r="F56" s="2" t="b">
        <v>0</v>
      </c>
      <c r="G56" s="4"/>
    </row>
    <row r="57" spans="2:7" x14ac:dyDescent="0.25">
      <c r="B57" s="3"/>
      <c r="F57" s="2" t="b">
        <v>0</v>
      </c>
      <c r="G57" s="4"/>
    </row>
    <row r="58" spans="2:7" x14ac:dyDescent="0.25">
      <c r="B58" s="3"/>
      <c r="F58" s="2" t="b">
        <v>0</v>
      </c>
      <c r="G58" s="4"/>
    </row>
    <row r="59" spans="2:7" x14ac:dyDescent="0.25">
      <c r="B59" s="3"/>
      <c r="F59" s="2" t="b">
        <v>0</v>
      </c>
      <c r="G59" s="4"/>
    </row>
    <row r="60" spans="2:7" x14ac:dyDescent="0.25">
      <c r="B60" s="3"/>
      <c r="F60" s="2" t="b">
        <v>0</v>
      </c>
      <c r="G60" s="4"/>
    </row>
    <row r="61" spans="2:7" x14ac:dyDescent="0.25">
      <c r="B61" s="3"/>
      <c r="F61" s="2" t="b">
        <v>0</v>
      </c>
      <c r="G61" s="4"/>
    </row>
    <row r="62" spans="2:7" x14ac:dyDescent="0.25">
      <c r="B62" s="3"/>
      <c r="F62" s="2" t="b">
        <v>0</v>
      </c>
      <c r="G62" s="4"/>
    </row>
    <row r="63" spans="2:7" x14ac:dyDescent="0.25">
      <c r="B63" s="3"/>
      <c r="F63" s="2" t="b">
        <v>0</v>
      </c>
      <c r="G63" s="4"/>
    </row>
    <row r="64" spans="2:7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27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H202"/>
  <sheetViews>
    <sheetView workbookViewId="0"/>
  </sheetViews>
  <sheetFormatPr defaultColWidth="12.6640625" defaultRowHeight="15.75" customHeight="1" x14ac:dyDescent="0.25"/>
  <sheetData>
    <row r="1" spans="1:8" x14ac:dyDescent="0.25">
      <c r="A1" s="2" t="s">
        <v>281</v>
      </c>
      <c r="B1" s="7" t="s">
        <v>3956</v>
      </c>
      <c r="C1" s="2"/>
      <c r="D1" s="2"/>
      <c r="E1" s="2"/>
      <c r="F1" s="2"/>
      <c r="G1" s="2"/>
    </row>
    <row r="2" spans="1:8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8" x14ac:dyDescent="0.25">
      <c r="A3" s="2" t="s">
        <v>3957</v>
      </c>
      <c r="B3" s="2" t="s">
        <v>3958</v>
      </c>
      <c r="C3" s="2" t="s">
        <v>291</v>
      </c>
      <c r="D3" s="2" t="s">
        <v>315</v>
      </c>
      <c r="E3" s="2" t="s">
        <v>349</v>
      </c>
      <c r="F3" s="2" t="s">
        <v>349</v>
      </c>
      <c r="G3" s="2" t="s">
        <v>349</v>
      </c>
      <c r="H3" s="2" t="s">
        <v>591</v>
      </c>
    </row>
    <row r="4" spans="1:8" x14ac:dyDescent="0.25">
      <c r="A4" s="2" t="s">
        <v>3959</v>
      </c>
      <c r="B4" s="2" t="s">
        <v>3960</v>
      </c>
      <c r="C4" s="2" t="s">
        <v>294</v>
      </c>
      <c r="D4" s="2" t="s">
        <v>324</v>
      </c>
      <c r="E4" s="2" t="s">
        <v>349</v>
      </c>
      <c r="F4" s="2" t="s">
        <v>349</v>
      </c>
      <c r="G4" s="2" t="s">
        <v>349</v>
      </c>
      <c r="H4" s="2" t="s">
        <v>591</v>
      </c>
    </row>
    <row r="5" spans="1:8" x14ac:dyDescent="0.25">
      <c r="A5" s="2" t="s">
        <v>3961</v>
      </c>
      <c r="B5" s="2" t="s">
        <v>3962</v>
      </c>
      <c r="C5" s="2" t="s">
        <v>293</v>
      </c>
      <c r="D5" s="2" t="s">
        <v>358</v>
      </c>
      <c r="E5" s="2" t="s">
        <v>349</v>
      </c>
      <c r="F5" s="2" t="s">
        <v>349</v>
      </c>
      <c r="G5" s="2" t="s">
        <v>349</v>
      </c>
      <c r="H5" s="2" t="s">
        <v>591</v>
      </c>
    </row>
    <row r="6" spans="1:8" x14ac:dyDescent="0.25">
      <c r="A6" s="2" t="s">
        <v>3963</v>
      </c>
      <c r="B6" s="2" t="s">
        <v>3964</v>
      </c>
      <c r="C6" s="2" t="s">
        <v>294</v>
      </c>
      <c r="D6" s="2" t="s">
        <v>324</v>
      </c>
      <c r="E6" s="2" t="s">
        <v>349</v>
      </c>
      <c r="F6" s="2" t="s">
        <v>349</v>
      </c>
      <c r="G6" s="2" t="s">
        <v>349</v>
      </c>
      <c r="H6" s="2" t="s">
        <v>591</v>
      </c>
    </row>
    <row r="7" spans="1:8" x14ac:dyDescent="0.25">
      <c r="A7" s="2" t="s">
        <v>3965</v>
      </c>
      <c r="B7" s="2" t="s">
        <v>3966</v>
      </c>
      <c r="C7" s="2" t="s">
        <v>293</v>
      </c>
      <c r="D7" s="2" t="s">
        <v>358</v>
      </c>
      <c r="E7" s="2" t="s">
        <v>349</v>
      </c>
      <c r="F7" s="2" t="s">
        <v>349</v>
      </c>
      <c r="G7" s="2" t="s">
        <v>349</v>
      </c>
      <c r="H7" s="2" t="s">
        <v>591</v>
      </c>
    </row>
    <row r="8" spans="1:8" x14ac:dyDescent="0.25">
      <c r="A8" s="2" t="s">
        <v>1712</v>
      </c>
      <c r="B8" s="2" t="s">
        <v>3967</v>
      </c>
      <c r="C8" s="2" t="s">
        <v>294</v>
      </c>
      <c r="D8" s="2" t="s">
        <v>324</v>
      </c>
      <c r="E8" s="2" t="s">
        <v>349</v>
      </c>
      <c r="F8" s="2" t="s">
        <v>349</v>
      </c>
      <c r="G8" s="2" t="s">
        <v>349</v>
      </c>
      <c r="H8" s="2" t="s">
        <v>591</v>
      </c>
    </row>
    <row r="9" spans="1:8" x14ac:dyDescent="0.25">
      <c r="A9" s="2" t="s">
        <v>3968</v>
      </c>
      <c r="B9" s="2" t="s">
        <v>3969</v>
      </c>
      <c r="C9" s="2" t="s">
        <v>294</v>
      </c>
      <c r="D9" s="2" t="s">
        <v>324</v>
      </c>
      <c r="E9" s="2" t="s">
        <v>349</v>
      </c>
      <c r="F9" s="2" t="s">
        <v>349</v>
      </c>
      <c r="G9" s="2" t="s">
        <v>349</v>
      </c>
      <c r="H9" s="2" t="s">
        <v>591</v>
      </c>
    </row>
    <row r="10" spans="1:8" x14ac:dyDescent="0.25">
      <c r="A10" s="2" t="s">
        <v>3970</v>
      </c>
      <c r="B10" s="2" t="s">
        <v>3971</v>
      </c>
      <c r="C10" s="2" t="s">
        <v>294</v>
      </c>
      <c r="D10" s="2" t="s">
        <v>324</v>
      </c>
      <c r="E10" s="2" t="s">
        <v>349</v>
      </c>
      <c r="F10" s="2" t="s">
        <v>349</v>
      </c>
      <c r="G10" s="2" t="s">
        <v>349</v>
      </c>
      <c r="H10" s="2" t="s">
        <v>591</v>
      </c>
    </row>
    <row r="11" spans="1:8" x14ac:dyDescent="0.25">
      <c r="A11" s="2" t="s">
        <v>3972</v>
      </c>
      <c r="B11" s="2" t="s">
        <v>3973</v>
      </c>
      <c r="C11" s="2" t="s">
        <v>293</v>
      </c>
      <c r="D11" s="2" t="s">
        <v>358</v>
      </c>
      <c r="E11" s="2" t="s">
        <v>349</v>
      </c>
      <c r="F11" s="2" t="s">
        <v>349</v>
      </c>
      <c r="G11" s="2" t="s">
        <v>349</v>
      </c>
      <c r="H11" s="2" t="s">
        <v>591</v>
      </c>
    </row>
    <row r="12" spans="1:8" x14ac:dyDescent="0.25">
      <c r="A12" s="2" t="s">
        <v>3974</v>
      </c>
      <c r="B12" s="2" t="s">
        <v>3975</v>
      </c>
      <c r="C12" s="2" t="s">
        <v>292</v>
      </c>
      <c r="D12" s="2" t="s">
        <v>315</v>
      </c>
      <c r="E12" s="2" t="s">
        <v>349</v>
      </c>
      <c r="F12" s="2" t="s">
        <v>349</v>
      </c>
      <c r="G12" s="2" t="s">
        <v>349</v>
      </c>
      <c r="H12" s="2" t="s">
        <v>591</v>
      </c>
    </row>
    <row r="13" spans="1:8" x14ac:dyDescent="0.25">
      <c r="A13" s="2" t="s">
        <v>3976</v>
      </c>
      <c r="B13" s="2" t="s">
        <v>3977</v>
      </c>
      <c r="C13" s="2" t="s">
        <v>294</v>
      </c>
      <c r="D13" s="2" t="s">
        <v>324</v>
      </c>
      <c r="E13" s="2" t="s">
        <v>349</v>
      </c>
      <c r="F13" s="2" t="s">
        <v>349</v>
      </c>
      <c r="G13" s="2" t="s">
        <v>349</v>
      </c>
      <c r="H13" s="2" t="s">
        <v>591</v>
      </c>
    </row>
    <row r="14" spans="1:8" x14ac:dyDescent="0.25">
      <c r="A14" s="2" t="s">
        <v>3978</v>
      </c>
      <c r="B14" s="2" t="s">
        <v>3979</v>
      </c>
      <c r="C14" s="2" t="s">
        <v>294</v>
      </c>
      <c r="D14" s="2" t="s">
        <v>324</v>
      </c>
      <c r="E14" s="2" t="s">
        <v>349</v>
      </c>
      <c r="F14" s="2" t="s">
        <v>349</v>
      </c>
      <c r="G14" s="2" t="s">
        <v>349</v>
      </c>
      <c r="H14" s="2" t="s">
        <v>591</v>
      </c>
    </row>
    <row r="15" spans="1:8" x14ac:dyDescent="0.25">
      <c r="A15" s="2" t="s">
        <v>3980</v>
      </c>
      <c r="B15" s="2" t="s">
        <v>3981</v>
      </c>
      <c r="C15" s="2" t="s">
        <v>294</v>
      </c>
      <c r="D15" s="2" t="s">
        <v>358</v>
      </c>
      <c r="E15" s="2" t="s">
        <v>349</v>
      </c>
      <c r="F15" s="2" t="s">
        <v>349</v>
      </c>
      <c r="G15" s="2" t="s">
        <v>349</v>
      </c>
      <c r="H15" s="2" t="s">
        <v>591</v>
      </c>
    </row>
    <row r="16" spans="1:8" x14ac:dyDescent="0.25">
      <c r="A16" s="2" t="s">
        <v>3982</v>
      </c>
      <c r="B16" s="2" t="s">
        <v>3983</v>
      </c>
      <c r="C16" s="2" t="s">
        <v>294</v>
      </c>
      <c r="D16" s="2" t="s">
        <v>324</v>
      </c>
      <c r="E16" s="2" t="s">
        <v>349</v>
      </c>
      <c r="F16" s="2" t="s">
        <v>349</v>
      </c>
      <c r="G16" s="2" t="s">
        <v>349</v>
      </c>
      <c r="H16" s="2" t="s">
        <v>591</v>
      </c>
    </row>
    <row r="17" spans="1:8" x14ac:dyDescent="0.25">
      <c r="A17" s="2" t="s">
        <v>3892</v>
      </c>
      <c r="B17" s="2" t="s">
        <v>3984</v>
      </c>
      <c r="C17" s="2" t="s">
        <v>294</v>
      </c>
      <c r="D17" s="2" t="s">
        <v>324</v>
      </c>
      <c r="E17" s="2" t="s">
        <v>349</v>
      </c>
      <c r="F17" s="2" t="s">
        <v>349</v>
      </c>
      <c r="G17" s="2" t="s">
        <v>349</v>
      </c>
      <c r="H17" s="2" t="s">
        <v>591</v>
      </c>
    </row>
    <row r="18" spans="1:8" x14ac:dyDescent="0.25">
      <c r="A18" s="2" t="s">
        <v>3985</v>
      </c>
      <c r="B18" s="2" t="s">
        <v>3986</v>
      </c>
      <c r="C18" s="2" t="s">
        <v>293</v>
      </c>
      <c r="D18" s="2" t="s">
        <v>358</v>
      </c>
      <c r="E18" s="2" t="s">
        <v>349</v>
      </c>
      <c r="F18" s="2" t="s">
        <v>349</v>
      </c>
      <c r="G18" s="2" t="s">
        <v>349</v>
      </c>
      <c r="H18" s="2" t="s">
        <v>591</v>
      </c>
    </row>
    <row r="19" spans="1:8" x14ac:dyDescent="0.25">
      <c r="A19" s="2" t="s">
        <v>3987</v>
      </c>
      <c r="B19" s="2" t="s">
        <v>3988</v>
      </c>
      <c r="C19" s="2" t="s">
        <v>294</v>
      </c>
      <c r="D19" s="2" t="s">
        <v>324</v>
      </c>
      <c r="E19" s="2" t="s">
        <v>349</v>
      </c>
      <c r="F19" s="2" t="s">
        <v>349</v>
      </c>
      <c r="G19" s="2" t="s">
        <v>349</v>
      </c>
      <c r="H19" s="2" t="s">
        <v>591</v>
      </c>
    </row>
    <row r="20" spans="1:8" x14ac:dyDescent="0.25">
      <c r="A20" s="2" t="s">
        <v>3989</v>
      </c>
      <c r="B20" s="2" t="s">
        <v>3990</v>
      </c>
      <c r="C20" s="2" t="s">
        <v>293</v>
      </c>
      <c r="D20" s="2" t="s">
        <v>358</v>
      </c>
      <c r="E20" s="2" t="s">
        <v>349</v>
      </c>
      <c r="F20" s="2" t="s">
        <v>349</v>
      </c>
      <c r="G20" s="2" t="s">
        <v>349</v>
      </c>
      <c r="H20" s="2" t="s">
        <v>591</v>
      </c>
    </row>
    <row r="21" spans="1:8" x14ac:dyDescent="0.25">
      <c r="A21" s="2" t="s">
        <v>3991</v>
      </c>
      <c r="B21" s="2" t="s">
        <v>3992</v>
      </c>
      <c r="C21" s="2" t="s">
        <v>294</v>
      </c>
      <c r="D21" s="2" t="s">
        <v>324</v>
      </c>
      <c r="E21" s="2" t="s">
        <v>349</v>
      </c>
      <c r="F21" s="2" t="s">
        <v>349</v>
      </c>
      <c r="G21" s="2" t="s">
        <v>349</v>
      </c>
      <c r="H21" s="2" t="s">
        <v>591</v>
      </c>
    </row>
    <row r="22" spans="1:8" x14ac:dyDescent="0.25">
      <c r="A22" s="2" t="s">
        <v>3993</v>
      </c>
      <c r="B22" s="2" t="s">
        <v>3994</v>
      </c>
      <c r="C22" s="2" t="s">
        <v>294</v>
      </c>
      <c r="D22" s="2" t="s">
        <v>358</v>
      </c>
      <c r="E22" s="2" t="s">
        <v>349</v>
      </c>
      <c r="F22" s="2" t="s">
        <v>349</v>
      </c>
      <c r="G22" s="2" t="s">
        <v>349</v>
      </c>
      <c r="H22" s="2" t="s">
        <v>591</v>
      </c>
    </row>
    <row r="23" spans="1:8" x14ac:dyDescent="0.25">
      <c r="A23" s="2" t="s">
        <v>3995</v>
      </c>
      <c r="B23" s="2" t="s">
        <v>3996</v>
      </c>
      <c r="C23" s="2" t="s">
        <v>294</v>
      </c>
      <c r="D23" s="2" t="s">
        <v>358</v>
      </c>
      <c r="E23" s="2" t="s">
        <v>349</v>
      </c>
      <c r="F23" s="2" t="s">
        <v>349</v>
      </c>
      <c r="G23" s="2" t="s">
        <v>349</v>
      </c>
      <c r="H23" s="2" t="s">
        <v>591</v>
      </c>
    </row>
    <row r="24" spans="1:8" x14ac:dyDescent="0.25">
      <c r="A24" s="2" t="s">
        <v>3997</v>
      </c>
      <c r="B24" s="2" t="s">
        <v>3998</v>
      </c>
      <c r="C24" s="2" t="s">
        <v>294</v>
      </c>
      <c r="D24" s="2" t="s">
        <v>324</v>
      </c>
      <c r="E24" s="2" t="s">
        <v>349</v>
      </c>
      <c r="F24" s="2" t="s">
        <v>349</v>
      </c>
      <c r="G24" s="2" t="s">
        <v>349</v>
      </c>
      <c r="H24" s="2" t="s">
        <v>591</v>
      </c>
    </row>
    <row r="25" spans="1:8" x14ac:dyDescent="0.25">
      <c r="A25" s="2" t="s">
        <v>3999</v>
      </c>
      <c r="B25" s="2" t="s">
        <v>4000</v>
      </c>
      <c r="C25" s="2" t="s">
        <v>294</v>
      </c>
      <c r="D25" s="2" t="s">
        <v>324</v>
      </c>
      <c r="E25" s="2" t="s">
        <v>349</v>
      </c>
      <c r="F25" s="2" t="s">
        <v>349</v>
      </c>
      <c r="G25" s="2" t="s">
        <v>349</v>
      </c>
      <c r="H25" s="2" t="s">
        <v>591</v>
      </c>
    </row>
    <row r="26" spans="1:8" x14ac:dyDescent="0.25">
      <c r="A26" s="2" t="s">
        <v>4001</v>
      </c>
      <c r="B26" s="2" t="s">
        <v>4002</v>
      </c>
      <c r="C26" s="2" t="s">
        <v>294</v>
      </c>
      <c r="D26" s="2" t="s">
        <v>358</v>
      </c>
      <c r="E26" s="2" t="s">
        <v>349</v>
      </c>
      <c r="F26" s="2" t="s">
        <v>349</v>
      </c>
      <c r="G26" s="2" t="s">
        <v>349</v>
      </c>
      <c r="H26" s="2" t="s">
        <v>591</v>
      </c>
    </row>
    <row r="27" spans="1:8" x14ac:dyDescent="0.25">
      <c r="A27" s="2" t="s">
        <v>4003</v>
      </c>
      <c r="B27" s="2" t="s">
        <v>4004</v>
      </c>
      <c r="C27" s="2" t="s">
        <v>294</v>
      </c>
      <c r="D27" s="2" t="s">
        <v>324</v>
      </c>
      <c r="E27" s="2" t="s">
        <v>349</v>
      </c>
      <c r="F27" s="2" t="s">
        <v>349</v>
      </c>
      <c r="G27" s="2" t="s">
        <v>349</v>
      </c>
      <c r="H27" s="2" t="s">
        <v>591</v>
      </c>
    </row>
    <row r="28" spans="1:8" x14ac:dyDescent="0.25">
      <c r="A28" s="2" t="s">
        <v>4005</v>
      </c>
      <c r="B28" s="2" t="s">
        <v>4006</v>
      </c>
      <c r="C28" s="2" t="s">
        <v>294</v>
      </c>
      <c r="D28" s="2" t="s">
        <v>324</v>
      </c>
      <c r="E28" s="2" t="s">
        <v>349</v>
      </c>
      <c r="F28" s="2" t="s">
        <v>349</v>
      </c>
      <c r="G28" s="2" t="s">
        <v>349</v>
      </c>
      <c r="H28" s="2" t="s">
        <v>591</v>
      </c>
    </row>
    <row r="29" spans="1:8" x14ac:dyDescent="0.25">
      <c r="A29" s="2" t="s">
        <v>4007</v>
      </c>
      <c r="B29" s="2" t="s">
        <v>4008</v>
      </c>
      <c r="C29" s="2" t="s">
        <v>294</v>
      </c>
      <c r="D29" s="2" t="s">
        <v>358</v>
      </c>
      <c r="E29" s="2" t="s">
        <v>349</v>
      </c>
      <c r="F29" s="2" t="s">
        <v>349</v>
      </c>
      <c r="G29" s="2" t="s">
        <v>349</v>
      </c>
      <c r="H29" s="2" t="s">
        <v>591</v>
      </c>
    </row>
    <row r="30" spans="1:8" x14ac:dyDescent="0.25">
      <c r="A30" s="2" t="s">
        <v>4009</v>
      </c>
      <c r="B30" s="2" t="s">
        <v>4010</v>
      </c>
      <c r="C30" s="2" t="s">
        <v>294</v>
      </c>
      <c r="D30" s="2" t="s">
        <v>324</v>
      </c>
      <c r="E30" s="2" t="s">
        <v>349</v>
      </c>
      <c r="F30" s="2" t="s">
        <v>349</v>
      </c>
      <c r="G30" s="2" t="s">
        <v>349</v>
      </c>
      <c r="H30" s="2" t="s">
        <v>591</v>
      </c>
    </row>
    <row r="31" spans="1:8" x14ac:dyDescent="0.25">
      <c r="A31" s="2" t="s">
        <v>4011</v>
      </c>
      <c r="B31" s="2" t="s">
        <v>4012</v>
      </c>
      <c r="C31" s="2" t="s">
        <v>294</v>
      </c>
      <c r="D31" s="2" t="s">
        <v>324</v>
      </c>
      <c r="E31" s="2" t="s">
        <v>349</v>
      </c>
      <c r="F31" s="2" t="s">
        <v>349</v>
      </c>
      <c r="G31" s="2" t="s">
        <v>349</v>
      </c>
      <c r="H31" s="2" t="s">
        <v>591</v>
      </c>
    </row>
    <row r="32" spans="1:8" x14ac:dyDescent="0.25">
      <c r="A32" s="2" t="s">
        <v>4013</v>
      </c>
      <c r="B32" s="2" t="s">
        <v>4014</v>
      </c>
      <c r="C32" s="2" t="s">
        <v>293</v>
      </c>
      <c r="D32" s="2" t="s">
        <v>315</v>
      </c>
      <c r="E32" s="2" t="s">
        <v>349</v>
      </c>
      <c r="F32" s="2" t="s">
        <v>349</v>
      </c>
      <c r="G32" s="2" t="s">
        <v>349</v>
      </c>
      <c r="H32" s="2" t="s">
        <v>591</v>
      </c>
    </row>
    <row r="33" spans="1:8" x14ac:dyDescent="0.25">
      <c r="A33" s="2" t="s">
        <v>4015</v>
      </c>
      <c r="B33" s="2" t="s">
        <v>4016</v>
      </c>
      <c r="C33" s="2" t="s">
        <v>294</v>
      </c>
      <c r="D33" s="2" t="s">
        <v>324</v>
      </c>
      <c r="E33" s="2" t="s">
        <v>349</v>
      </c>
      <c r="F33" s="2" t="s">
        <v>349</v>
      </c>
      <c r="G33" s="2" t="s">
        <v>349</v>
      </c>
      <c r="H33" s="2" t="s">
        <v>591</v>
      </c>
    </row>
    <row r="34" spans="1:8" x14ac:dyDescent="0.25">
      <c r="A34" s="2" t="s">
        <v>4017</v>
      </c>
      <c r="B34" s="2" t="s">
        <v>4018</v>
      </c>
      <c r="C34" s="2" t="s">
        <v>293</v>
      </c>
      <c r="D34" s="2" t="s">
        <v>358</v>
      </c>
      <c r="E34" s="2" t="s">
        <v>349</v>
      </c>
      <c r="F34" s="2" t="s">
        <v>349</v>
      </c>
      <c r="G34" s="2" t="s">
        <v>349</v>
      </c>
      <c r="H34" s="2" t="s">
        <v>591</v>
      </c>
    </row>
    <row r="35" spans="1:8" x14ac:dyDescent="0.25">
      <c r="A35" s="2" t="s">
        <v>4019</v>
      </c>
      <c r="B35" s="2" t="s">
        <v>4020</v>
      </c>
      <c r="C35" s="2" t="s">
        <v>294</v>
      </c>
      <c r="D35" s="2" t="s">
        <v>324</v>
      </c>
      <c r="E35" s="2" t="s">
        <v>349</v>
      </c>
      <c r="F35" s="2" t="s">
        <v>349</v>
      </c>
      <c r="G35" s="2" t="s">
        <v>349</v>
      </c>
      <c r="H35" s="2" t="s">
        <v>591</v>
      </c>
    </row>
    <row r="36" spans="1:8" x14ac:dyDescent="0.25">
      <c r="A36" s="2" t="s">
        <v>4021</v>
      </c>
      <c r="B36" s="2" t="s">
        <v>4022</v>
      </c>
      <c r="C36" s="2" t="s">
        <v>293</v>
      </c>
      <c r="D36" s="2" t="s">
        <v>358</v>
      </c>
      <c r="E36" s="2" t="s">
        <v>349</v>
      </c>
      <c r="F36" s="2" t="s">
        <v>349</v>
      </c>
      <c r="G36" s="2" t="s">
        <v>349</v>
      </c>
      <c r="H36" s="2" t="s">
        <v>591</v>
      </c>
    </row>
    <row r="37" spans="1:8" x14ac:dyDescent="0.25">
      <c r="A37" s="2" t="s">
        <v>4023</v>
      </c>
      <c r="B37" s="2" t="s">
        <v>4024</v>
      </c>
      <c r="C37" s="2" t="s">
        <v>294</v>
      </c>
      <c r="D37" s="2" t="s">
        <v>324</v>
      </c>
      <c r="E37" s="2" t="s">
        <v>349</v>
      </c>
      <c r="F37" s="2" t="s">
        <v>349</v>
      </c>
      <c r="G37" s="2" t="s">
        <v>4025</v>
      </c>
      <c r="H37" s="2" t="s">
        <v>591</v>
      </c>
    </row>
    <row r="38" spans="1:8" x14ac:dyDescent="0.25">
      <c r="A38" s="2" t="s">
        <v>4026</v>
      </c>
      <c r="B38" s="2" t="s">
        <v>4027</v>
      </c>
      <c r="C38" s="2" t="s">
        <v>293</v>
      </c>
      <c r="D38" s="2" t="s">
        <v>358</v>
      </c>
      <c r="E38" s="2" t="s">
        <v>349</v>
      </c>
      <c r="F38" s="2" t="s">
        <v>349</v>
      </c>
      <c r="G38" s="2" t="s">
        <v>349</v>
      </c>
      <c r="H38" s="2" t="s">
        <v>591</v>
      </c>
    </row>
    <row r="39" spans="1:8" x14ac:dyDescent="0.25">
      <c r="A39" s="2" t="s">
        <v>4028</v>
      </c>
      <c r="B39" s="2" t="s">
        <v>4029</v>
      </c>
      <c r="C39" s="2" t="s">
        <v>293</v>
      </c>
      <c r="D39" s="2" t="s">
        <v>358</v>
      </c>
      <c r="E39" s="2" t="s">
        <v>349</v>
      </c>
      <c r="F39" s="2" t="s">
        <v>349</v>
      </c>
      <c r="G39" s="2" t="s">
        <v>349</v>
      </c>
      <c r="H39" s="2" t="s">
        <v>591</v>
      </c>
    </row>
    <row r="40" spans="1:8" x14ac:dyDescent="0.25">
      <c r="A40" s="2" t="s">
        <v>4030</v>
      </c>
      <c r="B40" s="2" t="s">
        <v>4031</v>
      </c>
      <c r="C40" s="2" t="s">
        <v>294</v>
      </c>
      <c r="D40" s="2" t="s">
        <v>324</v>
      </c>
      <c r="E40" s="2" t="s">
        <v>349</v>
      </c>
      <c r="F40" s="2" t="s">
        <v>349</v>
      </c>
      <c r="G40" s="2" t="s">
        <v>349</v>
      </c>
      <c r="H40" s="2" t="s">
        <v>591</v>
      </c>
    </row>
    <row r="41" spans="1:8" x14ac:dyDescent="0.25">
      <c r="A41" s="2" t="s">
        <v>4032</v>
      </c>
      <c r="B41" s="2" t="s">
        <v>4033</v>
      </c>
      <c r="C41" s="2" t="s">
        <v>293</v>
      </c>
      <c r="D41" s="2" t="s">
        <v>358</v>
      </c>
      <c r="E41" s="2" t="s">
        <v>349</v>
      </c>
      <c r="F41" s="2" t="s">
        <v>349</v>
      </c>
      <c r="G41" s="2" t="s">
        <v>349</v>
      </c>
      <c r="H41" s="2" t="s">
        <v>591</v>
      </c>
    </row>
    <row r="42" spans="1:8" x14ac:dyDescent="0.25">
      <c r="A42" s="2" t="s">
        <v>4034</v>
      </c>
      <c r="B42" s="2" t="s">
        <v>4035</v>
      </c>
      <c r="C42" s="2" t="s">
        <v>293</v>
      </c>
      <c r="D42" s="2" t="s">
        <v>358</v>
      </c>
      <c r="E42" s="2" t="s">
        <v>349</v>
      </c>
      <c r="F42" s="2" t="s">
        <v>349</v>
      </c>
      <c r="G42" s="2" t="s">
        <v>349</v>
      </c>
      <c r="H42" s="2" t="s">
        <v>591</v>
      </c>
    </row>
    <row r="43" spans="1:8" x14ac:dyDescent="0.25">
      <c r="A43" s="2" t="s">
        <v>4036</v>
      </c>
      <c r="B43" s="2" t="s">
        <v>4037</v>
      </c>
      <c r="C43" s="2" t="s">
        <v>292</v>
      </c>
      <c r="D43" s="2" t="s">
        <v>315</v>
      </c>
      <c r="E43" s="2" t="s">
        <v>349</v>
      </c>
      <c r="F43" s="2" t="s">
        <v>349</v>
      </c>
      <c r="G43" s="2" t="s">
        <v>349</v>
      </c>
      <c r="H43" s="2" t="s">
        <v>591</v>
      </c>
    </row>
    <row r="44" spans="1:8" x14ac:dyDescent="0.25">
      <c r="A44" s="2" t="s">
        <v>4038</v>
      </c>
      <c r="B44" s="2" t="s">
        <v>4039</v>
      </c>
      <c r="C44" s="2" t="s">
        <v>293</v>
      </c>
      <c r="D44" s="2" t="s">
        <v>315</v>
      </c>
      <c r="E44" s="2" t="s">
        <v>349</v>
      </c>
      <c r="F44" s="2" t="s">
        <v>349</v>
      </c>
      <c r="G44" s="2" t="s">
        <v>349</v>
      </c>
      <c r="H44" s="2" t="s">
        <v>591</v>
      </c>
    </row>
    <row r="45" spans="1:8" x14ac:dyDescent="0.25">
      <c r="A45" s="2" t="s">
        <v>4040</v>
      </c>
      <c r="B45" s="2" t="s">
        <v>4041</v>
      </c>
      <c r="C45" s="2" t="s">
        <v>294</v>
      </c>
      <c r="D45" s="2" t="s">
        <v>358</v>
      </c>
      <c r="E45" s="2" t="s">
        <v>349</v>
      </c>
      <c r="F45" s="2" t="s">
        <v>349</v>
      </c>
      <c r="G45" s="2" t="s">
        <v>349</v>
      </c>
      <c r="H45" s="2" t="s">
        <v>591</v>
      </c>
    </row>
    <row r="46" spans="1:8" x14ac:dyDescent="0.25">
      <c r="A46" s="2" t="s">
        <v>4042</v>
      </c>
      <c r="B46" s="2" t="s">
        <v>4043</v>
      </c>
      <c r="C46" s="2" t="s">
        <v>294</v>
      </c>
      <c r="D46" s="2" t="s">
        <v>324</v>
      </c>
      <c r="E46" s="2" t="s">
        <v>349</v>
      </c>
      <c r="F46" s="2" t="s">
        <v>349</v>
      </c>
      <c r="G46" s="2" t="s">
        <v>349</v>
      </c>
      <c r="H46" s="2" t="s">
        <v>591</v>
      </c>
    </row>
    <row r="47" spans="1:8" x14ac:dyDescent="0.25">
      <c r="A47" s="2" t="s">
        <v>4044</v>
      </c>
      <c r="B47" s="2" t="s">
        <v>4045</v>
      </c>
      <c r="C47" s="2" t="s">
        <v>294</v>
      </c>
      <c r="D47" s="2" t="s">
        <v>324</v>
      </c>
      <c r="E47" s="2" t="s">
        <v>349</v>
      </c>
      <c r="F47" s="2" t="s">
        <v>349</v>
      </c>
      <c r="G47" s="2" t="s">
        <v>349</v>
      </c>
      <c r="H47" s="2" t="s">
        <v>591</v>
      </c>
    </row>
    <row r="48" spans="1:8" x14ac:dyDescent="0.25">
      <c r="A48" s="2" t="s">
        <v>4046</v>
      </c>
      <c r="B48" s="2" t="s">
        <v>4047</v>
      </c>
      <c r="C48" s="2" t="s">
        <v>293</v>
      </c>
      <c r="D48" s="2" t="s">
        <v>315</v>
      </c>
      <c r="E48" s="2" t="s">
        <v>349</v>
      </c>
      <c r="F48" s="2" t="s">
        <v>349</v>
      </c>
      <c r="G48" s="2" t="s">
        <v>349</v>
      </c>
      <c r="H48" s="2" t="s">
        <v>591</v>
      </c>
    </row>
    <row r="49" spans="1:8" x14ac:dyDescent="0.25">
      <c r="A49" s="2" t="s">
        <v>4048</v>
      </c>
      <c r="B49" s="2" t="s">
        <v>4049</v>
      </c>
      <c r="C49" s="2" t="s">
        <v>294</v>
      </c>
      <c r="D49" s="2" t="s">
        <v>324</v>
      </c>
      <c r="E49" s="2" t="s">
        <v>349</v>
      </c>
      <c r="F49" s="2" t="s">
        <v>349</v>
      </c>
      <c r="G49" s="2" t="s">
        <v>349</v>
      </c>
      <c r="H49" s="2" t="s">
        <v>591</v>
      </c>
    </row>
    <row r="50" spans="1:8" x14ac:dyDescent="0.25">
      <c r="A50" s="2" t="s">
        <v>4050</v>
      </c>
      <c r="B50" s="2" t="s">
        <v>4051</v>
      </c>
      <c r="C50" s="2" t="s">
        <v>294</v>
      </c>
      <c r="D50" s="2" t="s">
        <v>324</v>
      </c>
      <c r="E50" s="2" t="s">
        <v>349</v>
      </c>
      <c r="F50" s="2" t="s">
        <v>349</v>
      </c>
      <c r="G50" s="2" t="s">
        <v>349</v>
      </c>
      <c r="H50" s="2" t="s">
        <v>591</v>
      </c>
    </row>
    <row r="51" spans="1:8" x14ac:dyDescent="0.25">
      <c r="A51" s="2" t="s">
        <v>4052</v>
      </c>
      <c r="B51" s="2" t="s">
        <v>4053</v>
      </c>
      <c r="C51" s="2" t="s">
        <v>294</v>
      </c>
      <c r="D51" s="2" t="s">
        <v>324</v>
      </c>
      <c r="E51" s="2" t="s">
        <v>349</v>
      </c>
      <c r="F51" s="2" t="s">
        <v>349</v>
      </c>
      <c r="G51" s="2" t="s">
        <v>349</v>
      </c>
      <c r="H51" s="2" t="s">
        <v>591</v>
      </c>
    </row>
    <row r="52" spans="1:8" x14ac:dyDescent="0.25">
      <c r="A52" s="2" t="s">
        <v>4054</v>
      </c>
      <c r="B52" s="2" t="s">
        <v>4055</v>
      </c>
      <c r="C52" s="2" t="s">
        <v>294</v>
      </c>
      <c r="D52" s="2" t="s">
        <v>324</v>
      </c>
      <c r="E52" s="2" t="s">
        <v>349</v>
      </c>
      <c r="F52" s="2" t="s">
        <v>349</v>
      </c>
      <c r="G52" s="2" t="s">
        <v>349</v>
      </c>
      <c r="H52" s="2" t="s">
        <v>591</v>
      </c>
    </row>
    <row r="53" spans="1:8" x14ac:dyDescent="0.25">
      <c r="A53" s="2" t="s">
        <v>4056</v>
      </c>
      <c r="B53" s="2" t="s">
        <v>4057</v>
      </c>
      <c r="C53" s="2" t="s">
        <v>294</v>
      </c>
      <c r="D53" s="2" t="s">
        <v>324</v>
      </c>
      <c r="E53" s="2" t="s">
        <v>349</v>
      </c>
      <c r="F53" s="2" t="s">
        <v>349</v>
      </c>
      <c r="G53" s="2" t="s">
        <v>349</v>
      </c>
      <c r="H53" s="2" t="s">
        <v>591</v>
      </c>
    </row>
    <row r="54" spans="1:8" x14ac:dyDescent="0.25">
      <c r="A54" s="2" t="s">
        <v>4058</v>
      </c>
      <c r="B54" s="2" t="s">
        <v>4059</v>
      </c>
      <c r="C54" s="2" t="s">
        <v>294</v>
      </c>
      <c r="D54" s="2" t="s">
        <v>324</v>
      </c>
      <c r="E54" s="2" t="s">
        <v>349</v>
      </c>
      <c r="F54" s="2" t="s">
        <v>349</v>
      </c>
      <c r="G54" s="2" t="s">
        <v>349</v>
      </c>
      <c r="H54" s="2" t="s">
        <v>591</v>
      </c>
    </row>
    <row r="55" spans="1:8" x14ac:dyDescent="0.25">
      <c r="A55" s="2" t="s">
        <v>4060</v>
      </c>
      <c r="B55" s="2" t="s">
        <v>4061</v>
      </c>
      <c r="C55" s="2" t="s">
        <v>294</v>
      </c>
      <c r="D55" s="2" t="s">
        <v>324</v>
      </c>
      <c r="E55" s="2" t="s">
        <v>349</v>
      </c>
      <c r="F55" s="2" t="s">
        <v>349</v>
      </c>
      <c r="G55" s="2" t="s">
        <v>349</v>
      </c>
      <c r="H55" s="2" t="s">
        <v>591</v>
      </c>
    </row>
    <row r="56" spans="1:8" x14ac:dyDescent="0.25">
      <c r="A56" s="2" t="s">
        <v>4062</v>
      </c>
      <c r="B56" s="2" t="s">
        <v>4063</v>
      </c>
      <c r="C56" s="2" t="s">
        <v>294</v>
      </c>
      <c r="D56" s="2" t="s">
        <v>358</v>
      </c>
      <c r="E56" s="2" t="s">
        <v>349</v>
      </c>
      <c r="F56" s="2" t="s">
        <v>349</v>
      </c>
      <c r="G56" s="2" t="s">
        <v>349</v>
      </c>
      <c r="H56" s="2" t="s">
        <v>591</v>
      </c>
    </row>
    <row r="57" spans="1:8" x14ac:dyDescent="0.25">
      <c r="A57" s="2" t="s">
        <v>4064</v>
      </c>
      <c r="B57" s="2" t="s">
        <v>4065</v>
      </c>
      <c r="C57" s="2" t="s">
        <v>294</v>
      </c>
      <c r="D57" s="2" t="s">
        <v>358</v>
      </c>
      <c r="E57" s="2" t="s">
        <v>349</v>
      </c>
      <c r="F57" s="2" t="s">
        <v>349</v>
      </c>
      <c r="G57" s="2" t="s">
        <v>349</v>
      </c>
      <c r="H57" s="2" t="s">
        <v>591</v>
      </c>
    </row>
    <row r="58" spans="1:8" x14ac:dyDescent="0.25">
      <c r="A58" s="2" t="s">
        <v>4066</v>
      </c>
      <c r="B58" s="2" t="s">
        <v>4067</v>
      </c>
      <c r="C58" s="2" t="s">
        <v>294</v>
      </c>
      <c r="D58" s="2" t="s">
        <v>324</v>
      </c>
      <c r="E58" s="2" t="s">
        <v>349</v>
      </c>
      <c r="F58" s="2" t="s">
        <v>349</v>
      </c>
      <c r="G58" s="2" t="s">
        <v>349</v>
      </c>
      <c r="H58" s="2" t="s">
        <v>591</v>
      </c>
    </row>
    <row r="59" spans="1:8" x14ac:dyDescent="0.25">
      <c r="A59" s="2" t="s">
        <v>4068</v>
      </c>
      <c r="B59" s="2" t="s">
        <v>4069</v>
      </c>
      <c r="C59" s="2" t="s">
        <v>294</v>
      </c>
      <c r="D59" s="2" t="s">
        <v>358</v>
      </c>
      <c r="E59" s="2" t="s">
        <v>349</v>
      </c>
      <c r="F59" s="2" t="s">
        <v>349</v>
      </c>
      <c r="G59" s="2" t="s">
        <v>349</v>
      </c>
      <c r="H59" s="2" t="s">
        <v>591</v>
      </c>
    </row>
    <row r="60" spans="1:8" x14ac:dyDescent="0.25">
      <c r="A60" s="2" t="s">
        <v>4070</v>
      </c>
      <c r="B60" s="2" t="s">
        <v>4071</v>
      </c>
      <c r="C60" s="2" t="s">
        <v>294</v>
      </c>
      <c r="D60" s="2" t="s">
        <v>324</v>
      </c>
      <c r="E60" s="2" t="s">
        <v>349</v>
      </c>
      <c r="F60" s="2" t="s">
        <v>349</v>
      </c>
      <c r="G60" s="2" t="s">
        <v>349</v>
      </c>
      <c r="H60" s="2" t="s">
        <v>591</v>
      </c>
    </row>
    <row r="61" spans="1:8" x14ac:dyDescent="0.25">
      <c r="A61" s="2" t="s">
        <v>4072</v>
      </c>
      <c r="B61" s="2" t="s">
        <v>4073</v>
      </c>
      <c r="C61" s="2" t="s">
        <v>294</v>
      </c>
      <c r="D61" s="2" t="s">
        <v>358</v>
      </c>
      <c r="E61" s="2" t="s">
        <v>349</v>
      </c>
      <c r="F61" s="2" t="s">
        <v>349</v>
      </c>
      <c r="G61" s="2" t="s">
        <v>349</v>
      </c>
      <c r="H61" s="2" t="s">
        <v>591</v>
      </c>
    </row>
    <row r="62" spans="1:8" x14ac:dyDescent="0.25">
      <c r="A62" s="2" t="s">
        <v>4074</v>
      </c>
      <c r="B62" s="2" t="s">
        <v>4075</v>
      </c>
      <c r="C62" s="2" t="s">
        <v>294</v>
      </c>
      <c r="D62" s="2" t="s">
        <v>324</v>
      </c>
      <c r="E62" s="2" t="s">
        <v>349</v>
      </c>
      <c r="F62" s="2" t="s">
        <v>349</v>
      </c>
      <c r="G62" s="2" t="s">
        <v>349</v>
      </c>
      <c r="H62" s="2" t="s">
        <v>591</v>
      </c>
    </row>
    <row r="63" spans="1:8" x14ac:dyDescent="0.25">
      <c r="A63" s="2" t="s">
        <v>4076</v>
      </c>
      <c r="B63" s="2" t="s">
        <v>4077</v>
      </c>
      <c r="C63" s="2" t="s">
        <v>294</v>
      </c>
      <c r="D63" s="2" t="s">
        <v>324</v>
      </c>
      <c r="E63" s="2" t="s">
        <v>349</v>
      </c>
      <c r="F63" s="2" t="s">
        <v>349</v>
      </c>
      <c r="G63" s="2" t="s">
        <v>349</v>
      </c>
      <c r="H63" s="2" t="s">
        <v>591</v>
      </c>
    </row>
    <row r="64" spans="1:8" x14ac:dyDescent="0.25">
      <c r="A64" s="2" t="s">
        <v>4078</v>
      </c>
      <c r="B64" s="2" t="s">
        <v>4079</v>
      </c>
      <c r="C64" s="2" t="s">
        <v>294</v>
      </c>
      <c r="D64" s="2" t="s">
        <v>358</v>
      </c>
      <c r="E64" s="2" t="s">
        <v>349</v>
      </c>
      <c r="F64" s="2" t="s">
        <v>349</v>
      </c>
      <c r="G64" s="2" t="s">
        <v>349</v>
      </c>
      <c r="H64" s="2" t="s">
        <v>4080</v>
      </c>
    </row>
    <row r="65" spans="1:8" x14ac:dyDescent="0.25">
      <c r="A65" s="2" t="s">
        <v>4081</v>
      </c>
      <c r="B65" s="2" t="s">
        <v>4082</v>
      </c>
      <c r="C65" s="2" t="s">
        <v>294</v>
      </c>
      <c r="D65" s="2" t="s">
        <v>358</v>
      </c>
      <c r="E65" s="2" t="s">
        <v>349</v>
      </c>
      <c r="F65" s="2" t="s">
        <v>349</v>
      </c>
      <c r="G65" s="2" t="s">
        <v>349</v>
      </c>
      <c r="H65" s="2" t="s">
        <v>4080</v>
      </c>
    </row>
    <row r="66" spans="1:8" x14ac:dyDescent="0.25">
      <c r="A66" s="2" t="s">
        <v>2198</v>
      </c>
      <c r="B66" s="2" t="s">
        <v>4083</v>
      </c>
      <c r="C66" s="2" t="s">
        <v>294</v>
      </c>
      <c r="D66" s="2" t="s">
        <v>358</v>
      </c>
      <c r="E66" s="2" t="s">
        <v>349</v>
      </c>
      <c r="F66" s="2" t="s">
        <v>349</v>
      </c>
      <c r="G66" s="2" t="s">
        <v>349</v>
      </c>
      <c r="H66" s="2" t="s">
        <v>4080</v>
      </c>
    </row>
    <row r="67" spans="1:8" x14ac:dyDescent="0.25">
      <c r="A67" s="2" t="s">
        <v>4084</v>
      </c>
      <c r="B67" s="2" t="s">
        <v>4085</v>
      </c>
      <c r="C67" s="2" t="s">
        <v>293</v>
      </c>
      <c r="D67" s="2" t="s">
        <v>315</v>
      </c>
      <c r="E67" s="2" t="s">
        <v>349</v>
      </c>
      <c r="F67" s="2" t="s">
        <v>349</v>
      </c>
      <c r="G67" s="2" t="s">
        <v>349</v>
      </c>
      <c r="H67" s="2" t="s">
        <v>4080</v>
      </c>
    </row>
    <row r="68" spans="1:8" x14ac:dyDescent="0.25">
      <c r="A68" s="2" t="s">
        <v>4086</v>
      </c>
      <c r="B68" s="2" t="s">
        <v>4087</v>
      </c>
      <c r="C68" s="2" t="s">
        <v>294</v>
      </c>
      <c r="D68" s="2" t="s">
        <v>358</v>
      </c>
      <c r="E68" s="2" t="s">
        <v>349</v>
      </c>
      <c r="F68" s="2" t="s">
        <v>349</v>
      </c>
      <c r="G68" s="2" t="s">
        <v>349</v>
      </c>
      <c r="H68" s="2" t="s">
        <v>4080</v>
      </c>
    </row>
    <row r="69" spans="1:8" x14ac:dyDescent="0.25">
      <c r="A69" s="2" t="s">
        <v>4088</v>
      </c>
      <c r="B69" s="2" t="s">
        <v>4089</v>
      </c>
      <c r="C69" s="2" t="s">
        <v>294</v>
      </c>
      <c r="D69" s="2" t="s">
        <v>315</v>
      </c>
      <c r="E69" s="2" t="s">
        <v>349</v>
      </c>
      <c r="F69" s="2" t="s">
        <v>349</v>
      </c>
      <c r="G69" s="2" t="s">
        <v>349</v>
      </c>
      <c r="H69" s="2" t="s">
        <v>4080</v>
      </c>
    </row>
    <row r="70" spans="1:8" x14ac:dyDescent="0.25">
      <c r="A70" s="2" t="s">
        <v>4090</v>
      </c>
      <c r="B70" s="2" t="s">
        <v>4091</v>
      </c>
      <c r="C70" s="2" t="s">
        <v>294</v>
      </c>
      <c r="D70" s="2" t="s">
        <v>358</v>
      </c>
      <c r="E70" s="2" t="s">
        <v>349</v>
      </c>
      <c r="F70" s="2" t="s">
        <v>349</v>
      </c>
      <c r="G70" s="2" t="s">
        <v>349</v>
      </c>
      <c r="H70" s="2" t="s">
        <v>4080</v>
      </c>
    </row>
    <row r="71" spans="1:8" x14ac:dyDescent="0.25">
      <c r="A71" s="2" t="s">
        <v>4092</v>
      </c>
      <c r="B71" s="2" t="s">
        <v>4093</v>
      </c>
      <c r="C71" s="2" t="s">
        <v>294</v>
      </c>
      <c r="D71" s="2" t="s">
        <v>358</v>
      </c>
      <c r="E71" s="2" t="s">
        <v>349</v>
      </c>
      <c r="F71" s="2" t="s">
        <v>349</v>
      </c>
      <c r="G71" s="2" t="s">
        <v>349</v>
      </c>
      <c r="H71" s="2" t="s">
        <v>4080</v>
      </c>
    </row>
    <row r="72" spans="1:8" x14ac:dyDescent="0.25">
      <c r="A72" s="2" t="s">
        <v>1508</v>
      </c>
      <c r="B72" s="2" t="s">
        <v>4094</v>
      </c>
      <c r="C72" s="2" t="s">
        <v>294</v>
      </c>
      <c r="D72" s="2" t="s">
        <v>358</v>
      </c>
      <c r="E72" s="2" t="s">
        <v>349</v>
      </c>
      <c r="F72" s="2" t="s">
        <v>349</v>
      </c>
      <c r="G72" s="2" t="s">
        <v>349</v>
      </c>
      <c r="H72" s="2" t="s">
        <v>4080</v>
      </c>
    </row>
    <row r="73" spans="1:8" x14ac:dyDescent="0.25">
      <c r="A73" s="2" t="s">
        <v>4095</v>
      </c>
      <c r="B73" s="2" t="s">
        <v>4096</v>
      </c>
      <c r="C73" s="2" t="s">
        <v>294</v>
      </c>
      <c r="D73" s="2" t="s">
        <v>358</v>
      </c>
      <c r="E73" s="2" t="s">
        <v>349</v>
      </c>
      <c r="F73" s="2" t="s">
        <v>349</v>
      </c>
      <c r="G73" s="2" t="s">
        <v>349</v>
      </c>
      <c r="H73" s="2" t="s">
        <v>4080</v>
      </c>
    </row>
    <row r="74" spans="1:8" x14ac:dyDescent="0.25">
      <c r="A74" s="2" t="s">
        <v>4097</v>
      </c>
      <c r="B74" s="2" t="s">
        <v>4098</v>
      </c>
      <c r="C74" s="2" t="s">
        <v>293</v>
      </c>
      <c r="D74" s="2" t="s">
        <v>315</v>
      </c>
      <c r="E74" s="2" t="s">
        <v>349</v>
      </c>
      <c r="F74" s="2" t="s">
        <v>349</v>
      </c>
      <c r="G74" s="2" t="s">
        <v>349</v>
      </c>
      <c r="H74" s="2" t="s">
        <v>4080</v>
      </c>
    </row>
    <row r="75" spans="1:8" x14ac:dyDescent="0.25">
      <c r="A75" s="2" t="s">
        <v>4099</v>
      </c>
      <c r="B75" s="2" t="s">
        <v>4100</v>
      </c>
      <c r="C75" s="2" t="s">
        <v>294</v>
      </c>
      <c r="D75" s="2" t="s">
        <v>358</v>
      </c>
      <c r="E75" s="2" t="s">
        <v>349</v>
      </c>
      <c r="F75" s="2" t="s">
        <v>349</v>
      </c>
      <c r="G75" s="2" t="s">
        <v>349</v>
      </c>
      <c r="H75" s="2" t="s">
        <v>4080</v>
      </c>
    </row>
    <row r="76" spans="1:8" x14ac:dyDescent="0.25">
      <c r="A76" s="2" t="s">
        <v>4101</v>
      </c>
      <c r="B76" s="2" t="s">
        <v>4102</v>
      </c>
      <c r="C76" s="2" t="s">
        <v>294</v>
      </c>
      <c r="D76" s="2" t="s">
        <v>315</v>
      </c>
      <c r="E76" s="2" t="s">
        <v>349</v>
      </c>
      <c r="F76" s="2" t="s">
        <v>349</v>
      </c>
      <c r="G76" s="2" t="s">
        <v>349</v>
      </c>
      <c r="H76" s="2" t="s">
        <v>4080</v>
      </c>
    </row>
    <row r="77" spans="1:8" x14ac:dyDescent="0.25">
      <c r="B77" s="3"/>
      <c r="F77" s="2" t="b">
        <v>0</v>
      </c>
      <c r="G77" s="4"/>
    </row>
    <row r="78" spans="1:8" x14ac:dyDescent="0.25">
      <c r="B78" s="3"/>
      <c r="F78" s="2" t="b">
        <v>0</v>
      </c>
      <c r="G78" s="4"/>
    </row>
    <row r="79" spans="1:8" x14ac:dyDescent="0.25">
      <c r="B79" s="3"/>
      <c r="F79" s="2" t="b">
        <v>0</v>
      </c>
      <c r="G79" s="4"/>
    </row>
    <row r="80" spans="1:8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28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H202"/>
  <sheetViews>
    <sheetView workbookViewId="0"/>
  </sheetViews>
  <sheetFormatPr defaultColWidth="12.6640625" defaultRowHeight="15.75" customHeight="1" x14ac:dyDescent="0.25"/>
  <sheetData>
    <row r="1" spans="1:8" x14ac:dyDescent="0.25">
      <c r="A1" s="2" t="s">
        <v>281</v>
      </c>
      <c r="B1" s="7" t="s">
        <v>4103</v>
      </c>
      <c r="C1" s="2"/>
      <c r="D1" s="2"/>
      <c r="E1" s="2"/>
      <c r="F1" s="2"/>
      <c r="G1" s="2"/>
    </row>
    <row r="2" spans="1:8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8" x14ac:dyDescent="0.25">
      <c r="A3" s="2" t="s">
        <v>1778</v>
      </c>
      <c r="B3" s="2" t="s">
        <v>1779</v>
      </c>
      <c r="C3" s="2" t="s">
        <v>291</v>
      </c>
      <c r="D3" s="2" t="s">
        <v>315</v>
      </c>
      <c r="E3" s="2" t="s">
        <v>349</v>
      </c>
      <c r="F3" s="2" t="s">
        <v>349</v>
      </c>
      <c r="G3" s="2" t="s">
        <v>349</v>
      </c>
      <c r="H3" s="2" t="s">
        <v>591</v>
      </c>
    </row>
    <row r="4" spans="1:8" x14ac:dyDescent="0.25">
      <c r="A4" s="2" t="s">
        <v>1780</v>
      </c>
      <c r="B4" s="2" t="s">
        <v>1781</v>
      </c>
      <c r="C4" s="2" t="s">
        <v>294</v>
      </c>
      <c r="D4" s="2" t="s">
        <v>324</v>
      </c>
      <c r="E4" s="2" t="s">
        <v>349</v>
      </c>
      <c r="F4" s="2" t="s">
        <v>349</v>
      </c>
      <c r="G4" s="2" t="s">
        <v>1782</v>
      </c>
      <c r="H4" s="2" t="s">
        <v>591</v>
      </c>
    </row>
    <row r="5" spans="1:8" x14ac:dyDescent="0.25">
      <c r="A5" s="2" t="s">
        <v>1783</v>
      </c>
      <c r="B5" s="2" t="s">
        <v>1784</v>
      </c>
      <c r="C5" s="2" t="s">
        <v>294</v>
      </c>
      <c r="D5" s="2" t="s">
        <v>324</v>
      </c>
      <c r="E5" s="2" t="s">
        <v>349</v>
      </c>
      <c r="F5" s="2" t="s">
        <v>349</v>
      </c>
      <c r="G5" s="2" t="s">
        <v>1785</v>
      </c>
      <c r="H5" s="2" t="s">
        <v>591</v>
      </c>
    </row>
    <row r="6" spans="1:8" x14ac:dyDescent="0.25">
      <c r="A6" s="2" t="s">
        <v>1786</v>
      </c>
      <c r="B6" s="2" t="s">
        <v>1787</v>
      </c>
      <c r="C6" s="2" t="s">
        <v>294</v>
      </c>
      <c r="D6" s="2" t="s">
        <v>324</v>
      </c>
      <c r="E6" s="2" t="s">
        <v>349</v>
      </c>
      <c r="F6" s="2" t="s">
        <v>349</v>
      </c>
      <c r="G6" s="2" t="s">
        <v>349</v>
      </c>
      <c r="H6" s="2" t="s">
        <v>591</v>
      </c>
    </row>
    <row r="7" spans="1:8" x14ac:dyDescent="0.25">
      <c r="A7" s="2" t="s">
        <v>1788</v>
      </c>
      <c r="B7" s="2" t="s">
        <v>1789</v>
      </c>
      <c r="C7" s="2" t="s">
        <v>294</v>
      </c>
      <c r="D7" s="2" t="s">
        <v>324</v>
      </c>
      <c r="E7" s="2" t="s">
        <v>349</v>
      </c>
      <c r="F7" s="2" t="s">
        <v>349</v>
      </c>
      <c r="G7" s="2" t="s">
        <v>349</v>
      </c>
      <c r="H7" s="2" t="s">
        <v>591</v>
      </c>
    </row>
    <row r="8" spans="1:8" x14ac:dyDescent="0.25">
      <c r="A8" s="2" t="s">
        <v>1790</v>
      </c>
      <c r="B8" s="2" t="s">
        <v>1791</v>
      </c>
      <c r="C8" s="2" t="s">
        <v>294</v>
      </c>
      <c r="D8" s="2" t="s">
        <v>324</v>
      </c>
      <c r="E8" s="2" t="s">
        <v>349</v>
      </c>
      <c r="F8" s="2" t="s">
        <v>349</v>
      </c>
      <c r="G8" s="2" t="s">
        <v>349</v>
      </c>
      <c r="H8" s="2" t="s">
        <v>591</v>
      </c>
    </row>
    <row r="9" spans="1:8" x14ac:dyDescent="0.25">
      <c r="A9" s="2" t="s">
        <v>1792</v>
      </c>
      <c r="B9" s="2" t="s">
        <v>1793</v>
      </c>
      <c r="C9" s="2" t="s">
        <v>294</v>
      </c>
      <c r="D9" s="2" t="s">
        <v>324</v>
      </c>
      <c r="E9" s="2" t="s">
        <v>349</v>
      </c>
      <c r="F9" s="2" t="s">
        <v>349</v>
      </c>
      <c r="G9" s="2" t="s">
        <v>349</v>
      </c>
      <c r="H9" s="2" t="s">
        <v>591</v>
      </c>
    </row>
    <row r="10" spans="1:8" x14ac:dyDescent="0.25">
      <c r="A10" s="2" t="s">
        <v>1794</v>
      </c>
      <c r="B10" s="2" t="s">
        <v>1795</v>
      </c>
      <c r="C10" s="2" t="s">
        <v>294</v>
      </c>
      <c r="D10" s="2" t="s">
        <v>324</v>
      </c>
      <c r="E10" s="2" t="s">
        <v>349</v>
      </c>
      <c r="F10" s="2" t="s">
        <v>349</v>
      </c>
      <c r="G10" s="2" t="s">
        <v>349</v>
      </c>
      <c r="H10" s="2" t="s">
        <v>591</v>
      </c>
    </row>
    <row r="11" spans="1:8" x14ac:dyDescent="0.25">
      <c r="A11" s="2" t="s">
        <v>1796</v>
      </c>
      <c r="B11" s="2" t="s">
        <v>1797</v>
      </c>
      <c r="C11" s="2" t="s">
        <v>294</v>
      </c>
      <c r="D11" s="2" t="s">
        <v>324</v>
      </c>
      <c r="E11" s="2" t="s">
        <v>349</v>
      </c>
      <c r="F11" s="2" t="s">
        <v>349</v>
      </c>
      <c r="G11" s="2" t="s">
        <v>349</v>
      </c>
      <c r="H11" s="2" t="s">
        <v>591</v>
      </c>
    </row>
    <row r="12" spans="1:8" x14ac:dyDescent="0.25">
      <c r="A12" s="2" t="s">
        <v>1798</v>
      </c>
      <c r="B12" s="2" t="s">
        <v>1799</v>
      </c>
      <c r="C12" s="2" t="s">
        <v>293</v>
      </c>
      <c r="D12" s="2" t="s">
        <v>358</v>
      </c>
      <c r="E12" s="2" t="s">
        <v>349</v>
      </c>
      <c r="F12" s="2" t="s">
        <v>349</v>
      </c>
      <c r="G12" s="2" t="s">
        <v>349</v>
      </c>
      <c r="H12" s="2" t="s">
        <v>591</v>
      </c>
    </row>
    <row r="13" spans="1:8" x14ac:dyDescent="0.25">
      <c r="A13" s="2" t="s">
        <v>1800</v>
      </c>
      <c r="B13" s="2" t="s">
        <v>1801</v>
      </c>
      <c r="C13" s="2" t="s">
        <v>293</v>
      </c>
      <c r="D13" s="2" t="s">
        <v>358</v>
      </c>
      <c r="E13" s="2" t="s">
        <v>349</v>
      </c>
      <c r="F13" s="2" t="s">
        <v>349</v>
      </c>
      <c r="G13" s="2" t="s">
        <v>349</v>
      </c>
      <c r="H13" s="2" t="s">
        <v>591</v>
      </c>
    </row>
    <row r="14" spans="1:8" x14ac:dyDescent="0.25">
      <c r="A14" s="2" t="s">
        <v>1802</v>
      </c>
      <c r="B14" s="2" t="s">
        <v>1803</v>
      </c>
      <c r="C14" s="2" t="s">
        <v>292</v>
      </c>
      <c r="D14" s="2" t="s">
        <v>315</v>
      </c>
      <c r="E14" s="2" t="s">
        <v>349</v>
      </c>
      <c r="F14" s="2" t="s">
        <v>349</v>
      </c>
      <c r="G14" s="2" t="s">
        <v>349</v>
      </c>
      <c r="H14" s="2" t="s">
        <v>591</v>
      </c>
    </row>
    <row r="15" spans="1:8" x14ac:dyDescent="0.25">
      <c r="A15" s="2" t="s">
        <v>1804</v>
      </c>
      <c r="B15" s="2" t="s">
        <v>1805</v>
      </c>
      <c r="C15" s="2" t="s">
        <v>294</v>
      </c>
      <c r="D15" s="2" t="s">
        <v>324</v>
      </c>
      <c r="E15" s="2" t="s">
        <v>349</v>
      </c>
      <c r="F15" s="2" t="s">
        <v>349</v>
      </c>
      <c r="G15" s="2" t="s">
        <v>1806</v>
      </c>
      <c r="H15" s="2" t="s">
        <v>591</v>
      </c>
    </row>
    <row r="16" spans="1:8" x14ac:dyDescent="0.25">
      <c r="A16" s="2" t="s">
        <v>1807</v>
      </c>
      <c r="B16" s="2" t="s">
        <v>1808</v>
      </c>
      <c r="C16" s="2" t="s">
        <v>294</v>
      </c>
      <c r="D16" s="2" t="s">
        <v>358</v>
      </c>
      <c r="E16" s="2" t="s">
        <v>349</v>
      </c>
      <c r="F16" s="2" t="s">
        <v>349</v>
      </c>
      <c r="G16" s="2" t="s">
        <v>349</v>
      </c>
      <c r="H16" s="2" t="s">
        <v>591</v>
      </c>
    </row>
    <row r="17" spans="1:8" x14ac:dyDescent="0.25">
      <c r="A17" s="2" t="s">
        <v>1809</v>
      </c>
      <c r="B17" s="2" t="s">
        <v>1810</v>
      </c>
      <c r="C17" s="2" t="s">
        <v>294</v>
      </c>
      <c r="D17" s="2" t="s">
        <v>324</v>
      </c>
      <c r="E17" s="2" t="s">
        <v>349</v>
      </c>
      <c r="F17" s="2" t="s">
        <v>349</v>
      </c>
      <c r="G17" s="2" t="s">
        <v>349</v>
      </c>
      <c r="H17" s="2" t="s">
        <v>591</v>
      </c>
    </row>
    <row r="18" spans="1:8" x14ac:dyDescent="0.25">
      <c r="A18" s="2" t="s">
        <v>1811</v>
      </c>
      <c r="B18" s="2" t="s">
        <v>1812</v>
      </c>
      <c r="C18" s="2" t="s">
        <v>294</v>
      </c>
      <c r="D18" s="2" t="s">
        <v>324</v>
      </c>
      <c r="E18" s="2" t="s">
        <v>349</v>
      </c>
      <c r="F18" s="2" t="s">
        <v>349</v>
      </c>
      <c r="G18" s="2" t="s">
        <v>349</v>
      </c>
      <c r="H18" s="2" t="s">
        <v>591</v>
      </c>
    </row>
    <row r="19" spans="1:8" x14ac:dyDescent="0.25">
      <c r="A19" s="2" t="s">
        <v>1813</v>
      </c>
      <c r="B19" s="2" t="s">
        <v>1814</v>
      </c>
      <c r="C19" s="2" t="s">
        <v>294</v>
      </c>
      <c r="D19" s="2" t="s">
        <v>324</v>
      </c>
      <c r="E19" s="2" t="s">
        <v>349</v>
      </c>
      <c r="F19" s="2" t="s">
        <v>349</v>
      </c>
      <c r="G19" s="2" t="s">
        <v>1815</v>
      </c>
      <c r="H19" s="2" t="s">
        <v>591</v>
      </c>
    </row>
    <row r="20" spans="1:8" x14ac:dyDescent="0.25">
      <c r="A20" s="2" t="s">
        <v>1816</v>
      </c>
      <c r="B20" s="2" t="s">
        <v>1817</v>
      </c>
      <c r="C20" s="2" t="s">
        <v>294</v>
      </c>
      <c r="D20" s="2" t="s">
        <v>324</v>
      </c>
      <c r="E20" s="2" t="s">
        <v>349</v>
      </c>
      <c r="F20" s="2" t="s">
        <v>349</v>
      </c>
      <c r="G20" s="2" t="s">
        <v>349</v>
      </c>
      <c r="H20" s="2" t="s">
        <v>591</v>
      </c>
    </row>
    <row r="21" spans="1:8" x14ac:dyDescent="0.25">
      <c r="A21" s="2" t="s">
        <v>1818</v>
      </c>
      <c r="B21" s="2" t="s">
        <v>1819</v>
      </c>
      <c r="C21" s="2" t="s">
        <v>294</v>
      </c>
      <c r="D21" s="2" t="s">
        <v>358</v>
      </c>
      <c r="E21" s="2" t="s">
        <v>349</v>
      </c>
      <c r="F21" s="2" t="s">
        <v>349</v>
      </c>
      <c r="G21" s="2" t="s">
        <v>349</v>
      </c>
      <c r="H21" s="2" t="s">
        <v>591</v>
      </c>
    </row>
    <row r="22" spans="1:8" x14ac:dyDescent="0.25">
      <c r="A22" s="2" t="s">
        <v>1156</v>
      </c>
      <c r="B22" s="2" t="s">
        <v>1820</v>
      </c>
      <c r="C22" s="2" t="s">
        <v>294</v>
      </c>
      <c r="D22" s="2" t="s">
        <v>324</v>
      </c>
      <c r="E22" s="2" t="s">
        <v>349</v>
      </c>
      <c r="F22" s="2" t="s">
        <v>349</v>
      </c>
      <c r="G22" s="2" t="s">
        <v>349</v>
      </c>
      <c r="H22" s="2" t="s">
        <v>591</v>
      </c>
    </row>
    <row r="23" spans="1:8" x14ac:dyDescent="0.25">
      <c r="A23" s="2" t="s">
        <v>1821</v>
      </c>
      <c r="B23" s="2" t="s">
        <v>1822</v>
      </c>
      <c r="C23" s="2" t="s">
        <v>294</v>
      </c>
      <c r="D23" s="2" t="s">
        <v>324</v>
      </c>
      <c r="E23" s="2" t="s">
        <v>349</v>
      </c>
      <c r="F23" s="2" t="s">
        <v>349</v>
      </c>
      <c r="G23" s="2" t="s">
        <v>349</v>
      </c>
      <c r="H23" s="2" t="s">
        <v>591</v>
      </c>
    </row>
    <row r="24" spans="1:8" x14ac:dyDescent="0.25">
      <c r="A24" s="2" t="s">
        <v>1823</v>
      </c>
      <c r="B24" s="2" t="s">
        <v>1824</v>
      </c>
      <c r="C24" s="2" t="s">
        <v>294</v>
      </c>
      <c r="D24" s="2" t="s">
        <v>324</v>
      </c>
      <c r="E24" s="2" t="s">
        <v>349</v>
      </c>
      <c r="F24" s="2" t="s">
        <v>349</v>
      </c>
      <c r="G24" s="2" t="s">
        <v>349</v>
      </c>
      <c r="H24" s="2" t="s">
        <v>591</v>
      </c>
    </row>
    <row r="25" spans="1:8" x14ac:dyDescent="0.25">
      <c r="A25" s="2" t="s">
        <v>1825</v>
      </c>
      <c r="B25" s="2" t="s">
        <v>1826</v>
      </c>
      <c r="C25" s="2" t="s">
        <v>294</v>
      </c>
      <c r="D25" s="2" t="s">
        <v>324</v>
      </c>
      <c r="E25" s="2" t="s">
        <v>349</v>
      </c>
      <c r="F25" s="2" t="s">
        <v>349</v>
      </c>
      <c r="G25" s="2" t="s">
        <v>1827</v>
      </c>
      <c r="H25" s="2" t="s">
        <v>591</v>
      </c>
    </row>
    <row r="26" spans="1:8" x14ac:dyDescent="0.25">
      <c r="A26" s="2" t="s">
        <v>1828</v>
      </c>
      <c r="B26" s="2" t="s">
        <v>1829</v>
      </c>
      <c r="C26" s="2" t="s">
        <v>293</v>
      </c>
      <c r="D26" s="2" t="s">
        <v>358</v>
      </c>
      <c r="E26" s="2" t="s">
        <v>349</v>
      </c>
      <c r="F26" s="2" t="s">
        <v>349</v>
      </c>
      <c r="G26" s="2" t="s">
        <v>349</v>
      </c>
      <c r="H26" s="2" t="s">
        <v>591</v>
      </c>
    </row>
    <row r="27" spans="1:8" x14ac:dyDescent="0.25">
      <c r="A27" s="2" t="s">
        <v>1830</v>
      </c>
      <c r="B27" s="2" t="s">
        <v>1831</v>
      </c>
      <c r="C27" s="2" t="s">
        <v>293</v>
      </c>
      <c r="D27" s="2" t="s">
        <v>358</v>
      </c>
      <c r="E27" s="2" t="s">
        <v>349</v>
      </c>
      <c r="F27" s="2" t="s">
        <v>349</v>
      </c>
      <c r="G27" s="2" t="s">
        <v>349</v>
      </c>
      <c r="H27" s="2" t="s">
        <v>591</v>
      </c>
    </row>
    <row r="28" spans="1:8" x14ac:dyDescent="0.25">
      <c r="A28" s="2" t="s">
        <v>1832</v>
      </c>
      <c r="B28" s="2" t="s">
        <v>1833</v>
      </c>
      <c r="C28" s="2" t="s">
        <v>293</v>
      </c>
      <c r="D28" s="2" t="s">
        <v>358</v>
      </c>
      <c r="E28" s="2" t="s">
        <v>349</v>
      </c>
      <c r="F28" s="2" t="s">
        <v>349</v>
      </c>
      <c r="G28" s="2" t="s">
        <v>349</v>
      </c>
      <c r="H28" s="2" t="s">
        <v>591</v>
      </c>
    </row>
    <row r="29" spans="1:8" x14ac:dyDescent="0.25">
      <c r="A29" s="2" t="s">
        <v>1834</v>
      </c>
      <c r="B29" s="2" t="s">
        <v>1835</v>
      </c>
      <c r="C29" s="2" t="s">
        <v>293</v>
      </c>
      <c r="D29" s="2" t="s">
        <v>358</v>
      </c>
      <c r="E29" s="2" t="s">
        <v>349</v>
      </c>
      <c r="F29" s="2" t="s">
        <v>349</v>
      </c>
      <c r="G29" s="2" t="s">
        <v>349</v>
      </c>
      <c r="H29" s="2" t="s">
        <v>591</v>
      </c>
    </row>
    <row r="30" spans="1:8" x14ac:dyDescent="0.25">
      <c r="A30" s="2" t="s">
        <v>1836</v>
      </c>
      <c r="B30" s="2" t="s">
        <v>1837</v>
      </c>
      <c r="C30" s="2" t="s">
        <v>293</v>
      </c>
      <c r="D30" s="2" t="s">
        <v>358</v>
      </c>
      <c r="E30" s="2" t="s">
        <v>349</v>
      </c>
      <c r="F30" s="2" t="s">
        <v>349</v>
      </c>
      <c r="G30" s="2" t="s">
        <v>349</v>
      </c>
      <c r="H30" s="2" t="s">
        <v>591</v>
      </c>
    </row>
    <row r="31" spans="1:8" x14ac:dyDescent="0.25">
      <c r="A31" s="2" t="s">
        <v>1838</v>
      </c>
      <c r="B31" s="2" t="s">
        <v>1839</v>
      </c>
      <c r="C31" s="2" t="s">
        <v>294</v>
      </c>
      <c r="D31" s="2" t="s">
        <v>324</v>
      </c>
      <c r="E31" s="2" t="s">
        <v>349</v>
      </c>
      <c r="F31" s="2" t="s">
        <v>349</v>
      </c>
      <c r="G31" s="2" t="s">
        <v>349</v>
      </c>
      <c r="H31" s="2" t="s">
        <v>591</v>
      </c>
    </row>
    <row r="32" spans="1:8" x14ac:dyDescent="0.25">
      <c r="A32" s="2" t="s">
        <v>1840</v>
      </c>
      <c r="B32" s="2" t="s">
        <v>1841</v>
      </c>
      <c r="C32" s="2" t="s">
        <v>293</v>
      </c>
      <c r="D32" s="2" t="s">
        <v>358</v>
      </c>
      <c r="E32" s="2" t="s">
        <v>349</v>
      </c>
      <c r="F32" s="2" t="s">
        <v>349</v>
      </c>
      <c r="G32" s="2" t="s">
        <v>1842</v>
      </c>
      <c r="H32" s="2" t="s">
        <v>591</v>
      </c>
    </row>
    <row r="33" spans="1:8" x14ac:dyDescent="0.25">
      <c r="A33" s="2" t="s">
        <v>1843</v>
      </c>
      <c r="B33" s="2" t="s">
        <v>1844</v>
      </c>
      <c r="C33" s="2" t="s">
        <v>294</v>
      </c>
      <c r="D33" s="2" t="s">
        <v>324</v>
      </c>
      <c r="E33" s="2" t="s">
        <v>349</v>
      </c>
      <c r="F33" s="2" t="s">
        <v>349</v>
      </c>
      <c r="G33" s="2" t="s">
        <v>349</v>
      </c>
      <c r="H33" s="2" t="s">
        <v>591</v>
      </c>
    </row>
    <row r="34" spans="1:8" x14ac:dyDescent="0.25">
      <c r="A34" s="2" t="s">
        <v>1845</v>
      </c>
      <c r="B34" s="2" t="s">
        <v>1846</v>
      </c>
      <c r="C34" s="2" t="s">
        <v>294</v>
      </c>
      <c r="D34" s="2" t="s">
        <v>324</v>
      </c>
      <c r="E34" s="2" t="s">
        <v>349</v>
      </c>
      <c r="F34" s="2" t="s">
        <v>349</v>
      </c>
      <c r="G34" s="2" t="s">
        <v>1847</v>
      </c>
      <c r="H34" s="2" t="s">
        <v>591</v>
      </c>
    </row>
    <row r="35" spans="1:8" x14ac:dyDescent="0.25">
      <c r="A35" s="2" t="s">
        <v>1848</v>
      </c>
      <c r="B35" s="2" t="s">
        <v>1849</v>
      </c>
      <c r="C35" s="2" t="s">
        <v>293</v>
      </c>
      <c r="D35" s="2" t="s">
        <v>315</v>
      </c>
      <c r="E35" s="2" t="s">
        <v>349</v>
      </c>
      <c r="F35" s="2" t="s">
        <v>349</v>
      </c>
      <c r="G35" s="2" t="s">
        <v>349</v>
      </c>
      <c r="H35" s="2" t="s">
        <v>591</v>
      </c>
    </row>
    <row r="36" spans="1:8" x14ac:dyDescent="0.25">
      <c r="A36" s="2" t="s">
        <v>1850</v>
      </c>
      <c r="B36" s="2" t="s">
        <v>1851</v>
      </c>
      <c r="C36" s="2" t="s">
        <v>292</v>
      </c>
      <c r="D36" s="2" t="s">
        <v>315</v>
      </c>
      <c r="E36" s="2" t="s">
        <v>349</v>
      </c>
      <c r="F36" s="2" t="s">
        <v>349</v>
      </c>
      <c r="G36" s="2" t="s">
        <v>349</v>
      </c>
      <c r="H36" s="2" t="s">
        <v>591</v>
      </c>
    </row>
    <row r="37" spans="1:8" x14ac:dyDescent="0.25">
      <c r="A37" s="2" t="s">
        <v>1852</v>
      </c>
      <c r="B37" s="2" t="s">
        <v>1853</v>
      </c>
      <c r="C37" s="2" t="s">
        <v>293</v>
      </c>
      <c r="D37" s="2" t="s">
        <v>324</v>
      </c>
      <c r="E37" s="2" t="s">
        <v>349</v>
      </c>
      <c r="F37" s="2" t="s">
        <v>349</v>
      </c>
      <c r="G37" s="2" t="s">
        <v>349</v>
      </c>
      <c r="H37" s="2" t="s">
        <v>591</v>
      </c>
    </row>
    <row r="38" spans="1:8" x14ac:dyDescent="0.25">
      <c r="A38" s="2" t="s">
        <v>1854</v>
      </c>
      <c r="B38" s="2" t="s">
        <v>1855</v>
      </c>
      <c r="C38" s="2" t="s">
        <v>293</v>
      </c>
      <c r="D38" s="2" t="s">
        <v>358</v>
      </c>
      <c r="E38" s="2" t="s">
        <v>349</v>
      </c>
      <c r="F38" s="2" t="s">
        <v>349</v>
      </c>
      <c r="G38" s="2" t="s">
        <v>349</v>
      </c>
      <c r="H38" s="2" t="s">
        <v>591</v>
      </c>
    </row>
    <row r="39" spans="1:8" x14ac:dyDescent="0.25">
      <c r="A39" s="2" t="s">
        <v>1856</v>
      </c>
      <c r="B39" s="2" t="s">
        <v>1857</v>
      </c>
      <c r="C39" s="2" t="s">
        <v>293</v>
      </c>
      <c r="D39" s="2" t="s">
        <v>358</v>
      </c>
      <c r="E39" s="2" t="s">
        <v>349</v>
      </c>
      <c r="F39" s="2" t="s">
        <v>349</v>
      </c>
      <c r="G39" s="2" t="s">
        <v>349</v>
      </c>
      <c r="H39" s="2" t="s">
        <v>591</v>
      </c>
    </row>
    <row r="40" spans="1:8" x14ac:dyDescent="0.25">
      <c r="A40" s="2" t="s">
        <v>1858</v>
      </c>
      <c r="B40" s="2" t="s">
        <v>1859</v>
      </c>
      <c r="C40" s="2" t="s">
        <v>294</v>
      </c>
      <c r="D40" s="2" t="s">
        <v>324</v>
      </c>
      <c r="E40" s="2" t="s">
        <v>349</v>
      </c>
      <c r="F40" s="2" t="s">
        <v>349</v>
      </c>
      <c r="G40" s="2" t="s">
        <v>349</v>
      </c>
      <c r="H40" s="2" t="s">
        <v>591</v>
      </c>
    </row>
    <row r="41" spans="1:8" x14ac:dyDescent="0.25">
      <c r="A41" s="2" t="s">
        <v>1130</v>
      </c>
      <c r="B41" s="2" t="s">
        <v>1860</v>
      </c>
      <c r="C41" s="2" t="s">
        <v>292</v>
      </c>
      <c r="D41" s="2" t="s">
        <v>315</v>
      </c>
      <c r="E41" s="2" t="s">
        <v>349</v>
      </c>
      <c r="F41" s="2" t="s">
        <v>349</v>
      </c>
      <c r="G41" s="2" t="s">
        <v>349</v>
      </c>
      <c r="H41" s="2" t="s">
        <v>591</v>
      </c>
    </row>
    <row r="42" spans="1:8" x14ac:dyDescent="0.25">
      <c r="A42" s="2" t="s">
        <v>1861</v>
      </c>
      <c r="B42" s="2" t="s">
        <v>1862</v>
      </c>
      <c r="C42" s="2" t="s">
        <v>294</v>
      </c>
      <c r="D42" s="2" t="s">
        <v>358</v>
      </c>
      <c r="E42" s="2" t="s">
        <v>349</v>
      </c>
      <c r="F42" s="2" t="s">
        <v>349</v>
      </c>
      <c r="G42" s="2" t="s">
        <v>1863</v>
      </c>
      <c r="H42" s="2" t="s">
        <v>591</v>
      </c>
    </row>
    <row r="43" spans="1:8" x14ac:dyDescent="0.25">
      <c r="A43" s="2" t="s">
        <v>1864</v>
      </c>
      <c r="B43" s="2" t="s">
        <v>1865</v>
      </c>
      <c r="C43" s="2" t="s">
        <v>293</v>
      </c>
      <c r="D43" s="2" t="s">
        <v>358</v>
      </c>
      <c r="E43" s="2" t="s">
        <v>349</v>
      </c>
      <c r="F43" s="2" t="s">
        <v>349</v>
      </c>
      <c r="G43" s="2" t="s">
        <v>349</v>
      </c>
      <c r="H43" s="2" t="s">
        <v>591</v>
      </c>
    </row>
    <row r="44" spans="1:8" x14ac:dyDescent="0.25">
      <c r="A44" s="2" t="s">
        <v>1866</v>
      </c>
      <c r="B44" s="2" t="s">
        <v>1867</v>
      </c>
      <c r="C44" s="2" t="s">
        <v>293</v>
      </c>
      <c r="D44" s="2" t="s">
        <v>324</v>
      </c>
      <c r="E44" s="2" t="s">
        <v>349</v>
      </c>
      <c r="F44" s="2" t="s">
        <v>349</v>
      </c>
      <c r="G44" s="2" t="s">
        <v>349</v>
      </c>
      <c r="H44" s="2" t="s">
        <v>591</v>
      </c>
    </row>
    <row r="45" spans="1:8" x14ac:dyDescent="0.25">
      <c r="A45" s="2" t="s">
        <v>1868</v>
      </c>
      <c r="B45" s="2" t="s">
        <v>1869</v>
      </c>
      <c r="C45" s="2" t="s">
        <v>294</v>
      </c>
      <c r="D45" s="2" t="s">
        <v>324</v>
      </c>
      <c r="E45" s="2" t="s">
        <v>349</v>
      </c>
      <c r="F45" s="2" t="s">
        <v>349</v>
      </c>
      <c r="G45" s="2" t="s">
        <v>349</v>
      </c>
      <c r="H45" s="2" t="s">
        <v>591</v>
      </c>
    </row>
    <row r="46" spans="1:8" x14ac:dyDescent="0.25">
      <c r="B46" s="3"/>
      <c r="F46" s="2" t="b">
        <v>0</v>
      </c>
      <c r="G46" s="4"/>
    </row>
    <row r="47" spans="1:8" x14ac:dyDescent="0.25">
      <c r="B47" s="3"/>
      <c r="F47" s="2" t="b">
        <v>0</v>
      </c>
      <c r="G47" s="4"/>
    </row>
    <row r="48" spans="1:8" x14ac:dyDescent="0.25">
      <c r="B48" s="3"/>
      <c r="F48" s="2" t="b">
        <v>0</v>
      </c>
      <c r="G48" s="4"/>
    </row>
    <row r="49" spans="2:7" x14ac:dyDescent="0.25">
      <c r="B49" s="3"/>
      <c r="F49" s="2" t="b">
        <v>0</v>
      </c>
      <c r="G49" s="4"/>
    </row>
    <row r="50" spans="2:7" x14ac:dyDescent="0.25">
      <c r="B50" s="3"/>
      <c r="F50" s="2" t="b">
        <v>0</v>
      </c>
      <c r="G50" s="4"/>
    </row>
    <row r="51" spans="2:7" x14ac:dyDescent="0.25">
      <c r="B51" s="3"/>
      <c r="F51" s="2" t="b">
        <v>0</v>
      </c>
      <c r="G51" s="4"/>
    </row>
    <row r="52" spans="2:7" x14ac:dyDescent="0.25">
      <c r="B52" s="3"/>
      <c r="F52" s="2" t="b">
        <v>0</v>
      </c>
      <c r="G52" s="4"/>
    </row>
    <row r="53" spans="2:7" x14ac:dyDescent="0.25">
      <c r="B53" s="3"/>
      <c r="F53" s="2" t="b">
        <v>0</v>
      </c>
      <c r="G53" s="4"/>
    </row>
    <row r="54" spans="2:7" x14ac:dyDescent="0.25">
      <c r="B54" s="3"/>
      <c r="F54" s="2" t="b">
        <v>0</v>
      </c>
      <c r="G54" s="4"/>
    </row>
    <row r="55" spans="2:7" x14ac:dyDescent="0.25">
      <c r="B55" s="3"/>
      <c r="F55" s="2" t="b">
        <v>0</v>
      </c>
      <c r="G55" s="4"/>
    </row>
    <row r="56" spans="2:7" x14ac:dyDescent="0.25">
      <c r="B56" s="3"/>
      <c r="F56" s="2" t="b">
        <v>0</v>
      </c>
      <c r="G56" s="4"/>
    </row>
    <row r="57" spans="2:7" x14ac:dyDescent="0.25">
      <c r="B57" s="3"/>
      <c r="F57" s="2" t="b">
        <v>0</v>
      </c>
      <c r="G57" s="4"/>
    </row>
    <row r="58" spans="2:7" x14ac:dyDescent="0.25">
      <c r="B58" s="3"/>
      <c r="F58" s="2" t="b">
        <v>0</v>
      </c>
      <c r="G58" s="4"/>
    </row>
    <row r="59" spans="2:7" x14ac:dyDescent="0.25">
      <c r="B59" s="3"/>
      <c r="F59" s="2" t="b">
        <v>0</v>
      </c>
      <c r="G59" s="4"/>
    </row>
    <row r="60" spans="2:7" x14ac:dyDescent="0.25">
      <c r="B60" s="3"/>
      <c r="F60" s="2" t="b">
        <v>0</v>
      </c>
      <c r="G60" s="4"/>
    </row>
    <row r="61" spans="2:7" x14ac:dyDescent="0.25">
      <c r="B61" s="3"/>
      <c r="F61" s="2" t="b">
        <v>0</v>
      </c>
      <c r="G61" s="4"/>
    </row>
    <row r="62" spans="2:7" x14ac:dyDescent="0.25">
      <c r="B62" s="3"/>
      <c r="F62" s="2" t="b">
        <v>0</v>
      </c>
      <c r="G62" s="4"/>
    </row>
    <row r="63" spans="2:7" x14ac:dyDescent="0.25">
      <c r="B63" s="3"/>
      <c r="F63" s="2" t="b">
        <v>0</v>
      </c>
      <c r="G63" s="4"/>
    </row>
    <row r="64" spans="2:7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29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B10"/>
  <sheetViews>
    <sheetView workbookViewId="0"/>
  </sheetViews>
  <sheetFormatPr defaultColWidth="12.6640625" defaultRowHeight="15.75" customHeight="1" x14ac:dyDescent="0.25"/>
  <cols>
    <col min="1" max="1" width="30.77734375" customWidth="1"/>
  </cols>
  <sheetData>
    <row r="1" spans="1:2" x14ac:dyDescent="0.25">
      <c r="A1" s="2" t="s">
        <v>4104</v>
      </c>
      <c r="B1" s="2">
        <f ca="1">COUNTA(Data!A2:A1000)</f>
        <v>41</v>
      </c>
    </row>
    <row r="2" spans="1:2" x14ac:dyDescent="0.25">
      <c r="A2" s="2" t="s">
        <v>4105</v>
      </c>
      <c r="B2" s="2">
        <f ca="1">COUNTA(Data!A2:A1000)-COUNTIF(Data!F2:F1000,100)</f>
        <v>41</v>
      </c>
    </row>
    <row r="3" spans="1:2" x14ac:dyDescent="0.25">
      <c r="A3" s="2" t="s">
        <v>4106</v>
      </c>
      <c r="B3" s="2">
        <f ca="1">COUNTIF(Data!H2:H1000,"Nearly Complete")</f>
        <v>0</v>
      </c>
    </row>
    <row r="5" spans="1:2" x14ac:dyDescent="0.25">
      <c r="A5" s="2" t="str">
        <f ca="1">IFERROR(__xludf.DUMMYFUNCTION("QUERY(Data!A1:F1000,
  ""select A, F 
   where F&lt;100 
   order by F desc 
   limit 5"", 
  1)  
"),"Title")</f>
        <v>Title</v>
      </c>
      <c r="B5" s="2" t="str">
        <f ca="1">IFERROR(__xludf.DUMMYFUNCTION("""COMPUTED_VALUE"""),"% Complete")</f>
        <v>% Complete</v>
      </c>
    </row>
    <row r="6" spans="1:2" x14ac:dyDescent="0.25">
      <c r="A6" s="2" t="str">
        <f ca="1">IFERROR(__xludf.DUMMYFUNCTION("""COMPUTED_VALUE"""),"Sly 2: Band of Thieves")</f>
        <v>Sly 2: Band of Thieves</v>
      </c>
      <c r="B6" s="2">
        <f ca="1">IFERROR(__xludf.DUMMYFUNCTION("""COMPUTED_VALUE"""),54.14)</f>
        <v>54.14</v>
      </c>
    </row>
    <row r="7" spans="1:2" x14ac:dyDescent="0.25">
      <c r="A7" s="2" t="str">
        <f ca="1">IFERROR(__xludf.DUMMYFUNCTION("""COMPUTED_VALUE"""),"Sly Cooper and the Thievius Raccoonus")</f>
        <v>Sly Cooper and the Thievius Raccoonus</v>
      </c>
      <c r="B7" s="2">
        <f ca="1">IFERROR(__xludf.DUMMYFUNCTION("""COMPUTED_VALUE"""),48.25)</f>
        <v>48.25</v>
      </c>
    </row>
    <row r="8" spans="1:2" x14ac:dyDescent="0.25">
      <c r="A8" s="2" t="str">
        <f ca="1">IFERROR(__xludf.DUMMYFUNCTION("""COMPUTED_VALUE"""),"Sly Cooper and the Thievius Raccoonus")</f>
        <v>Sly Cooper and the Thievius Raccoonus</v>
      </c>
      <c r="B8" s="2">
        <f ca="1">IFERROR(__xludf.DUMMYFUNCTION("""COMPUTED_VALUE"""),47.98)</f>
        <v>47.98</v>
      </c>
    </row>
    <row r="9" spans="1:2" x14ac:dyDescent="0.25">
      <c r="A9" s="2" t="str">
        <f ca="1">IFERROR(__xludf.DUMMYFUNCTION("""COMPUTED_VALUE"""),"Marvel's Spider-Man: Miles Morales")</f>
        <v>Marvel's Spider-Man: Miles Morales</v>
      </c>
      <c r="B9" s="2">
        <f ca="1">IFERROR(__xludf.DUMMYFUNCTION("""COMPUTED_VALUE"""),44.52)</f>
        <v>44.52</v>
      </c>
    </row>
    <row r="10" spans="1:2" x14ac:dyDescent="0.25">
      <c r="A10" s="2" t="str">
        <f ca="1">IFERROR(__xludf.DUMMYFUNCTION("""COMPUTED_VALUE"""),"Spyro the Dragon")</f>
        <v>Spyro the Dragon</v>
      </c>
      <c r="B10" s="2">
        <f ca="1">IFERROR(__xludf.DUMMYFUNCTION("""COMPUTED_VALUE"""),43.69)</f>
        <v>43.69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E1"/>
  <sheetViews>
    <sheetView workbookViewId="0"/>
  </sheetViews>
  <sheetFormatPr defaultColWidth="12.6640625" defaultRowHeight="15.75" customHeight="1" x14ac:dyDescent="0.25"/>
  <sheetData>
    <row r="1" spans="1:5" x14ac:dyDescent="0.25">
      <c r="A1" s="2" t="s">
        <v>290</v>
      </c>
      <c r="B1" s="2" t="s">
        <v>283</v>
      </c>
      <c r="C1" s="2" t="s">
        <v>4107</v>
      </c>
      <c r="D1" s="2" t="s">
        <v>4108</v>
      </c>
      <c r="E1" s="2" t="s">
        <v>288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A3"/>
  <sheetViews>
    <sheetView workbookViewId="0"/>
  </sheetViews>
  <sheetFormatPr defaultColWidth="12.6640625" defaultRowHeight="15.75" customHeight="1" x14ac:dyDescent="0.25"/>
  <sheetData>
    <row r="1" spans="1:1" x14ac:dyDescent="0.25">
      <c r="A1" s="2" t="s">
        <v>51</v>
      </c>
    </row>
    <row r="3" spans="1:1" x14ac:dyDescent="0.25">
      <c r="A3" s="2" t="str">
        <f ca="1">IFERROR(__xludf.DUMMYFUNCTION("FILTER(
 TrophyDetails!A2:D1000,
 TrophyDetails!A2:A1000=Lookup!A1
)"),"#N/A")</f>
        <v>#N/A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2C00-000000000000}">
          <x14:formula1>
            <xm:f>Data!$A$2:$A1000</xm:f>
          </x14:formula1>
          <xm:sqref>A1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E2"/>
  <sheetViews>
    <sheetView workbookViewId="0"/>
  </sheetViews>
  <sheetFormatPr defaultColWidth="12.6640625" defaultRowHeight="15.75" customHeight="1" x14ac:dyDescent="0.25"/>
  <sheetData>
    <row r="1" spans="1:5" x14ac:dyDescent="0.25">
      <c r="A1" s="2" t="s">
        <v>290</v>
      </c>
      <c r="B1" s="2" t="s">
        <v>283</v>
      </c>
      <c r="C1" s="2" t="s">
        <v>4107</v>
      </c>
      <c r="D1" s="2" t="s">
        <v>4108</v>
      </c>
      <c r="E1" s="2" t="s">
        <v>288</v>
      </c>
    </row>
    <row r="2" spans="1:5" x14ac:dyDescent="0.25">
      <c r="A2" s="2" t="str">
        <f ca="1">IFERROR(__xludf.DUMMYFUNCTION("FILTER(
 TrophyDetails!A2:D1000,
 TrophyDetails!E2:E1000=FALSE,
 REGEXMATCH(
   LOWER(TrophyDetails!D2:D1000),
   ""(collect|complete|find|visit|unlock).*""
 )
)
"),"#N/A")</f>
        <v>#N/A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I4"/>
  <sheetViews>
    <sheetView workbookViewId="0"/>
  </sheetViews>
  <sheetFormatPr defaultColWidth="12.6640625" defaultRowHeight="15.75" customHeight="1" x14ac:dyDescent="0.25"/>
  <sheetData>
    <row r="1" spans="1:9" x14ac:dyDescent="0.25">
      <c r="A1" s="2" t="s">
        <v>281</v>
      </c>
      <c r="B1" s="7" t="s">
        <v>4109</v>
      </c>
    </row>
    <row r="3" spans="1:9" x14ac:dyDescent="0.25">
      <c r="C3" s="2" t="s">
        <v>283</v>
      </c>
      <c r="D3" s="2" t="s">
        <v>4107</v>
      </c>
      <c r="E3" s="2" t="s">
        <v>284</v>
      </c>
      <c r="F3" s="2" t="s">
        <v>285</v>
      </c>
      <c r="G3" s="2" t="s">
        <v>287</v>
      </c>
      <c r="H3" s="2" t="s">
        <v>288</v>
      </c>
      <c r="I3" s="2" t="s">
        <v>4110</v>
      </c>
    </row>
    <row r="4" spans="1:9" x14ac:dyDescent="0.25">
      <c r="C4" s="2" t="str">
        <f ca="1">IFERROR(__xludf.DUMMYFUNCTION("IMPORTHTML($B$1, ""table"", 1)  
"),"#N/A")</f>
        <v>#N/A</v>
      </c>
    </row>
  </sheetData>
  <hyperlinks>
    <hyperlink ref="B1" r:id="rId1" xr:uid="{00000000-0004-0000-2E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I202"/>
  <sheetViews>
    <sheetView workbookViewId="0"/>
  </sheetViews>
  <sheetFormatPr defaultColWidth="12.6640625" defaultRowHeight="15.75" customHeight="1" x14ac:dyDescent="0.25"/>
  <cols>
    <col min="2" max="2" width="43.109375" customWidth="1"/>
  </cols>
  <sheetData>
    <row r="1" spans="1:9" x14ac:dyDescent="0.25">
      <c r="A1" s="2" t="s">
        <v>281</v>
      </c>
      <c r="B1" s="1" t="s">
        <v>4111</v>
      </c>
      <c r="C1" s="2"/>
      <c r="D1" s="2"/>
      <c r="E1" s="2"/>
      <c r="F1" s="2"/>
      <c r="G1" s="2"/>
    </row>
    <row r="2" spans="1:9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9" x14ac:dyDescent="0.25">
      <c r="A3" s="2" t="s">
        <v>4112</v>
      </c>
      <c r="B3" s="2" t="s">
        <v>4113</v>
      </c>
      <c r="C3" s="2" t="s">
        <v>349</v>
      </c>
      <c r="D3" s="2" t="s">
        <v>291</v>
      </c>
      <c r="E3" s="2" t="s">
        <v>349</v>
      </c>
      <c r="F3" s="2" t="s">
        <v>349</v>
      </c>
      <c r="G3" s="2"/>
      <c r="H3" s="2"/>
      <c r="I3" s="2"/>
    </row>
    <row r="4" spans="1:9" x14ac:dyDescent="0.25">
      <c r="A4" s="2" t="s">
        <v>4114</v>
      </c>
      <c r="B4" s="2" t="s">
        <v>4115</v>
      </c>
      <c r="C4" s="2" t="s">
        <v>349</v>
      </c>
      <c r="D4" s="2" t="s">
        <v>294</v>
      </c>
      <c r="E4" s="2" t="s">
        <v>349</v>
      </c>
      <c r="F4" s="2" t="s">
        <v>349</v>
      </c>
      <c r="G4" s="2" t="s">
        <v>4116</v>
      </c>
    </row>
    <row r="5" spans="1:9" x14ac:dyDescent="0.25">
      <c r="A5" s="2" t="s">
        <v>4117</v>
      </c>
      <c r="B5" s="2" t="s">
        <v>4118</v>
      </c>
      <c r="C5" s="2" t="s">
        <v>349</v>
      </c>
      <c r="D5" s="2" t="s">
        <v>294</v>
      </c>
      <c r="E5" s="2" t="s">
        <v>349</v>
      </c>
      <c r="F5" s="2" t="s">
        <v>349</v>
      </c>
      <c r="G5" s="2" t="s">
        <v>4119</v>
      </c>
    </row>
    <row r="6" spans="1:9" x14ac:dyDescent="0.25">
      <c r="A6" s="2" t="s">
        <v>4120</v>
      </c>
      <c r="B6" s="2" t="s">
        <v>4121</v>
      </c>
      <c r="C6" s="2" t="s">
        <v>349</v>
      </c>
      <c r="D6" s="2" t="s">
        <v>294</v>
      </c>
      <c r="E6" s="2" t="s">
        <v>349</v>
      </c>
      <c r="F6" s="2" t="s">
        <v>349</v>
      </c>
      <c r="G6" s="2" t="s">
        <v>4122</v>
      </c>
    </row>
    <row r="7" spans="1:9" x14ac:dyDescent="0.25">
      <c r="A7" s="2" t="s">
        <v>4123</v>
      </c>
      <c r="B7" s="2" t="s">
        <v>4124</v>
      </c>
      <c r="C7" s="2" t="s">
        <v>349</v>
      </c>
      <c r="D7" s="2" t="s">
        <v>292</v>
      </c>
      <c r="E7" s="2" t="s">
        <v>349</v>
      </c>
      <c r="F7" s="2" t="s">
        <v>349</v>
      </c>
      <c r="G7" s="2"/>
    </row>
    <row r="8" spans="1:9" x14ac:dyDescent="0.25">
      <c r="A8" s="2" t="s">
        <v>4125</v>
      </c>
      <c r="B8" s="2" t="s">
        <v>4126</v>
      </c>
      <c r="C8" s="2" t="s">
        <v>349</v>
      </c>
      <c r="D8" s="2" t="s">
        <v>293</v>
      </c>
      <c r="E8" s="2" t="s">
        <v>349</v>
      </c>
      <c r="F8" s="2" t="s">
        <v>349</v>
      </c>
      <c r="G8" s="2"/>
    </row>
    <row r="9" spans="1:9" x14ac:dyDescent="0.25">
      <c r="A9" s="2" t="s">
        <v>4127</v>
      </c>
      <c r="B9" s="2" t="s">
        <v>4128</v>
      </c>
      <c r="C9" s="2" t="s">
        <v>349</v>
      </c>
      <c r="D9" s="2" t="s">
        <v>294</v>
      </c>
      <c r="E9" s="2" t="s">
        <v>349</v>
      </c>
      <c r="F9" s="2" t="s">
        <v>349</v>
      </c>
      <c r="G9" s="2"/>
    </row>
    <row r="10" spans="1:9" x14ac:dyDescent="0.25">
      <c r="A10" s="2" t="s">
        <v>4129</v>
      </c>
      <c r="B10" s="2" t="s">
        <v>4130</v>
      </c>
      <c r="C10" s="2" t="s">
        <v>349</v>
      </c>
      <c r="D10" s="2" t="s">
        <v>293</v>
      </c>
      <c r="E10" s="2" t="s">
        <v>349</v>
      </c>
      <c r="F10" s="2" t="s">
        <v>349</v>
      </c>
      <c r="G10" s="2"/>
    </row>
    <row r="11" spans="1:9" x14ac:dyDescent="0.25">
      <c r="A11" s="2" t="s">
        <v>4131</v>
      </c>
      <c r="B11" s="2" t="s">
        <v>4132</v>
      </c>
      <c r="C11" s="2" t="s">
        <v>349</v>
      </c>
      <c r="D11" s="2" t="s">
        <v>294</v>
      </c>
      <c r="E11" s="2" t="s">
        <v>349</v>
      </c>
      <c r="F11" s="2" t="s">
        <v>349</v>
      </c>
      <c r="G11" s="2"/>
    </row>
    <row r="12" spans="1:9" x14ac:dyDescent="0.25">
      <c r="A12" s="2" t="s">
        <v>4133</v>
      </c>
      <c r="B12" s="2" t="s">
        <v>4134</v>
      </c>
      <c r="C12" s="2" t="s">
        <v>349</v>
      </c>
      <c r="D12" s="2" t="s">
        <v>294</v>
      </c>
      <c r="E12" s="2" t="s">
        <v>349</v>
      </c>
      <c r="F12" s="2" t="s">
        <v>349</v>
      </c>
      <c r="G12" s="2"/>
    </row>
    <row r="13" spans="1:9" x14ac:dyDescent="0.25">
      <c r="A13" s="2" t="s">
        <v>4135</v>
      </c>
      <c r="B13" s="2" t="s">
        <v>4136</v>
      </c>
      <c r="C13" s="2" t="s">
        <v>349</v>
      </c>
      <c r="D13" s="2" t="s">
        <v>294</v>
      </c>
      <c r="E13" s="2" t="s">
        <v>349</v>
      </c>
      <c r="F13" s="2" t="s">
        <v>349</v>
      </c>
      <c r="G13" s="2"/>
    </row>
    <row r="14" spans="1:9" x14ac:dyDescent="0.25">
      <c r="A14" s="2" t="s">
        <v>4137</v>
      </c>
      <c r="B14" s="2" t="s">
        <v>4138</v>
      </c>
      <c r="C14" s="2" t="s">
        <v>349</v>
      </c>
      <c r="D14" s="2" t="s">
        <v>294</v>
      </c>
      <c r="E14" s="2" t="s">
        <v>349</v>
      </c>
      <c r="F14" s="2" t="s">
        <v>349</v>
      </c>
      <c r="G14" s="2"/>
    </row>
    <row r="15" spans="1:9" x14ac:dyDescent="0.25">
      <c r="A15" s="2" t="s">
        <v>4139</v>
      </c>
      <c r="B15" s="2" t="s">
        <v>4140</v>
      </c>
      <c r="C15" s="2" t="s">
        <v>349</v>
      </c>
      <c r="D15" s="2" t="s">
        <v>294</v>
      </c>
      <c r="E15" s="2" t="s">
        <v>349</v>
      </c>
      <c r="F15" s="2" t="s">
        <v>349</v>
      </c>
      <c r="G15" s="2"/>
    </row>
    <row r="16" spans="1:9" x14ac:dyDescent="0.25">
      <c r="A16" s="2" t="s">
        <v>4141</v>
      </c>
      <c r="B16" s="2" t="s">
        <v>4142</v>
      </c>
      <c r="C16" s="2" t="s">
        <v>349</v>
      </c>
      <c r="D16" s="2" t="s">
        <v>293</v>
      </c>
      <c r="E16" s="2" t="s">
        <v>349</v>
      </c>
      <c r="F16" s="2" t="s">
        <v>349</v>
      </c>
      <c r="G16" s="2"/>
    </row>
    <row r="17" spans="1:7" x14ac:dyDescent="0.25">
      <c r="A17" s="2" t="s">
        <v>4143</v>
      </c>
      <c r="B17" s="2" t="s">
        <v>4144</v>
      </c>
      <c r="C17" s="2" t="s">
        <v>349</v>
      </c>
      <c r="D17" s="2" t="s">
        <v>293</v>
      </c>
      <c r="E17" s="2" t="s">
        <v>349</v>
      </c>
      <c r="F17" s="2" t="s">
        <v>349</v>
      </c>
      <c r="G17" s="2"/>
    </row>
    <row r="18" spans="1:7" x14ac:dyDescent="0.25">
      <c r="A18" s="2" t="s">
        <v>4145</v>
      </c>
      <c r="B18" s="2" t="s">
        <v>4146</v>
      </c>
      <c r="C18" s="2" t="s">
        <v>349</v>
      </c>
      <c r="D18" s="2" t="s">
        <v>293</v>
      </c>
      <c r="E18" s="2" t="s">
        <v>349</v>
      </c>
      <c r="F18" s="2" t="s">
        <v>349</v>
      </c>
      <c r="G18" s="2" t="s">
        <v>4147</v>
      </c>
    </row>
    <row r="19" spans="1:7" x14ac:dyDescent="0.25">
      <c r="A19" s="2" t="s">
        <v>4148</v>
      </c>
      <c r="B19" s="2" t="s">
        <v>4149</v>
      </c>
      <c r="C19" s="2" t="s">
        <v>349</v>
      </c>
      <c r="D19" s="2" t="s">
        <v>293</v>
      </c>
      <c r="E19" s="2" t="s">
        <v>349</v>
      </c>
      <c r="F19" s="2" t="s">
        <v>349</v>
      </c>
      <c r="G19" s="2"/>
    </row>
    <row r="20" spans="1:7" x14ac:dyDescent="0.25">
      <c r="A20" s="2" t="s">
        <v>4150</v>
      </c>
      <c r="B20" s="2" t="s">
        <v>4151</v>
      </c>
      <c r="C20" s="2" t="s">
        <v>349</v>
      </c>
      <c r="D20" s="2" t="s">
        <v>292</v>
      </c>
      <c r="E20" s="2" t="s">
        <v>349</v>
      </c>
      <c r="F20" s="2" t="s">
        <v>349</v>
      </c>
      <c r="G20" s="2"/>
    </row>
    <row r="21" spans="1:7" x14ac:dyDescent="0.25">
      <c r="A21" s="2" t="s">
        <v>4152</v>
      </c>
      <c r="B21" s="2" t="s">
        <v>4153</v>
      </c>
      <c r="C21" s="2" t="s">
        <v>349</v>
      </c>
      <c r="D21" s="2" t="s">
        <v>294</v>
      </c>
      <c r="E21" s="2" t="s">
        <v>349</v>
      </c>
      <c r="F21" s="2" t="s">
        <v>349</v>
      </c>
      <c r="G21" s="2"/>
    </row>
    <row r="22" spans="1:7" x14ac:dyDescent="0.25">
      <c r="A22" s="2" t="s">
        <v>4154</v>
      </c>
      <c r="B22" s="2" t="s">
        <v>4155</v>
      </c>
      <c r="C22" s="2" t="s">
        <v>349</v>
      </c>
      <c r="D22" s="2" t="s">
        <v>294</v>
      </c>
      <c r="E22" s="2" t="s">
        <v>349</v>
      </c>
      <c r="F22" s="2" t="s">
        <v>349</v>
      </c>
      <c r="G22" s="2"/>
    </row>
    <row r="23" spans="1:7" x14ac:dyDescent="0.25">
      <c r="A23" s="2" t="s">
        <v>4156</v>
      </c>
      <c r="B23" s="2" t="s">
        <v>4157</v>
      </c>
      <c r="C23" s="2" t="s">
        <v>349</v>
      </c>
      <c r="D23" s="2" t="s">
        <v>292</v>
      </c>
      <c r="E23" s="2" t="s">
        <v>349</v>
      </c>
      <c r="F23" s="2" t="s">
        <v>349</v>
      </c>
      <c r="G23" s="2"/>
    </row>
    <row r="24" spans="1:7" x14ac:dyDescent="0.25">
      <c r="A24" s="2" t="s">
        <v>4158</v>
      </c>
      <c r="B24" s="2" t="s">
        <v>4159</v>
      </c>
      <c r="C24" s="2" t="s">
        <v>349</v>
      </c>
      <c r="D24" s="2" t="s">
        <v>294</v>
      </c>
      <c r="E24" s="2" t="s">
        <v>349</v>
      </c>
      <c r="F24" s="2" t="s">
        <v>349</v>
      </c>
      <c r="G24" s="2"/>
    </row>
    <row r="25" spans="1:7" x14ac:dyDescent="0.25">
      <c r="A25" s="2" t="s">
        <v>4160</v>
      </c>
      <c r="B25" s="2" t="s">
        <v>4161</v>
      </c>
      <c r="C25" s="2" t="s">
        <v>349</v>
      </c>
      <c r="D25" s="2" t="s">
        <v>294</v>
      </c>
      <c r="E25" s="2" t="s">
        <v>349</v>
      </c>
      <c r="F25" s="2" t="s">
        <v>349</v>
      </c>
      <c r="G25" s="2"/>
    </row>
    <row r="26" spans="1:7" x14ac:dyDescent="0.25">
      <c r="A26" s="2" t="s">
        <v>4162</v>
      </c>
      <c r="B26" s="2" t="s">
        <v>4163</v>
      </c>
      <c r="C26" s="2" t="s">
        <v>349</v>
      </c>
      <c r="D26" s="2" t="s">
        <v>294</v>
      </c>
      <c r="E26" s="2" t="s">
        <v>349</v>
      </c>
      <c r="F26" s="2" t="s">
        <v>349</v>
      </c>
      <c r="G26" s="2"/>
    </row>
    <row r="27" spans="1:7" x14ac:dyDescent="0.25">
      <c r="A27" s="2" t="s">
        <v>4164</v>
      </c>
      <c r="B27" s="2" t="s">
        <v>4165</v>
      </c>
      <c r="C27" s="2" t="s">
        <v>349</v>
      </c>
      <c r="D27" s="2" t="s">
        <v>294</v>
      </c>
      <c r="E27" s="2" t="s">
        <v>349</v>
      </c>
      <c r="F27" s="2" t="s">
        <v>349</v>
      </c>
      <c r="G27" s="2"/>
    </row>
    <row r="28" spans="1:7" x14ac:dyDescent="0.25">
      <c r="A28" s="2" t="s">
        <v>4166</v>
      </c>
      <c r="B28" s="2" t="s">
        <v>4167</v>
      </c>
      <c r="C28" s="2" t="s">
        <v>349</v>
      </c>
      <c r="D28" s="2" t="s">
        <v>294</v>
      </c>
      <c r="E28" s="2" t="s">
        <v>349</v>
      </c>
      <c r="F28" s="2" t="s">
        <v>349</v>
      </c>
      <c r="G28" s="2"/>
    </row>
    <row r="29" spans="1:7" x14ac:dyDescent="0.25">
      <c r="A29" s="2" t="s">
        <v>4168</v>
      </c>
      <c r="B29" s="2" t="s">
        <v>4169</v>
      </c>
      <c r="C29" s="2" t="s">
        <v>349</v>
      </c>
      <c r="D29" s="2" t="s">
        <v>294</v>
      </c>
      <c r="E29" s="2" t="s">
        <v>349</v>
      </c>
      <c r="F29" s="2" t="s">
        <v>349</v>
      </c>
      <c r="G29" s="2"/>
    </row>
    <row r="30" spans="1:7" x14ac:dyDescent="0.25">
      <c r="A30" s="2" t="s">
        <v>4170</v>
      </c>
      <c r="B30" s="2" t="s">
        <v>4171</v>
      </c>
      <c r="C30" s="2" t="s">
        <v>349</v>
      </c>
      <c r="D30" s="2" t="s">
        <v>294</v>
      </c>
      <c r="E30" s="2" t="s">
        <v>349</v>
      </c>
      <c r="F30" s="2" t="s">
        <v>349</v>
      </c>
      <c r="G30" s="2"/>
    </row>
    <row r="31" spans="1:7" x14ac:dyDescent="0.25">
      <c r="A31" s="2" t="s">
        <v>4172</v>
      </c>
      <c r="B31" s="2" t="s">
        <v>4173</v>
      </c>
      <c r="C31" s="2" t="s">
        <v>349</v>
      </c>
      <c r="D31" s="2" t="s">
        <v>294</v>
      </c>
      <c r="E31" s="2" t="s">
        <v>349</v>
      </c>
      <c r="F31" s="2" t="s">
        <v>349</v>
      </c>
      <c r="G31" s="2"/>
    </row>
    <row r="32" spans="1:7" x14ac:dyDescent="0.25">
      <c r="A32" s="2" t="s">
        <v>4174</v>
      </c>
      <c r="B32" s="2" t="s">
        <v>4175</v>
      </c>
      <c r="C32" s="2" t="s">
        <v>349</v>
      </c>
      <c r="D32" s="2" t="s">
        <v>294</v>
      </c>
      <c r="E32" s="2" t="s">
        <v>349</v>
      </c>
      <c r="F32" s="2" t="s">
        <v>349</v>
      </c>
      <c r="G32" s="2" t="s">
        <v>4176</v>
      </c>
    </row>
    <row r="33" spans="1:7" x14ac:dyDescent="0.25">
      <c r="A33" s="2" t="s">
        <v>4177</v>
      </c>
      <c r="B33" s="2" t="s">
        <v>4178</v>
      </c>
      <c r="C33" s="2" t="s">
        <v>349</v>
      </c>
      <c r="D33" s="2" t="s">
        <v>294</v>
      </c>
      <c r="E33" s="2" t="s">
        <v>349</v>
      </c>
      <c r="F33" s="2" t="s">
        <v>349</v>
      </c>
      <c r="G33" s="2"/>
    </row>
    <row r="34" spans="1:7" x14ac:dyDescent="0.25">
      <c r="A34" s="2" t="s">
        <v>4179</v>
      </c>
      <c r="B34" s="2" t="s">
        <v>4180</v>
      </c>
      <c r="C34" s="2" t="s">
        <v>349</v>
      </c>
      <c r="D34" s="2" t="s">
        <v>294</v>
      </c>
      <c r="E34" s="2" t="s">
        <v>349</v>
      </c>
      <c r="F34" s="2" t="s">
        <v>349</v>
      </c>
      <c r="G34" s="2"/>
    </row>
    <row r="35" spans="1:7" x14ac:dyDescent="0.25">
      <c r="A35" s="2" t="s">
        <v>4181</v>
      </c>
      <c r="B35" s="2" t="s">
        <v>4182</v>
      </c>
      <c r="C35" s="2" t="s">
        <v>349</v>
      </c>
      <c r="D35" s="2" t="s">
        <v>294</v>
      </c>
      <c r="E35" s="2" t="s">
        <v>349</v>
      </c>
      <c r="F35" s="2" t="s">
        <v>349</v>
      </c>
      <c r="G35" s="2"/>
    </row>
    <row r="36" spans="1:7" x14ac:dyDescent="0.25">
      <c r="A36" s="2" t="s">
        <v>4183</v>
      </c>
      <c r="B36" s="2" t="s">
        <v>4184</v>
      </c>
      <c r="C36" s="2" t="s">
        <v>349</v>
      </c>
      <c r="D36" s="2" t="s">
        <v>294</v>
      </c>
      <c r="E36" s="2" t="s">
        <v>349</v>
      </c>
      <c r="F36" s="2" t="s">
        <v>349</v>
      </c>
      <c r="G36" s="2"/>
    </row>
    <row r="37" spans="1:7" x14ac:dyDescent="0.25">
      <c r="A37" s="2" t="s">
        <v>4185</v>
      </c>
      <c r="B37" s="2" t="s">
        <v>4186</v>
      </c>
      <c r="C37" s="2" t="s">
        <v>349</v>
      </c>
      <c r="D37" s="2" t="s">
        <v>294</v>
      </c>
      <c r="E37" s="2" t="s">
        <v>349</v>
      </c>
      <c r="F37" s="2" t="s">
        <v>349</v>
      </c>
      <c r="G37" s="2"/>
    </row>
    <row r="38" spans="1:7" x14ac:dyDescent="0.25">
      <c r="A38" s="2" t="s">
        <v>4187</v>
      </c>
      <c r="B38" s="2" t="s">
        <v>4188</v>
      </c>
      <c r="C38" s="2" t="s">
        <v>349</v>
      </c>
      <c r="D38" s="2" t="s">
        <v>294</v>
      </c>
      <c r="E38" s="2" t="s">
        <v>349</v>
      </c>
      <c r="F38" s="2" t="s">
        <v>349</v>
      </c>
      <c r="G38" s="2"/>
    </row>
    <row r="39" spans="1:7" x14ac:dyDescent="0.25">
      <c r="A39" s="2" t="s">
        <v>4189</v>
      </c>
      <c r="B39" s="2" t="s">
        <v>4190</v>
      </c>
      <c r="C39" s="2" t="s">
        <v>349</v>
      </c>
      <c r="D39" s="2" t="s">
        <v>294</v>
      </c>
      <c r="E39" s="2" t="s">
        <v>349</v>
      </c>
      <c r="F39" s="2" t="s">
        <v>349</v>
      </c>
      <c r="G39" s="2"/>
    </row>
    <row r="40" spans="1:7" x14ac:dyDescent="0.25">
      <c r="A40" s="2" t="s">
        <v>4191</v>
      </c>
      <c r="B40" s="2" t="s">
        <v>4192</v>
      </c>
      <c r="C40" s="2" t="s">
        <v>349</v>
      </c>
      <c r="D40" s="2" t="s">
        <v>292</v>
      </c>
      <c r="E40" s="2" t="s">
        <v>349</v>
      </c>
      <c r="F40" s="2" t="s">
        <v>349</v>
      </c>
      <c r="G40" s="2"/>
    </row>
    <row r="41" spans="1:7" x14ac:dyDescent="0.25">
      <c r="A41" s="2" t="s">
        <v>4193</v>
      </c>
      <c r="B41" s="2" t="s">
        <v>4194</v>
      </c>
      <c r="C41" s="2" t="s">
        <v>349</v>
      </c>
      <c r="D41" s="2" t="s">
        <v>294</v>
      </c>
      <c r="E41" s="2" t="s">
        <v>349</v>
      </c>
      <c r="F41" s="2" t="s">
        <v>349</v>
      </c>
      <c r="G41" s="2"/>
    </row>
    <row r="42" spans="1:7" x14ac:dyDescent="0.25">
      <c r="A42" s="2" t="s">
        <v>4195</v>
      </c>
      <c r="B42" s="2" t="s">
        <v>4196</v>
      </c>
      <c r="C42" s="2" t="s">
        <v>349</v>
      </c>
      <c r="D42" s="2" t="s">
        <v>294</v>
      </c>
      <c r="E42" s="2" t="s">
        <v>349</v>
      </c>
      <c r="F42" s="2" t="s">
        <v>349</v>
      </c>
      <c r="G42" s="2"/>
    </row>
    <row r="43" spans="1:7" x14ac:dyDescent="0.25">
      <c r="A43" s="2" t="s">
        <v>4197</v>
      </c>
      <c r="B43" s="2" t="s">
        <v>4198</v>
      </c>
      <c r="C43" s="2" t="s">
        <v>349</v>
      </c>
      <c r="D43" s="2" t="s">
        <v>294</v>
      </c>
      <c r="E43" s="2" t="s">
        <v>349</v>
      </c>
      <c r="F43" s="2" t="s">
        <v>349</v>
      </c>
      <c r="G43" s="2"/>
    </row>
    <row r="44" spans="1:7" x14ac:dyDescent="0.25">
      <c r="A44" s="2" t="s">
        <v>4199</v>
      </c>
      <c r="B44" s="2" t="s">
        <v>4200</v>
      </c>
      <c r="C44" s="2" t="s">
        <v>349</v>
      </c>
      <c r="D44" s="2" t="s">
        <v>294</v>
      </c>
      <c r="E44" s="2" t="s">
        <v>349</v>
      </c>
      <c r="F44" s="2" t="s">
        <v>349</v>
      </c>
      <c r="G44" s="2"/>
    </row>
    <row r="45" spans="1:7" x14ac:dyDescent="0.25">
      <c r="A45" s="2" t="s">
        <v>4201</v>
      </c>
      <c r="B45" s="2" t="s">
        <v>4202</v>
      </c>
      <c r="C45" s="2" t="s">
        <v>349</v>
      </c>
      <c r="D45" s="2" t="s">
        <v>294</v>
      </c>
      <c r="E45" s="2" t="s">
        <v>349</v>
      </c>
      <c r="F45" s="2" t="s">
        <v>349</v>
      </c>
      <c r="G45" s="2"/>
    </row>
    <row r="46" spans="1:7" x14ac:dyDescent="0.25">
      <c r="A46" s="2" t="s">
        <v>4203</v>
      </c>
      <c r="B46" s="2" t="s">
        <v>4204</v>
      </c>
      <c r="C46" s="2" t="s">
        <v>349</v>
      </c>
      <c r="D46" s="2" t="s">
        <v>294</v>
      </c>
      <c r="E46" s="2" t="s">
        <v>349</v>
      </c>
      <c r="F46" s="2" t="s">
        <v>349</v>
      </c>
      <c r="G46" s="2"/>
    </row>
    <row r="47" spans="1:7" x14ac:dyDescent="0.25">
      <c r="A47" s="2" t="s">
        <v>4205</v>
      </c>
      <c r="B47" s="2" t="s">
        <v>4206</v>
      </c>
      <c r="C47" s="2" t="s">
        <v>349</v>
      </c>
      <c r="D47" s="2" t="s">
        <v>294</v>
      </c>
      <c r="E47" s="2" t="s">
        <v>349</v>
      </c>
      <c r="F47" s="2" t="s">
        <v>349</v>
      </c>
      <c r="G47" s="2"/>
    </row>
    <row r="48" spans="1:7" x14ac:dyDescent="0.25">
      <c r="A48" s="2" t="s">
        <v>1783</v>
      </c>
      <c r="B48" s="2" t="s">
        <v>4207</v>
      </c>
      <c r="C48" s="2" t="s">
        <v>349</v>
      </c>
      <c r="D48" s="2" t="s">
        <v>293</v>
      </c>
      <c r="E48" s="2" t="s">
        <v>349</v>
      </c>
      <c r="F48" s="2" t="s">
        <v>349</v>
      </c>
      <c r="G48" s="2"/>
    </row>
    <row r="49" spans="1:7" x14ac:dyDescent="0.25">
      <c r="A49" s="2" t="s">
        <v>4208</v>
      </c>
      <c r="B49" s="2" t="s">
        <v>4209</v>
      </c>
      <c r="C49" s="2" t="s">
        <v>349</v>
      </c>
      <c r="D49" s="2" t="s">
        <v>294</v>
      </c>
      <c r="E49" s="2" t="s">
        <v>349</v>
      </c>
      <c r="F49" s="2" t="s">
        <v>349</v>
      </c>
      <c r="G49" s="2" t="s">
        <v>4210</v>
      </c>
    </row>
    <row r="50" spans="1:7" x14ac:dyDescent="0.25">
      <c r="A50" s="2" t="s">
        <v>4211</v>
      </c>
      <c r="B50" s="2" t="s">
        <v>4212</v>
      </c>
      <c r="C50" s="2" t="s">
        <v>349</v>
      </c>
      <c r="D50" s="2" t="s">
        <v>294</v>
      </c>
      <c r="E50" s="2" t="s">
        <v>349</v>
      </c>
      <c r="F50" s="2" t="s">
        <v>349</v>
      </c>
      <c r="G50" s="2"/>
    </row>
    <row r="51" spans="1:7" x14ac:dyDescent="0.25">
      <c r="A51" s="2" t="s">
        <v>4213</v>
      </c>
      <c r="B51" s="2" t="s">
        <v>4214</v>
      </c>
      <c r="C51" s="2" t="s">
        <v>349</v>
      </c>
      <c r="D51" s="2" t="s">
        <v>294</v>
      </c>
      <c r="E51" s="2" t="s">
        <v>349</v>
      </c>
      <c r="F51" s="2" t="s">
        <v>349</v>
      </c>
      <c r="G51" s="2" t="s">
        <v>4215</v>
      </c>
    </row>
    <row r="52" spans="1:7" x14ac:dyDescent="0.25">
      <c r="A52" s="2" t="s">
        <v>4216</v>
      </c>
      <c r="B52" s="2" t="s">
        <v>4217</v>
      </c>
      <c r="C52" s="2" t="s">
        <v>349</v>
      </c>
      <c r="D52" s="2" t="s">
        <v>294</v>
      </c>
      <c r="E52" s="2" t="s">
        <v>349</v>
      </c>
      <c r="F52" s="2" t="s">
        <v>349</v>
      </c>
      <c r="G52" s="2" t="s">
        <v>4218</v>
      </c>
    </row>
    <row r="53" spans="1:7" x14ac:dyDescent="0.25">
      <c r="B53" s="3"/>
      <c r="F53" s="2" t="b">
        <v>0</v>
      </c>
      <c r="G53" s="4"/>
    </row>
    <row r="54" spans="1:7" x14ac:dyDescent="0.25">
      <c r="B54" s="3"/>
      <c r="F54" s="2" t="b">
        <v>0</v>
      </c>
      <c r="G54" s="4"/>
    </row>
    <row r="55" spans="1:7" x14ac:dyDescent="0.25">
      <c r="B55" s="3"/>
      <c r="F55" s="2" t="b">
        <v>0</v>
      </c>
      <c r="G55" s="4"/>
    </row>
    <row r="56" spans="1:7" x14ac:dyDescent="0.25">
      <c r="B56" s="3"/>
      <c r="F56" s="2" t="b">
        <v>0</v>
      </c>
      <c r="G56" s="4"/>
    </row>
    <row r="57" spans="1:7" x14ac:dyDescent="0.25">
      <c r="B57" s="3"/>
      <c r="F57" s="2" t="b">
        <v>0</v>
      </c>
      <c r="G57" s="4"/>
    </row>
    <row r="58" spans="1:7" x14ac:dyDescent="0.25">
      <c r="B58" s="3"/>
      <c r="F58" s="2" t="b">
        <v>0</v>
      </c>
      <c r="G58" s="4"/>
    </row>
    <row r="59" spans="1:7" x14ac:dyDescent="0.25">
      <c r="B59" s="3"/>
      <c r="F59" s="2" t="b">
        <v>0</v>
      </c>
      <c r="G59" s="4"/>
    </row>
    <row r="60" spans="1:7" x14ac:dyDescent="0.25">
      <c r="B60" s="3"/>
      <c r="F60" s="2" t="b">
        <v>0</v>
      </c>
      <c r="G60" s="4"/>
    </row>
    <row r="61" spans="1:7" x14ac:dyDescent="0.25">
      <c r="B61" s="3"/>
      <c r="F61" s="2" t="b">
        <v>0</v>
      </c>
      <c r="G61" s="4"/>
    </row>
    <row r="62" spans="1:7" x14ac:dyDescent="0.25">
      <c r="B62" s="3"/>
      <c r="F62" s="2" t="b">
        <v>0</v>
      </c>
      <c r="G62" s="4"/>
    </row>
    <row r="63" spans="1:7" x14ac:dyDescent="0.25">
      <c r="B63" s="3"/>
      <c r="F63" s="2" t="b">
        <v>0</v>
      </c>
      <c r="G63" s="4"/>
    </row>
    <row r="64" spans="1:7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2F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02"/>
  <sheetViews>
    <sheetView workbookViewId="0"/>
  </sheetViews>
  <sheetFormatPr defaultColWidth="12.6640625" defaultRowHeight="15.75" customHeight="1" x14ac:dyDescent="0.25"/>
  <cols>
    <col min="7" max="7" width="19.6640625" customWidth="1"/>
    <col min="14" max="14" width="50" customWidth="1"/>
    <col min="16" max="16" width="35.44140625" customWidth="1"/>
  </cols>
  <sheetData>
    <row r="1" spans="1:16" x14ac:dyDescent="0.25">
      <c r="A1" s="2" t="s">
        <v>281</v>
      </c>
      <c r="B1" s="1" t="s">
        <v>300</v>
      </c>
      <c r="C1" s="2"/>
      <c r="D1" s="2"/>
      <c r="E1" s="2"/>
      <c r="F1" s="2"/>
      <c r="G1" s="2"/>
    </row>
    <row r="2" spans="1:16" x14ac:dyDescent="0.25">
      <c r="A2" s="5" t="s">
        <v>283</v>
      </c>
      <c r="B2" s="5" t="s">
        <v>284</v>
      </c>
      <c r="C2" s="6" t="s">
        <v>285</v>
      </c>
      <c r="D2" s="6" t="s">
        <v>301</v>
      </c>
      <c r="E2" s="6" t="s">
        <v>302</v>
      </c>
      <c r="F2" s="6" t="s">
        <v>303</v>
      </c>
      <c r="G2" s="6" t="s">
        <v>304</v>
      </c>
      <c r="H2" s="6" t="s">
        <v>305</v>
      </c>
      <c r="I2" s="6" t="s">
        <v>306</v>
      </c>
      <c r="J2" s="6" t="s">
        <v>307</v>
      </c>
      <c r="K2" s="6" t="s">
        <v>308</v>
      </c>
      <c r="L2" s="6" t="s">
        <v>309</v>
      </c>
      <c r="M2" s="2" t="s">
        <v>310</v>
      </c>
      <c r="N2" s="2" t="s">
        <v>311</v>
      </c>
      <c r="O2" s="6" t="s">
        <v>288</v>
      </c>
      <c r="P2" s="6" t="s">
        <v>312</v>
      </c>
    </row>
    <row r="3" spans="1:16" x14ac:dyDescent="0.25">
      <c r="A3" s="2" t="s">
        <v>313</v>
      </c>
      <c r="B3" s="2" t="s">
        <v>314</v>
      </c>
      <c r="C3" s="2" t="s">
        <v>291</v>
      </c>
      <c r="D3" s="2" t="s">
        <v>315</v>
      </c>
      <c r="E3" s="2">
        <v>5</v>
      </c>
      <c r="F3" s="2">
        <v>1</v>
      </c>
      <c r="G3" s="2" t="s">
        <v>316</v>
      </c>
      <c r="H3" s="2" t="s">
        <v>316</v>
      </c>
      <c r="I3" s="2" t="s">
        <v>316</v>
      </c>
      <c r="J3" s="2" t="s">
        <v>317</v>
      </c>
      <c r="K3" s="2" t="s">
        <v>318</v>
      </c>
      <c r="L3" s="2" t="s">
        <v>319</v>
      </c>
      <c r="M3" s="2" t="s">
        <v>320</v>
      </c>
      <c r="N3" s="2" t="s">
        <v>321</v>
      </c>
    </row>
    <row r="4" spans="1:16" x14ac:dyDescent="0.25">
      <c r="A4" s="2" t="s">
        <v>322</v>
      </c>
      <c r="B4" s="2" t="s">
        <v>323</v>
      </c>
      <c r="C4" s="2" t="s">
        <v>294</v>
      </c>
      <c r="D4" s="2" t="s">
        <v>324</v>
      </c>
      <c r="E4" s="2">
        <v>5</v>
      </c>
      <c r="F4" s="2">
        <v>2</v>
      </c>
      <c r="G4" s="2" t="s">
        <v>316</v>
      </c>
      <c r="H4" s="2" t="s">
        <v>316</v>
      </c>
      <c r="I4" s="2" t="s">
        <v>316</v>
      </c>
      <c r="J4" s="2" t="s">
        <v>317</v>
      </c>
      <c r="K4" s="2" t="s">
        <v>318</v>
      </c>
      <c r="L4" s="2" t="s">
        <v>319</v>
      </c>
      <c r="M4" s="2" t="s">
        <v>320</v>
      </c>
      <c r="N4" s="2" t="s">
        <v>325</v>
      </c>
    </row>
    <row r="5" spans="1:16" x14ac:dyDescent="0.25">
      <c r="A5" s="2" t="s">
        <v>326</v>
      </c>
      <c r="B5" s="2" t="s">
        <v>327</v>
      </c>
      <c r="C5" s="2" t="s">
        <v>294</v>
      </c>
      <c r="D5" s="2" t="s">
        <v>324</v>
      </c>
      <c r="E5" s="2">
        <v>60</v>
      </c>
      <c r="F5" s="2" t="s">
        <v>328</v>
      </c>
      <c r="G5" s="2" t="s">
        <v>316</v>
      </c>
      <c r="H5" s="2" t="s">
        <v>329</v>
      </c>
      <c r="I5" s="2" t="s">
        <v>329</v>
      </c>
      <c r="J5" s="2" t="s">
        <v>330</v>
      </c>
      <c r="K5" s="2" t="s">
        <v>331</v>
      </c>
      <c r="L5" s="2" t="s">
        <v>319</v>
      </c>
      <c r="M5" s="2" t="s">
        <v>332</v>
      </c>
      <c r="N5" s="2" t="s">
        <v>333</v>
      </c>
      <c r="P5" s="2" t="s">
        <v>334</v>
      </c>
    </row>
    <row r="6" spans="1:16" x14ac:dyDescent="0.25">
      <c r="A6" s="2" t="s">
        <v>335</v>
      </c>
      <c r="B6" s="2" t="s">
        <v>336</v>
      </c>
      <c r="C6" s="2" t="s">
        <v>294</v>
      </c>
      <c r="D6" s="2" t="s">
        <v>324</v>
      </c>
      <c r="E6" s="2">
        <v>5</v>
      </c>
      <c r="F6" s="2" t="s">
        <v>328</v>
      </c>
      <c r="G6" s="2" t="s">
        <v>316</v>
      </c>
      <c r="H6" s="2" t="s">
        <v>329</v>
      </c>
      <c r="I6" s="2" t="s">
        <v>316</v>
      </c>
      <c r="J6" s="2" t="s">
        <v>330</v>
      </c>
      <c r="K6" s="2" t="s">
        <v>337</v>
      </c>
      <c r="L6" s="2" t="s">
        <v>319</v>
      </c>
      <c r="M6" s="2" t="s">
        <v>338</v>
      </c>
      <c r="N6" s="2" t="s">
        <v>339</v>
      </c>
      <c r="P6" s="2" t="s">
        <v>340</v>
      </c>
    </row>
    <row r="7" spans="1:16" x14ac:dyDescent="0.25">
      <c r="A7" s="2" t="s">
        <v>341</v>
      </c>
      <c r="B7" s="2" t="s">
        <v>342</v>
      </c>
      <c r="C7" s="2" t="s">
        <v>294</v>
      </c>
      <c r="D7" s="2" t="s">
        <v>324</v>
      </c>
      <c r="E7" s="2">
        <v>5</v>
      </c>
      <c r="F7" s="2">
        <v>3</v>
      </c>
      <c r="G7" s="2" t="s">
        <v>316</v>
      </c>
      <c r="H7" s="2" t="s">
        <v>316</v>
      </c>
      <c r="I7" s="2" t="s">
        <v>316</v>
      </c>
      <c r="J7" s="2" t="s">
        <v>343</v>
      </c>
      <c r="K7" s="2" t="s">
        <v>318</v>
      </c>
      <c r="L7" s="2" t="s">
        <v>319</v>
      </c>
      <c r="M7" s="2" t="s">
        <v>320</v>
      </c>
      <c r="N7" s="2" t="s">
        <v>344</v>
      </c>
      <c r="P7" s="2" t="s">
        <v>345</v>
      </c>
    </row>
    <row r="8" spans="1:16" x14ac:dyDescent="0.25">
      <c r="A8" s="2" t="s">
        <v>346</v>
      </c>
      <c r="B8" s="2" t="s">
        <v>347</v>
      </c>
      <c r="C8" s="2" t="s">
        <v>294</v>
      </c>
      <c r="D8" s="2" t="s">
        <v>324</v>
      </c>
      <c r="E8" s="2">
        <v>10</v>
      </c>
      <c r="F8" s="2">
        <v>4</v>
      </c>
      <c r="G8" s="2" t="s">
        <v>316</v>
      </c>
      <c r="H8" s="2" t="s">
        <v>316</v>
      </c>
      <c r="I8" s="2" t="s">
        <v>316</v>
      </c>
      <c r="J8" s="2" t="s">
        <v>317</v>
      </c>
      <c r="K8" s="2" t="s">
        <v>318</v>
      </c>
      <c r="L8" s="2" t="s">
        <v>319</v>
      </c>
      <c r="M8" s="2" t="s">
        <v>320</v>
      </c>
      <c r="N8" s="2" t="s">
        <v>348</v>
      </c>
      <c r="P8" s="2" t="s">
        <v>349</v>
      </c>
    </row>
    <row r="9" spans="1:16" x14ac:dyDescent="0.25">
      <c r="A9" s="2" t="s">
        <v>350</v>
      </c>
      <c r="B9" s="2" t="s">
        <v>351</v>
      </c>
      <c r="C9" s="2" t="s">
        <v>294</v>
      </c>
      <c r="D9" s="2" t="s">
        <v>324</v>
      </c>
      <c r="E9" s="2">
        <v>10</v>
      </c>
      <c r="F9" s="2">
        <v>5</v>
      </c>
      <c r="G9" s="2" t="s">
        <v>316</v>
      </c>
      <c r="H9" s="2" t="s">
        <v>316</v>
      </c>
      <c r="I9" s="2" t="s">
        <v>316</v>
      </c>
      <c r="J9" s="2" t="s">
        <v>317</v>
      </c>
      <c r="K9" s="2" t="s">
        <v>318</v>
      </c>
      <c r="L9" s="2" t="s">
        <v>319</v>
      </c>
      <c r="M9" s="2" t="s">
        <v>320</v>
      </c>
      <c r="N9" s="2" t="s">
        <v>352</v>
      </c>
      <c r="P9" s="2" t="s">
        <v>349</v>
      </c>
    </row>
    <row r="10" spans="1:16" x14ac:dyDescent="0.25">
      <c r="A10" s="2" t="s">
        <v>353</v>
      </c>
      <c r="B10" s="2" t="s">
        <v>354</v>
      </c>
      <c r="C10" s="2" t="s">
        <v>294</v>
      </c>
      <c r="D10" s="2" t="s">
        <v>324</v>
      </c>
      <c r="E10" s="2">
        <v>5</v>
      </c>
      <c r="F10" s="2">
        <v>6</v>
      </c>
      <c r="G10" s="2" t="s">
        <v>316</v>
      </c>
      <c r="H10" s="2" t="s">
        <v>316</v>
      </c>
      <c r="I10" s="2" t="s">
        <v>316</v>
      </c>
      <c r="J10" s="2" t="s">
        <v>343</v>
      </c>
      <c r="K10" s="2" t="s">
        <v>318</v>
      </c>
      <c r="L10" s="2" t="s">
        <v>319</v>
      </c>
      <c r="M10" s="2" t="s">
        <v>320</v>
      </c>
      <c r="N10" s="2" t="s">
        <v>355</v>
      </c>
      <c r="P10" s="2" t="s">
        <v>349</v>
      </c>
    </row>
    <row r="11" spans="1:16" x14ac:dyDescent="0.25">
      <c r="A11" s="2" t="s">
        <v>356</v>
      </c>
      <c r="B11" s="2" t="s">
        <v>357</v>
      </c>
      <c r="C11" s="2" t="s">
        <v>293</v>
      </c>
      <c r="D11" s="2" t="s">
        <v>358</v>
      </c>
      <c r="E11" s="2">
        <v>5</v>
      </c>
      <c r="F11" s="2" t="s">
        <v>338</v>
      </c>
      <c r="G11" s="2" t="s">
        <v>316</v>
      </c>
      <c r="H11" s="2" t="s">
        <v>316</v>
      </c>
      <c r="I11" s="2" t="s">
        <v>316</v>
      </c>
      <c r="J11" s="2" t="s">
        <v>343</v>
      </c>
      <c r="K11" s="2" t="s">
        <v>318</v>
      </c>
      <c r="L11" s="2" t="s">
        <v>319</v>
      </c>
      <c r="M11" s="2" t="s">
        <v>338</v>
      </c>
      <c r="N11" s="2" t="s">
        <v>359</v>
      </c>
      <c r="P11" s="2" t="s">
        <v>349</v>
      </c>
    </row>
    <row r="12" spans="1:16" x14ac:dyDescent="0.25">
      <c r="A12" s="2" t="s">
        <v>360</v>
      </c>
      <c r="B12" s="2" t="s">
        <v>361</v>
      </c>
      <c r="C12" s="2" t="s">
        <v>294</v>
      </c>
      <c r="D12" s="2" t="s">
        <v>324</v>
      </c>
      <c r="E12" s="2">
        <v>10</v>
      </c>
      <c r="F12" s="2">
        <v>7</v>
      </c>
      <c r="G12" s="2" t="s">
        <v>316</v>
      </c>
      <c r="H12" s="2" t="s">
        <v>316</v>
      </c>
      <c r="I12" s="2" t="s">
        <v>316</v>
      </c>
      <c r="J12" s="2" t="s">
        <v>317</v>
      </c>
      <c r="K12" s="2" t="s">
        <v>318</v>
      </c>
      <c r="L12" s="2" t="s">
        <v>319</v>
      </c>
      <c r="M12" s="2" t="s">
        <v>362</v>
      </c>
      <c r="N12" s="2" t="s">
        <v>363</v>
      </c>
      <c r="P12" s="2" t="s">
        <v>364</v>
      </c>
    </row>
    <row r="13" spans="1:16" x14ac:dyDescent="0.25">
      <c r="A13" s="2" t="s">
        <v>365</v>
      </c>
      <c r="B13" s="2" t="s">
        <v>366</v>
      </c>
      <c r="C13" s="2" t="s">
        <v>294</v>
      </c>
      <c r="D13" s="2" t="s">
        <v>324</v>
      </c>
      <c r="E13" s="2">
        <v>5</v>
      </c>
      <c r="F13" s="2">
        <v>8</v>
      </c>
      <c r="G13" s="2" t="s">
        <v>316</v>
      </c>
      <c r="H13" s="2" t="s">
        <v>316</v>
      </c>
      <c r="I13" s="2" t="s">
        <v>316</v>
      </c>
      <c r="J13" s="2" t="s">
        <v>317</v>
      </c>
      <c r="K13" s="2" t="s">
        <v>318</v>
      </c>
      <c r="L13" s="2" t="s">
        <v>319</v>
      </c>
      <c r="M13" s="2" t="s">
        <v>362</v>
      </c>
      <c r="N13" s="2" t="s">
        <v>367</v>
      </c>
      <c r="P13" s="2" t="s">
        <v>368</v>
      </c>
    </row>
    <row r="14" spans="1:16" x14ac:dyDescent="0.25">
      <c r="A14" s="2" t="s">
        <v>369</v>
      </c>
      <c r="B14" s="2" t="s">
        <v>370</v>
      </c>
      <c r="C14" s="2" t="s">
        <v>294</v>
      </c>
      <c r="D14" s="2" t="s">
        <v>324</v>
      </c>
      <c r="E14" s="2">
        <v>5</v>
      </c>
      <c r="F14" s="2">
        <v>9</v>
      </c>
      <c r="G14" s="2" t="s">
        <v>316</v>
      </c>
      <c r="H14" s="2" t="s">
        <v>316</v>
      </c>
      <c r="I14" s="2" t="s">
        <v>316</v>
      </c>
      <c r="J14" s="2" t="s">
        <v>317</v>
      </c>
      <c r="K14" s="2" t="s">
        <v>318</v>
      </c>
      <c r="L14" s="2" t="s">
        <v>319</v>
      </c>
      <c r="M14" s="2" t="s">
        <v>362</v>
      </c>
      <c r="N14" s="2" t="s">
        <v>371</v>
      </c>
      <c r="P14" s="2" t="s">
        <v>372</v>
      </c>
    </row>
    <row r="15" spans="1:16" x14ac:dyDescent="0.25">
      <c r="A15" s="2" t="s">
        <v>373</v>
      </c>
      <c r="B15" s="2" t="s">
        <v>374</v>
      </c>
      <c r="C15" s="2" t="s">
        <v>294</v>
      </c>
      <c r="D15" s="2" t="s">
        <v>324</v>
      </c>
      <c r="E15" s="2">
        <v>15</v>
      </c>
      <c r="F15" s="2" t="s">
        <v>328</v>
      </c>
      <c r="G15" s="2" t="s">
        <v>316</v>
      </c>
      <c r="H15" s="2" t="s">
        <v>329</v>
      </c>
      <c r="I15" s="2" t="s">
        <v>375</v>
      </c>
      <c r="J15" s="2" t="s">
        <v>376</v>
      </c>
      <c r="K15" s="2" t="s">
        <v>331</v>
      </c>
      <c r="L15" s="2" t="s">
        <v>319</v>
      </c>
      <c r="M15" s="2" t="s">
        <v>377</v>
      </c>
      <c r="N15" s="2" t="s">
        <v>378</v>
      </c>
      <c r="P15" s="2" t="s">
        <v>379</v>
      </c>
    </row>
    <row r="16" spans="1:16" x14ac:dyDescent="0.25">
      <c r="A16" s="2" t="s">
        <v>380</v>
      </c>
      <c r="B16" s="2" t="s">
        <v>381</v>
      </c>
      <c r="C16" s="2" t="s">
        <v>294</v>
      </c>
      <c r="D16" s="2" t="s">
        <v>324</v>
      </c>
      <c r="E16" s="2">
        <v>10</v>
      </c>
      <c r="F16" s="2">
        <v>10</v>
      </c>
      <c r="G16" s="2" t="s">
        <v>316</v>
      </c>
      <c r="H16" s="2" t="s">
        <v>316</v>
      </c>
      <c r="I16" s="2" t="s">
        <v>316</v>
      </c>
      <c r="J16" s="2" t="s">
        <v>317</v>
      </c>
      <c r="K16" s="2" t="s">
        <v>318</v>
      </c>
      <c r="L16" s="2" t="s">
        <v>319</v>
      </c>
      <c r="M16" s="2" t="s">
        <v>362</v>
      </c>
      <c r="N16" s="2" t="s">
        <v>382</v>
      </c>
      <c r="P16" s="2" t="s">
        <v>349</v>
      </c>
    </row>
    <row r="17" spans="1:16" x14ac:dyDescent="0.25">
      <c r="A17" s="2" t="s">
        <v>383</v>
      </c>
      <c r="B17" s="2" t="s">
        <v>384</v>
      </c>
      <c r="C17" s="2" t="s">
        <v>294</v>
      </c>
      <c r="D17" s="2" t="s">
        <v>324</v>
      </c>
      <c r="E17" s="2">
        <v>5</v>
      </c>
      <c r="F17" s="2">
        <v>11</v>
      </c>
      <c r="G17" s="2" t="s">
        <v>316</v>
      </c>
      <c r="H17" s="2" t="s">
        <v>316</v>
      </c>
      <c r="I17" s="2" t="s">
        <v>316</v>
      </c>
      <c r="J17" s="2" t="s">
        <v>343</v>
      </c>
      <c r="K17" s="2" t="s">
        <v>318</v>
      </c>
      <c r="L17" s="2" t="s">
        <v>319</v>
      </c>
      <c r="M17" s="2" t="s">
        <v>362</v>
      </c>
      <c r="N17" s="2" t="s">
        <v>385</v>
      </c>
      <c r="P17" s="2" t="s">
        <v>349</v>
      </c>
    </row>
    <row r="18" spans="1:16" x14ac:dyDescent="0.25">
      <c r="A18" s="2" t="s">
        <v>386</v>
      </c>
      <c r="B18" s="2" t="s">
        <v>387</v>
      </c>
      <c r="C18" s="2" t="s">
        <v>294</v>
      </c>
      <c r="D18" s="2" t="s">
        <v>324</v>
      </c>
      <c r="E18" s="2">
        <v>5</v>
      </c>
      <c r="F18" s="2">
        <v>12</v>
      </c>
      <c r="G18" s="2" t="s">
        <v>316</v>
      </c>
      <c r="H18" s="2" t="s">
        <v>316</v>
      </c>
      <c r="I18" s="2" t="s">
        <v>316</v>
      </c>
      <c r="J18" s="2" t="s">
        <v>317</v>
      </c>
      <c r="K18" s="2" t="s">
        <v>318</v>
      </c>
      <c r="L18" s="2" t="s">
        <v>319</v>
      </c>
      <c r="M18" s="2" t="s">
        <v>388</v>
      </c>
      <c r="N18" s="2" t="s">
        <v>389</v>
      </c>
      <c r="P18" s="2" t="s">
        <v>349</v>
      </c>
    </row>
    <row r="19" spans="1:16" x14ac:dyDescent="0.25">
      <c r="A19" s="2" t="s">
        <v>390</v>
      </c>
      <c r="B19" s="2" t="s">
        <v>391</v>
      </c>
      <c r="C19" s="2" t="s">
        <v>294</v>
      </c>
      <c r="D19" s="2" t="s">
        <v>324</v>
      </c>
      <c r="E19" s="2">
        <v>5</v>
      </c>
      <c r="F19" s="2">
        <v>13</v>
      </c>
      <c r="G19" s="2" t="s">
        <v>316</v>
      </c>
      <c r="H19" s="2" t="s">
        <v>316</v>
      </c>
      <c r="I19" s="2" t="s">
        <v>316</v>
      </c>
      <c r="J19" s="2" t="s">
        <v>317</v>
      </c>
      <c r="K19" s="2" t="s">
        <v>318</v>
      </c>
      <c r="L19" s="2" t="s">
        <v>319</v>
      </c>
      <c r="M19" s="2" t="s">
        <v>388</v>
      </c>
      <c r="N19" s="2" t="s">
        <v>392</v>
      </c>
      <c r="P19" s="2" t="s">
        <v>393</v>
      </c>
    </row>
    <row r="20" spans="1:16" x14ac:dyDescent="0.25">
      <c r="A20" s="2" t="s">
        <v>394</v>
      </c>
      <c r="B20" s="2" t="s">
        <v>395</v>
      </c>
      <c r="C20" s="2" t="s">
        <v>294</v>
      </c>
      <c r="D20" s="2" t="s">
        <v>324</v>
      </c>
      <c r="E20" s="2">
        <v>5</v>
      </c>
      <c r="F20" s="2">
        <v>14</v>
      </c>
      <c r="G20" s="2" t="s">
        <v>316</v>
      </c>
      <c r="H20" s="2" t="s">
        <v>316</v>
      </c>
      <c r="I20" s="2" t="s">
        <v>316</v>
      </c>
      <c r="J20" s="2" t="s">
        <v>317</v>
      </c>
      <c r="K20" s="2" t="s">
        <v>318</v>
      </c>
      <c r="L20" s="2" t="s">
        <v>319</v>
      </c>
      <c r="M20" s="2" t="s">
        <v>388</v>
      </c>
      <c r="N20" s="2" t="s">
        <v>396</v>
      </c>
      <c r="P20" s="2" t="s">
        <v>397</v>
      </c>
    </row>
    <row r="21" spans="1:16" x14ac:dyDescent="0.25">
      <c r="A21" s="2" t="s">
        <v>398</v>
      </c>
      <c r="B21" s="2" t="s">
        <v>399</v>
      </c>
      <c r="C21" s="2" t="s">
        <v>294</v>
      </c>
      <c r="D21" s="2" t="s">
        <v>324</v>
      </c>
      <c r="E21" s="2">
        <v>5</v>
      </c>
      <c r="F21" s="2">
        <v>15</v>
      </c>
      <c r="G21" s="2" t="s">
        <v>316</v>
      </c>
      <c r="H21" s="2" t="s">
        <v>316</v>
      </c>
      <c r="I21" s="2" t="s">
        <v>316</v>
      </c>
      <c r="J21" s="2" t="s">
        <v>343</v>
      </c>
      <c r="K21" s="2" t="s">
        <v>318</v>
      </c>
      <c r="L21" s="2" t="s">
        <v>319</v>
      </c>
      <c r="M21" s="2" t="s">
        <v>388</v>
      </c>
      <c r="N21" s="2" t="s">
        <v>400</v>
      </c>
      <c r="P21" s="2" t="s">
        <v>401</v>
      </c>
    </row>
    <row r="22" spans="1:16" x14ac:dyDescent="0.25">
      <c r="A22" s="2" t="s">
        <v>402</v>
      </c>
      <c r="B22" s="2" t="s">
        <v>403</v>
      </c>
      <c r="C22" s="2" t="s">
        <v>294</v>
      </c>
      <c r="D22" s="2" t="s">
        <v>324</v>
      </c>
      <c r="E22" s="2">
        <v>10</v>
      </c>
      <c r="F22" s="2">
        <v>16</v>
      </c>
      <c r="G22" s="2" t="s">
        <v>316</v>
      </c>
      <c r="H22" s="2" t="s">
        <v>316</v>
      </c>
      <c r="I22" s="2" t="s">
        <v>316</v>
      </c>
      <c r="J22" s="2" t="s">
        <v>317</v>
      </c>
      <c r="K22" s="2" t="s">
        <v>318</v>
      </c>
      <c r="L22" s="2" t="s">
        <v>319</v>
      </c>
      <c r="M22" s="2" t="s">
        <v>388</v>
      </c>
      <c r="N22" s="2" t="s">
        <v>404</v>
      </c>
      <c r="P22" s="2" t="s">
        <v>405</v>
      </c>
    </row>
    <row r="23" spans="1:16" x14ac:dyDescent="0.25">
      <c r="A23" s="2" t="s">
        <v>406</v>
      </c>
      <c r="B23" s="2" t="s">
        <v>407</v>
      </c>
      <c r="C23" s="2" t="s">
        <v>294</v>
      </c>
      <c r="D23" s="2" t="s">
        <v>324</v>
      </c>
      <c r="E23" s="2">
        <v>10</v>
      </c>
      <c r="F23" s="2">
        <v>17</v>
      </c>
      <c r="G23" s="2" t="s">
        <v>316</v>
      </c>
      <c r="H23" s="2" t="s">
        <v>316</v>
      </c>
      <c r="I23" s="2" t="s">
        <v>316</v>
      </c>
      <c r="J23" s="2" t="s">
        <v>317</v>
      </c>
      <c r="K23" s="2" t="s">
        <v>318</v>
      </c>
      <c r="L23" s="2" t="s">
        <v>319</v>
      </c>
      <c r="M23" s="2" t="s">
        <v>408</v>
      </c>
      <c r="N23" s="2" t="s">
        <v>409</v>
      </c>
      <c r="P23" s="2" t="s">
        <v>410</v>
      </c>
    </row>
    <row r="24" spans="1:16" x14ac:dyDescent="0.25">
      <c r="A24" s="2" t="s">
        <v>411</v>
      </c>
      <c r="B24" s="2" t="s">
        <v>412</v>
      </c>
      <c r="C24" s="2" t="s">
        <v>294</v>
      </c>
      <c r="D24" s="2" t="s">
        <v>324</v>
      </c>
      <c r="E24" s="2">
        <v>10</v>
      </c>
      <c r="F24" s="2">
        <v>18</v>
      </c>
      <c r="G24" s="2" t="s">
        <v>316</v>
      </c>
      <c r="H24" s="2" t="s">
        <v>316</v>
      </c>
      <c r="I24" s="2" t="s">
        <v>316</v>
      </c>
      <c r="J24" s="2" t="s">
        <v>317</v>
      </c>
      <c r="K24" s="2" t="s">
        <v>318</v>
      </c>
      <c r="L24" s="2" t="s">
        <v>319</v>
      </c>
      <c r="M24" s="2" t="s">
        <v>408</v>
      </c>
      <c r="N24" s="2" t="s">
        <v>413</v>
      </c>
      <c r="P24" s="2" t="s">
        <v>414</v>
      </c>
    </row>
    <row r="25" spans="1:16" x14ac:dyDescent="0.25">
      <c r="A25" s="2" t="s">
        <v>415</v>
      </c>
      <c r="B25" s="2" t="s">
        <v>416</v>
      </c>
      <c r="C25" s="2" t="s">
        <v>294</v>
      </c>
      <c r="D25" s="2" t="s">
        <v>324</v>
      </c>
      <c r="E25" s="2">
        <v>5</v>
      </c>
      <c r="F25" s="2">
        <v>19</v>
      </c>
      <c r="G25" s="2" t="s">
        <v>316</v>
      </c>
      <c r="H25" s="2" t="s">
        <v>316</v>
      </c>
      <c r="I25" s="2" t="s">
        <v>316</v>
      </c>
      <c r="J25" s="2" t="s">
        <v>343</v>
      </c>
      <c r="K25" s="2" t="s">
        <v>318</v>
      </c>
      <c r="L25" s="2" t="s">
        <v>319</v>
      </c>
      <c r="M25" s="2" t="s">
        <v>408</v>
      </c>
      <c r="N25" s="2" t="s">
        <v>417</v>
      </c>
      <c r="P25" s="2" t="s">
        <v>349</v>
      </c>
    </row>
    <row r="26" spans="1:16" x14ac:dyDescent="0.25">
      <c r="A26" s="2" t="s">
        <v>418</v>
      </c>
      <c r="B26" s="2" t="s">
        <v>419</v>
      </c>
      <c r="C26" s="2" t="s">
        <v>293</v>
      </c>
      <c r="D26" s="2" t="s">
        <v>358</v>
      </c>
      <c r="E26" s="2">
        <v>5</v>
      </c>
      <c r="F26" s="2">
        <v>20</v>
      </c>
      <c r="G26" s="2" t="s">
        <v>316</v>
      </c>
      <c r="H26" s="2" t="s">
        <v>316</v>
      </c>
      <c r="I26" s="2" t="s">
        <v>316</v>
      </c>
      <c r="J26" s="2" t="s">
        <v>343</v>
      </c>
      <c r="K26" s="2" t="s">
        <v>318</v>
      </c>
      <c r="L26" s="2" t="s">
        <v>319</v>
      </c>
      <c r="M26" s="2" t="s">
        <v>408</v>
      </c>
      <c r="N26" s="2" t="s">
        <v>420</v>
      </c>
      <c r="P26" s="2" t="s">
        <v>421</v>
      </c>
    </row>
    <row r="27" spans="1:16" x14ac:dyDescent="0.25">
      <c r="A27" s="2" t="s">
        <v>422</v>
      </c>
      <c r="B27" s="2" t="s">
        <v>423</v>
      </c>
      <c r="C27" s="2" t="s">
        <v>294</v>
      </c>
      <c r="D27" s="2" t="s">
        <v>324</v>
      </c>
      <c r="E27" s="2">
        <v>10</v>
      </c>
      <c r="F27" s="2">
        <v>21</v>
      </c>
      <c r="G27" s="2" t="s">
        <v>316</v>
      </c>
      <c r="H27" s="2" t="s">
        <v>316</v>
      </c>
      <c r="I27" s="2" t="s">
        <v>316</v>
      </c>
      <c r="J27" s="2" t="s">
        <v>317</v>
      </c>
      <c r="K27" s="2" t="s">
        <v>318</v>
      </c>
      <c r="L27" s="2" t="s">
        <v>319</v>
      </c>
      <c r="M27" s="2" t="s">
        <v>424</v>
      </c>
      <c r="N27" s="2" t="s">
        <v>425</v>
      </c>
      <c r="P27" s="2" t="s">
        <v>349</v>
      </c>
    </row>
    <row r="28" spans="1:16" x14ac:dyDescent="0.25">
      <c r="A28" s="2" t="s">
        <v>426</v>
      </c>
      <c r="B28" s="2" t="s">
        <v>427</v>
      </c>
      <c r="C28" s="2" t="s">
        <v>293</v>
      </c>
      <c r="D28" s="2" t="s">
        <v>358</v>
      </c>
      <c r="E28" s="2">
        <v>5</v>
      </c>
      <c r="F28" s="2">
        <v>22</v>
      </c>
      <c r="G28" s="2" t="s">
        <v>316</v>
      </c>
      <c r="H28" s="2" t="s">
        <v>316</v>
      </c>
      <c r="I28" s="2" t="s">
        <v>316</v>
      </c>
      <c r="J28" s="2" t="s">
        <v>343</v>
      </c>
      <c r="K28" s="2" t="s">
        <v>318</v>
      </c>
      <c r="L28" s="2" t="s">
        <v>319</v>
      </c>
      <c r="M28" s="2" t="s">
        <v>424</v>
      </c>
      <c r="N28" s="2" t="s">
        <v>428</v>
      </c>
      <c r="P28" s="2" t="s">
        <v>349</v>
      </c>
    </row>
    <row r="29" spans="1:16" x14ac:dyDescent="0.25">
      <c r="A29" s="2" t="s">
        <v>429</v>
      </c>
      <c r="B29" s="2" t="s">
        <v>430</v>
      </c>
      <c r="C29" s="2" t="s">
        <v>293</v>
      </c>
      <c r="D29" s="2" t="s">
        <v>358</v>
      </c>
      <c r="E29" s="2">
        <v>5</v>
      </c>
      <c r="F29" s="2">
        <v>23</v>
      </c>
      <c r="G29" s="2" t="s">
        <v>316</v>
      </c>
      <c r="H29" s="2" t="s">
        <v>316</v>
      </c>
      <c r="I29" s="2" t="s">
        <v>316</v>
      </c>
      <c r="J29" s="2" t="s">
        <v>343</v>
      </c>
      <c r="K29" s="2" t="s">
        <v>318</v>
      </c>
      <c r="L29" s="2" t="s">
        <v>319</v>
      </c>
      <c r="M29" s="2" t="s">
        <v>424</v>
      </c>
      <c r="N29" s="2" t="s">
        <v>431</v>
      </c>
      <c r="P29" s="2" t="s">
        <v>432</v>
      </c>
    </row>
    <row r="30" spans="1:16" x14ac:dyDescent="0.25">
      <c r="A30" s="2" t="s">
        <v>433</v>
      </c>
      <c r="B30" s="2" t="s">
        <v>434</v>
      </c>
      <c r="C30" s="2" t="s">
        <v>293</v>
      </c>
      <c r="D30" s="2" t="s">
        <v>358</v>
      </c>
      <c r="E30" s="2">
        <v>5</v>
      </c>
      <c r="F30" s="2">
        <v>24</v>
      </c>
      <c r="G30" s="2" t="s">
        <v>316</v>
      </c>
      <c r="H30" s="2" t="s">
        <v>316</v>
      </c>
      <c r="I30" s="2" t="s">
        <v>316</v>
      </c>
      <c r="J30" s="2" t="s">
        <v>343</v>
      </c>
      <c r="K30" s="2" t="s">
        <v>318</v>
      </c>
      <c r="L30" s="2" t="s">
        <v>319</v>
      </c>
      <c r="M30" s="2" t="s">
        <v>424</v>
      </c>
      <c r="N30" s="2" t="s">
        <v>435</v>
      </c>
      <c r="P30" s="2" t="s">
        <v>349</v>
      </c>
    </row>
    <row r="31" spans="1:16" x14ac:dyDescent="0.25">
      <c r="A31" s="2" t="s">
        <v>436</v>
      </c>
      <c r="B31" s="2" t="s">
        <v>437</v>
      </c>
      <c r="C31" s="2" t="s">
        <v>293</v>
      </c>
      <c r="D31" s="2" t="s">
        <v>358</v>
      </c>
      <c r="E31" s="2">
        <v>10</v>
      </c>
      <c r="F31" s="2">
        <v>25</v>
      </c>
      <c r="G31" s="2" t="s">
        <v>316</v>
      </c>
      <c r="H31" s="2" t="s">
        <v>316</v>
      </c>
      <c r="I31" s="2" t="s">
        <v>375</v>
      </c>
      <c r="J31" s="2" t="s">
        <v>438</v>
      </c>
      <c r="K31" s="2" t="s">
        <v>318</v>
      </c>
      <c r="L31" s="2" t="s">
        <v>319</v>
      </c>
      <c r="M31" s="2" t="s">
        <v>338</v>
      </c>
      <c r="N31" s="2" t="s">
        <v>439</v>
      </c>
      <c r="P31" s="2" t="s">
        <v>349</v>
      </c>
    </row>
    <row r="32" spans="1:16" x14ac:dyDescent="0.25">
      <c r="A32" s="2" t="s">
        <v>440</v>
      </c>
      <c r="B32" s="2" t="s">
        <v>441</v>
      </c>
      <c r="C32" s="2" t="s">
        <v>294</v>
      </c>
      <c r="D32" s="2" t="s">
        <v>324</v>
      </c>
      <c r="E32" s="2">
        <v>5</v>
      </c>
      <c r="F32" s="2">
        <v>26</v>
      </c>
      <c r="G32" s="2" t="s">
        <v>316</v>
      </c>
      <c r="H32" s="2" t="s">
        <v>316</v>
      </c>
      <c r="I32" s="2" t="s">
        <v>316</v>
      </c>
      <c r="J32" s="2" t="s">
        <v>343</v>
      </c>
      <c r="K32" s="2" t="s">
        <v>318</v>
      </c>
      <c r="L32" s="2" t="s">
        <v>319</v>
      </c>
      <c r="M32" s="2" t="s">
        <v>442</v>
      </c>
      <c r="N32" s="2" t="s">
        <v>443</v>
      </c>
      <c r="P32" s="2" t="s">
        <v>349</v>
      </c>
    </row>
    <row r="33" spans="1:16" x14ac:dyDescent="0.25">
      <c r="A33" s="2" t="s">
        <v>444</v>
      </c>
      <c r="B33" s="2" t="s">
        <v>445</v>
      </c>
      <c r="C33" s="2" t="s">
        <v>294</v>
      </c>
      <c r="D33" s="2" t="s">
        <v>324</v>
      </c>
      <c r="E33" s="2">
        <v>10</v>
      </c>
      <c r="F33" s="2">
        <v>27</v>
      </c>
      <c r="G33" s="2" t="s">
        <v>316</v>
      </c>
      <c r="H33" s="2" t="s">
        <v>316</v>
      </c>
      <c r="I33" s="2" t="s">
        <v>316</v>
      </c>
      <c r="J33" s="2" t="s">
        <v>317</v>
      </c>
      <c r="K33" s="2" t="s">
        <v>318</v>
      </c>
      <c r="L33" s="2" t="s">
        <v>319</v>
      </c>
      <c r="M33" s="2" t="s">
        <v>442</v>
      </c>
      <c r="N33" s="2" t="s">
        <v>446</v>
      </c>
      <c r="P33" s="2" t="s">
        <v>447</v>
      </c>
    </row>
    <row r="34" spans="1:16" x14ac:dyDescent="0.25">
      <c r="A34" s="2" t="s">
        <v>448</v>
      </c>
      <c r="B34" s="2" t="s">
        <v>449</v>
      </c>
      <c r="C34" s="2" t="s">
        <v>293</v>
      </c>
      <c r="D34" s="2" t="s">
        <v>358</v>
      </c>
      <c r="E34" s="2">
        <v>5</v>
      </c>
      <c r="F34" s="2">
        <v>28</v>
      </c>
      <c r="G34" s="2" t="s">
        <v>316</v>
      </c>
      <c r="H34" s="2" t="s">
        <v>329</v>
      </c>
      <c r="I34" s="2" t="s">
        <v>316</v>
      </c>
      <c r="J34" s="2" t="s">
        <v>330</v>
      </c>
      <c r="K34" s="2" t="s">
        <v>450</v>
      </c>
      <c r="L34" s="2" t="s">
        <v>319</v>
      </c>
      <c r="M34" s="2" t="s">
        <v>377</v>
      </c>
      <c r="N34" s="2" t="s">
        <v>451</v>
      </c>
      <c r="P34" s="2" t="s">
        <v>452</v>
      </c>
    </row>
    <row r="35" spans="1:16" x14ac:dyDescent="0.25">
      <c r="A35" s="2" t="s">
        <v>453</v>
      </c>
      <c r="B35" s="2" t="s">
        <v>454</v>
      </c>
      <c r="C35" s="2" t="s">
        <v>292</v>
      </c>
      <c r="D35" s="2" t="s">
        <v>315</v>
      </c>
      <c r="E35" s="2">
        <v>5</v>
      </c>
      <c r="F35" s="2">
        <v>29</v>
      </c>
      <c r="G35" s="2" t="s">
        <v>316</v>
      </c>
      <c r="H35" s="2" t="s">
        <v>316</v>
      </c>
      <c r="I35" s="2" t="s">
        <v>316</v>
      </c>
      <c r="J35" s="2" t="s">
        <v>317</v>
      </c>
      <c r="K35" s="2" t="s">
        <v>318</v>
      </c>
      <c r="L35" s="2" t="s">
        <v>319</v>
      </c>
      <c r="M35" s="2" t="s">
        <v>442</v>
      </c>
      <c r="N35" s="2" t="s">
        <v>455</v>
      </c>
      <c r="P35" s="2" t="s">
        <v>349</v>
      </c>
    </row>
    <row r="36" spans="1:16" x14ac:dyDescent="0.25">
      <c r="A36" s="2" t="s">
        <v>456</v>
      </c>
      <c r="B36" s="2" t="s">
        <v>457</v>
      </c>
      <c r="C36" s="2" t="s">
        <v>294</v>
      </c>
      <c r="D36" s="2" t="s">
        <v>324</v>
      </c>
      <c r="E36" s="2">
        <v>5</v>
      </c>
      <c r="F36" s="2">
        <v>30</v>
      </c>
      <c r="G36" s="2" t="s">
        <v>316</v>
      </c>
      <c r="H36" s="2" t="s">
        <v>316</v>
      </c>
      <c r="I36" s="2" t="s">
        <v>316</v>
      </c>
      <c r="J36" s="2" t="s">
        <v>343</v>
      </c>
      <c r="K36" s="2" t="s">
        <v>318</v>
      </c>
      <c r="L36" s="2" t="s">
        <v>319</v>
      </c>
      <c r="M36" s="2" t="s">
        <v>442</v>
      </c>
      <c r="N36" s="2" t="s">
        <v>458</v>
      </c>
      <c r="P36" s="2" t="s">
        <v>459</v>
      </c>
    </row>
    <row r="37" spans="1:16" x14ac:dyDescent="0.25">
      <c r="A37" s="2" t="s">
        <v>460</v>
      </c>
      <c r="B37" s="2" t="s">
        <v>461</v>
      </c>
      <c r="C37" s="2" t="s">
        <v>294</v>
      </c>
      <c r="D37" s="2" t="s">
        <v>324</v>
      </c>
      <c r="E37" s="2">
        <v>5</v>
      </c>
      <c r="F37" s="2">
        <v>31</v>
      </c>
      <c r="G37" s="2" t="s">
        <v>316</v>
      </c>
      <c r="H37" s="2" t="s">
        <v>316</v>
      </c>
      <c r="I37" s="2" t="s">
        <v>316</v>
      </c>
      <c r="J37" s="2" t="s">
        <v>343</v>
      </c>
      <c r="K37" s="2" t="s">
        <v>318</v>
      </c>
      <c r="L37" s="2" t="s">
        <v>319</v>
      </c>
      <c r="M37" s="2" t="s">
        <v>338</v>
      </c>
      <c r="N37" s="2" t="s">
        <v>462</v>
      </c>
      <c r="P37" s="2" t="s">
        <v>349</v>
      </c>
    </row>
    <row r="38" spans="1:16" x14ac:dyDescent="0.25">
      <c r="A38" s="2" t="s">
        <v>463</v>
      </c>
      <c r="B38" s="2" t="s">
        <v>464</v>
      </c>
      <c r="C38" s="2" t="s">
        <v>293</v>
      </c>
      <c r="D38" s="2" t="s">
        <v>358</v>
      </c>
      <c r="E38" s="2">
        <v>5</v>
      </c>
      <c r="F38" s="2">
        <v>32</v>
      </c>
      <c r="G38" s="2" t="s">
        <v>316</v>
      </c>
      <c r="H38" s="2" t="s">
        <v>316</v>
      </c>
      <c r="I38" s="2" t="s">
        <v>316</v>
      </c>
      <c r="J38" s="2" t="s">
        <v>343</v>
      </c>
      <c r="K38" s="2" t="s">
        <v>318</v>
      </c>
      <c r="L38" s="2" t="s">
        <v>319</v>
      </c>
      <c r="M38" s="2" t="s">
        <v>465</v>
      </c>
      <c r="N38" s="2" t="s">
        <v>466</v>
      </c>
      <c r="P38" s="2" t="s">
        <v>349</v>
      </c>
    </row>
    <row r="39" spans="1:16" x14ac:dyDescent="0.25">
      <c r="A39" s="2">
        <v>7.0000000000000007E-2</v>
      </c>
      <c r="B39" s="2" t="s">
        <v>467</v>
      </c>
      <c r="C39" s="2" t="s">
        <v>292</v>
      </c>
      <c r="D39" s="2" t="s">
        <v>315</v>
      </c>
      <c r="E39" s="2">
        <v>15</v>
      </c>
      <c r="F39" s="2">
        <v>33</v>
      </c>
      <c r="G39" s="2" t="s">
        <v>316</v>
      </c>
      <c r="H39" s="2" t="s">
        <v>316</v>
      </c>
      <c r="I39" s="2" t="s">
        <v>316</v>
      </c>
      <c r="J39" s="2" t="s">
        <v>468</v>
      </c>
      <c r="K39" s="2" t="s">
        <v>318</v>
      </c>
      <c r="L39" s="2" t="s">
        <v>319</v>
      </c>
      <c r="M39" s="2" t="s">
        <v>469</v>
      </c>
      <c r="N39" s="2" t="s">
        <v>470</v>
      </c>
      <c r="P39" s="2" t="s">
        <v>471</v>
      </c>
    </row>
    <row r="40" spans="1:16" x14ac:dyDescent="0.25">
      <c r="B40" s="3"/>
      <c r="G40" s="4"/>
    </row>
    <row r="41" spans="1:16" x14ac:dyDescent="0.25">
      <c r="B41" s="3"/>
      <c r="G41" s="4"/>
    </row>
    <row r="42" spans="1:16" x14ac:dyDescent="0.25">
      <c r="B42" s="3"/>
      <c r="G42" s="4"/>
    </row>
    <row r="43" spans="1:16" x14ac:dyDescent="0.25">
      <c r="B43" s="3"/>
      <c r="G43" s="4"/>
    </row>
    <row r="44" spans="1:16" x14ac:dyDescent="0.25">
      <c r="B44" s="3"/>
      <c r="G44" s="4"/>
    </row>
    <row r="45" spans="1:16" x14ac:dyDescent="0.25">
      <c r="B45" s="3"/>
      <c r="G45" s="4"/>
    </row>
    <row r="46" spans="1:16" x14ac:dyDescent="0.25">
      <c r="B46" s="3"/>
      <c r="G46" s="4"/>
    </row>
    <row r="47" spans="1:16" x14ac:dyDescent="0.25">
      <c r="B47" s="3"/>
      <c r="G47" s="4"/>
    </row>
    <row r="48" spans="1:16" x14ac:dyDescent="0.25">
      <c r="B48" s="3"/>
      <c r="G48" s="4"/>
    </row>
    <row r="49" spans="2:7" x14ac:dyDescent="0.25">
      <c r="B49" s="3"/>
      <c r="G49" s="4"/>
    </row>
    <row r="50" spans="2:7" x14ac:dyDescent="0.25">
      <c r="B50" s="3"/>
      <c r="G50" s="4"/>
    </row>
    <row r="51" spans="2:7" x14ac:dyDescent="0.25">
      <c r="B51" s="3"/>
      <c r="G51" s="4"/>
    </row>
    <row r="52" spans="2:7" x14ac:dyDescent="0.25">
      <c r="B52" s="3"/>
      <c r="G52" s="4"/>
    </row>
    <row r="53" spans="2:7" x14ac:dyDescent="0.25">
      <c r="B53" s="3"/>
      <c r="G53" s="4"/>
    </row>
    <row r="54" spans="2:7" x14ac:dyDescent="0.25">
      <c r="B54" s="3"/>
      <c r="G54" s="4"/>
    </row>
    <row r="55" spans="2:7" x14ac:dyDescent="0.25">
      <c r="B55" s="3"/>
      <c r="G55" s="4"/>
    </row>
    <row r="56" spans="2:7" x14ac:dyDescent="0.25">
      <c r="B56" s="3"/>
      <c r="G56" s="4"/>
    </row>
    <row r="57" spans="2:7" x14ac:dyDescent="0.25">
      <c r="B57" s="3"/>
      <c r="G57" s="4"/>
    </row>
    <row r="58" spans="2:7" x14ac:dyDescent="0.25">
      <c r="B58" s="3"/>
      <c r="G58" s="4"/>
    </row>
    <row r="59" spans="2:7" x14ac:dyDescent="0.25">
      <c r="B59" s="3"/>
      <c r="G59" s="4"/>
    </row>
    <row r="60" spans="2:7" x14ac:dyDescent="0.25">
      <c r="B60" s="3"/>
      <c r="G60" s="4"/>
    </row>
    <row r="61" spans="2:7" x14ac:dyDescent="0.25">
      <c r="B61" s="3"/>
      <c r="G61" s="4"/>
    </row>
    <row r="62" spans="2:7" x14ac:dyDescent="0.25">
      <c r="B62" s="3"/>
      <c r="G62" s="4"/>
    </row>
    <row r="63" spans="2:7" x14ac:dyDescent="0.25">
      <c r="B63" s="3"/>
      <c r="G63" s="4"/>
    </row>
    <row r="64" spans="2:7" x14ac:dyDescent="0.25">
      <c r="B64" s="3"/>
      <c r="G64" s="4"/>
    </row>
    <row r="65" spans="2:7" x14ac:dyDescent="0.25">
      <c r="B65" s="3"/>
      <c r="G65" s="4"/>
    </row>
    <row r="66" spans="2:7" x14ac:dyDescent="0.25">
      <c r="B66" s="3"/>
      <c r="G66" s="4"/>
    </row>
    <row r="67" spans="2:7" x14ac:dyDescent="0.25">
      <c r="B67" s="3"/>
      <c r="G67" s="4"/>
    </row>
    <row r="68" spans="2:7" x14ac:dyDescent="0.25">
      <c r="B68" s="3"/>
      <c r="G68" s="4"/>
    </row>
    <row r="69" spans="2:7" x14ac:dyDescent="0.25">
      <c r="B69" s="3"/>
      <c r="G69" s="4"/>
    </row>
    <row r="70" spans="2:7" x14ac:dyDescent="0.25">
      <c r="B70" s="3"/>
      <c r="G70" s="4"/>
    </row>
    <row r="71" spans="2:7" x14ac:dyDescent="0.25">
      <c r="B71" s="3"/>
      <c r="G71" s="4"/>
    </row>
    <row r="72" spans="2:7" x14ac:dyDescent="0.25">
      <c r="B72" s="3"/>
      <c r="G72" s="4"/>
    </row>
    <row r="73" spans="2:7" x14ac:dyDescent="0.25">
      <c r="B73" s="3"/>
      <c r="G73" s="4"/>
    </row>
    <row r="74" spans="2:7" x14ac:dyDescent="0.25">
      <c r="B74" s="3"/>
      <c r="G74" s="4"/>
    </row>
    <row r="75" spans="2:7" x14ac:dyDescent="0.25">
      <c r="B75" s="3"/>
      <c r="G75" s="4"/>
    </row>
    <row r="76" spans="2:7" x14ac:dyDescent="0.25">
      <c r="B76" s="3"/>
      <c r="G76" s="4"/>
    </row>
    <row r="77" spans="2:7" x14ac:dyDescent="0.25">
      <c r="B77" s="3"/>
      <c r="G77" s="4"/>
    </row>
    <row r="78" spans="2:7" x14ac:dyDescent="0.25">
      <c r="B78" s="3"/>
      <c r="G78" s="4"/>
    </row>
    <row r="79" spans="2:7" x14ac:dyDescent="0.25">
      <c r="B79" s="3"/>
      <c r="G79" s="4"/>
    </row>
    <row r="80" spans="2:7" x14ac:dyDescent="0.25">
      <c r="B80" s="3"/>
      <c r="G80" s="4"/>
    </row>
    <row r="81" spans="2:7" x14ac:dyDescent="0.25">
      <c r="B81" s="3"/>
      <c r="G81" s="4"/>
    </row>
    <row r="82" spans="2:7" x14ac:dyDescent="0.25">
      <c r="B82" s="3"/>
      <c r="G82" s="4"/>
    </row>
    <row r="83" spans="2:7" x14ac:dyDescent="0.25">
      <c r="B83" s="3"/>
      <c r="G83" s="4"/>
    </row>
    <row r="84" spans="2:7" x14ac:dyDescent="0.25">
      <c r="B84" s="3"/>
      <c r="G84" s="4"/>
    </row>
    <row r="85" spans="2:7" x14ac:dyDescent="0.25">
      <c r="B85" s="3"/>
      <c r="G85" s="4"/>
    </row>
    <row r="86" spans="2:7" x14ac:dyDescent="0.25">
      <c r="B86" s="3"/>
      <c r="G86" s="4"/>
    </row>
    <row r="87" spans="2:7" x14ac:dyDescent="0.25">
      <c r="B87" s="3"/>
      <c r="G87" s="4"/>
    </row>
    <row r="88" spans="2:7" x14ac:dyDescent="0.25">
      <c r="B88" s="3"/>
      <c r="G88" s="4"/>
    </row>
    <row r="89" spans="2:7" x14ac:dyDescent="0.25">
      <c r="B89" s="3"/>
      <c r="G89" s="4"/>
    </row>
    <row r="90" spans="2:7" x14ac:dyDescent="0.25">
      <c r="B90" s="3"/>
      <c r="G90" s="4"/>
    </row>
    <row r="91" spans="2:7" x14ac:dyDescent="0.25">
      <c r="B91" s="3"/>
      <c r="G91" s="4"/>
    </row>
    <row r="92" spans="2:7" x14ac:dyDescent="0.25">
      <c r="B92" s="3"/>
      <c r="G92" s="4"/>
    </row>
    <row r="93" spans="2:7" x14ac:dyDescent="0.25">
      <c r="B93" s="3"/>
      <c r="G93" s="4"/>
    </row>
    <row r="94" spans="2:7" x14ac:dyDescent="0.25">
      <c r="B94" s="3"/>
      <c r="G94" s="4"/>
    </row>
    <row r="95" spans="2:7" x14ac:dyDescent="0.25">
      <c r="B95" s="3"/>
      <c r="G95" s="4"/>
    </row>
    <row r="96" spans="2:7" x14ac:dyDescent="0.25">
      <c r="B96" s="3"/>
      <c r="G96" s="4"/>
    </row>
    <row r="97" spans="2:7" x14ac:dyDescent="0.25">
      <c r="B97" s="3"/>
      <c r="G97" s="4"/>
    </row>
    <row r="98" spans="2:7" x14ac:dyDescent="0.25">
      <c r="B98" s="3"/>
      <c r="G98" s="4"/>
    </row>
    <row r="99" spans="2:7" x14ac:dyDescent="0.25">
      <c r="B99" s="3"/>
      <c r="G99" s="4"/>
    </row>
    <row r="100" spans="2:7" x14ac:dyDescent="0.25">
      <c r="B100" s="3"/>
      <c r="G100" s="4"/>
    </row>
    <row r="101" spans="2:7" x14ac:dyDescent="0.25">
      <c r="B101" s="3"/>
      <c r="G101" s="4"/>
    </row>
    <row r="102" spans="2:7" x14ac:dyDescent="0.25">
      <c r="B102" s="3"/>
      <c r="G102" s="4"/>
    </row>
    <row r="103" spans="2:7" x14ac:dyDescent="0.25">
      <c r="B103" s="3"/>
      <c r="G103" s="4"/>
    </row>
    <row r="104" spans="2:7" x14ac:dyDescent="0.25">
      <c r="B104" s="3"/>
      <c r="G104" s="4"/>
    </row>
    <row r="105" spans="2:7" x14ac:dyDescent="0.25">
      <c r="B105" s="3"/>
      <c r="G105" s="4"/>
    </row>
    <row r="106" spans="2:7" x14ac:dyDescent="0.25">
      <c r="B106" s="3"/>
      <c r="G106" s="4"/>
    </row>
    <row r="107" spans="2:7" x14ac:dyDescent="0.25">
      <c r="B107" s="3"/>
      <c r="G107" s="4"/>
    </row>
    <row r="108" spans="2:7" x14ac:dyDescent="0.25">
      <c r="B108" s="3"/>
      <c r="G108" s="4"/>
    </row>
    <row r="109" spans="2:7" x14ac:dyDescent="0.25">
      <c r="B109" s="3"/>
      <c r="G109" s="4"/>
    </row>
    <row r="110" spans="2:7" x14ac:dyDescent="0.25">
      <c r="B110" s="3"/>
      <c r="G110" s="4"/>
    </row>
    <row r="111" spans="2:7" x14ac:dyDescent="0.25">
      <c r="B111" s="3"/>
      <c r="G111" s="4"/>
    </row>
    <row r="112" spans="2:7" x14ac:dyDescent="0.25">
      <c r="B112" s="3"/>
      <c r="G112" s="4"/>
    </row>
    <row r="113" spans="2:7" x14ac:dyDescent="0.25">
      <c r="B113" s="3"/>
      <c r="G113" s="4"/>
    </row>
    <row r="114" spans="2:7" x14ac:dyDescent="0.25">
      <c r="B114" s="3"/>
      <c r="G114" s="4"/>
    </row>
    <row r="115" spans="2:7" x14ac:dyDescent="0.25">
      <c r="B115" s="3"/>
      <c r="G115" s="4"/>
    </row>
    <row r="116" spans="2:7" x14ac:dyDescent="0.25">
      <c r="B116" s="3"/>
      <c r="G116" s="4"/>
    </row>
    <row r="117" spans="2:7" x14ac:dyDescent="0.25">
      <c r="B117" s="3"/>
      <c r="G117" s="4"/>
    </row>
    <row r="118" spans="2:7" x14ac:dyDescent="0.25">
      <c r="B118" s="3"/>
      <c r="G118" s="4"/>
    </row>
    <row r="119" spans="2:7" x14ac:dyDescent="0.25">
      <c r="B119" s="3"/>
      <c r="G119" s="4"/>
    </row>
    <row r="120" spans="2:7" x14ac:dyDescent="0.25">
      <c r="B120" s="3"/>
      <c r="G120" s="4"/>
    </row>
    <row r="121" spans="2:7" x14ac:dyDescent="0.25">
      <c r="B121" s="3"/>
      <c r="G121" s="4"/>
    </row>
    <row r="122" spans="2:7" x14ac:dyDescent="0.25">
      <c r="B122" s="3"/>
      <c r="G122" s="4"/>
    </row>
    <row r="123" spans="2:7" x14ac:dyDescent="0.25">
      <c r="B123" s="3"/>
      <c r="G123" s="4"/>
    </row>
    <row r="124" spans="2:7" x14ac:dyDescent="0.25">
      <c r="B124" s="3"/>
      <c r="G124" s="4"/>
    </row>
    <row r="125" spans="2:7" x14ac:dyDescent="0.25">
      <c r="B125" s="3"/>
      <c r="G125" s="4"/>
    </row>
    <row r="126" spans="2:7" x14ac:dyDescent="0.25">
      <c r="B126" s="3"/>
      <c r="G126" s="4"/>
    </row>
    <row r="127" spans="2:7" x14ac:dyDescent="0.25">
      <c r="B127" s="3"/>
      <c r="G127" s="4"/>
    </row>
    <row r="128" spans="2:7" x14ac:dyDescent="0.25">
      <c r="B128" s="3"/>
      <c r="G128" s="4"/>
    </row>
    <row r="129" spans="2:7" x14ac:dyDescent="0.25">
      <c r="B129" s="3"/>
      <c r="G129" s="4"/>
    </row>
    <row r="130" spans="2:7" x14ac:dyDescent="0.25">
      <c r="B130" s="3"/>
      <c r="G130" s="4"/>
    </row>
    <row r="131" spans="2:7" x14ac:dyDescent="0.25">
      <c r="B131" s="3"/>
      <c r="G131" s="4"/>
    </row>
    <row r="132" spans="2:7" x14ac:dyDescent="0.25">
      <c r="B132" s="3"/>
      <c r="G132" s="4"/>
    </row>
    <row r="133" spans="2:7" x14ac:dyDescent="0.25">
      <c r="B133" s="3"/>
      <c r="G133" s="4"/>
    </row>
    <row r="134" spans="2:7" x14ac:dyDescent="0.25">
      <c r="B134" s="3"/>
      <c r="G134" s="4"/>
    </row>
    <row r="135" spans="2:7" x14ac:dyDescent="0.25">
      <c r="B135" s="3"/>
      <c r="G135" s="4"/>
    </row>
    <row r="136" spans="2:7" x14ac:dyDescent="0.25">
      <c r="B136" s="3"/>
      <c r="G136" s="4"/>
    </row>
    <row r="137" spans="2:7" x14ac:dyDescent="0.25">
      <c r="B137" s="3"/>
      <c r="G137" s="4"/>
    </row>
    <row r="138" spans="2:7" x14ac:dyDescent="0.25">
      <c r="B138" s="3"/>
      <c r="G138" s="4"/>
    </row>
    <row r="139" spans="2:7" x14ac:dyDescent="0.25">
      <c r="B139" s="3"/>
      <c r="G139" s="4"/>
    </row>
    <row r="140" spans="2:7" x14ac:dyDescent="0.25">
      <c r="B140" s="3"/>
      <c r="G140" s="4"/>
    </row>
    <row r="141" spans="2:7" x14ac:dyDescent="0.25">
      <c r="B141" s="3"/>
      <c r="G141" s="4"/>
    </row>
    <row r="142" spans="2:7" x14ac:dyDescent="0.25">
      <c r="B142" s="3"/>
      <c r="G142" s="4"/>
    </row>
    <row r="143" spans="2:7" x14ac:dyDescent="0.25">
      <c r="B143" s="3"/>
      <c r="G143" s="4"/>
    </row>
    <row r="144" spans="2:7" x14ac:dyDescent="0.25">
      <c r="B144" s="3"/>
      <c r="G144" s="4"/>
    </row>
    <row r="145" spans="2:7" x14ac:dyDescent="0.25">
      <c r="B145" s="3"/>
      <c r="G145" s="4"/>
    </row>
    <row r="146" spans="2:7" x14ac:dyDescent="0.25">
      <c r="B146" s="3"/>
      <c r="G146" s="4"/>
    </row>
    <row r="147" spans="2:7" x14ac:dyDescent="0.25">
      <c r="B147" s="3"/>
      <c r="G147" s="4"/>
    </row>
    <row r="148" spans="2:7" x14ac:dyDescent="0.25">
      <c r="B148" s="3"/>
      <c r="G148" s="4"/>
    </row>
    <row r="149" spans="2:7" x14ac:dyDescent="0.25">
      <c r="B149" s="3"/>
      <c r="G149" s="4"/>
    </row>
    <row r="150" spans="2:7" x14ac:dyDescent="0.25">
      <c r="B150" s="3"/>
      <c r="G150" s="4"/>
    </row>
    <row r="151" spans="2:7" x14ac:dyDescent="0.25">
      <c r="B151" s="3"/>
      <c r="G151" s="4"/>
    </row>
    <row r="152" spans="2:7" x14ac:dyDescent="0.25">
      <c r="B152" s="3"/>
      <c r="G152" s="4"/>
    </row>
    <row r="153" spans="2:7" x14ac:dyDescent="0.25">
      <c r="B153" s="3"/>
      <c r="G153" s="4"/>
    </row>
    <row r="154" spans="2:7" x14ac:dyDescent="0.25">
      <c r="B154" s="3"/>
      <c r="G154" s="4"/>
    </row>
    <row r="155" spans="2:7" x14ac:dyDescent="0.25">
      <c r="B155" s="3"/>
      <c r="G155" s="4"/>
    </row>
    <row r="156" spans="2:7" x14ac:dyDescent="0.25">
      <c r="B156" s="3"/>
      <c r="G156" s="4"/>
    </row>
    <row r="157" spans="2:7" x14ac:dyDescent="0.25">
      <c r="B157" s="3"/>
      <c r="G157" s="4"/>
    </row>
    <row r="158" spans="2:7" x14ac:dyDescent="0.25">
      <c r="B158" s="3"/>
      <c r="G158" s="4"/>
    </row>
    <row r="159" spans="2:7" x14ac:dyDescent="0.25">
      <c r="B159" s="3"/>
      <c r="G159" s="4"/>
    </row>
    <row r="160" spans="2:7" x14ac:dyDescent="0.25">
      <c r="B160" s="3"/>
      <c r="G160" s="4"/>
    </row>
    <row r="161" spans="2:7" x14ac:dyDescent="0.25">
      <c r="B161" s="3"/>
      <c r="G161" s="4"/>
    </row>
    <row r="162" spans="2:7" x14ac:dyDescent="0.25">
      <c r="B162" s="3"/>
      <c r="G162" s="4"/>
    </row>
    <row r="163" spans="2:7" x14ac:dyDescent="0.25">
      <c r="B163" s="3"/>
      <c r="G163" s="4"/>
    </row>
    <row r="164" spans="2:7" x14ac:dyDescent="0.25">
      <c r="B164" s="3"/>
      <c r="G164" s="4"/>
    </row>
    <row r="165" spans="2:7" x14ac:dyDescent="0.25">
      <c r="B165" s="3"/>
      <c r="G165" s="4"/>
    </row>
    <row r="166" spans="2:7" x14ac:dyDescent="0.25">
      <c r="B166" s="3"/>
      <c r="G166" s="4"/>
    </row>
    <row r="167" spans="2:7" x14ac:dyDescent="0.25">
      <c r="B167" s="3"/>
      <c r="G167" s="4"/>
    </row>
    <row r="168" spans="2:7" x14ac:dyDescent="0.25">
      <c r="B168" s="3"/>
      <c r="G168" s="4"/>
    </row>
    <row r="169" spans="2:7" x14ac:dyDescent="0.25">
      <c r="B169" s="3"/>
      <c r="G169" s="4"/>
    </row>
    <row r="170" spans="2:7" x14ac:dyDescent="0.25">
      <c r="B170" s="3"/>
      <c r="G170" s="4"/>
    </row>
    <row r="171" spans="2:7" x14ac:dyDescent="0.25">
      <c r="B171" s="3"/>
      <c r="G171" s="4"/>
    </row>
    <row r="172" spans="2:7" x14ac:dyDescent="0.25">
      <c r="B172" s="3"/>
      <c r="G172" s="4"/>
    </row>
    <row r="173" spans="2:7" x14ac:dyDescent="0.25">
      <c r="B173" s="3"/>
      <c r="G173" s="4"/>
    </row>
    <row r="174" spans="2:7" x14ac:dyDescent="0.25">
      <c r="B174" s="3"/>
      <c r="G174" s="4"/>
    </row>
    <row r="175" spans="2:7" x14ac:dyDescent="0.25">
      <c r="B175" s="3"/>
      <c r="G175" s="4"/>
    </row>
    <row r="176" spans="2:7" x14ac:dyDescent="0.25">
      <c r="B176" s="3"/>
      <c r="G176" s="4"/>
    </row>
    <row r="177" spans="2:7" x14ac:dyDescent="0.25">
      <c r="B177" s="3"/>
      <c r="G177" s="4"/>
    </row>
    <row r="178" spans="2:7" x14ac:dyDescent="0.25">
      <c r="B178" s="3"/>
      <c r="G178" s="4"/>
    </row>
    <row r="179" spans="2:7" x14ac:dyDescent="0.25">
      <c r="B179" s="3"/>
      <c r="G179" s="4"/>
    </row>
    <row r="180" spans="2:7" x14ac:dyDescent="0.25">
      <c r="B180" s="3"/>
      <c r="G180" s="4"/>
    </row>
    <row r="181" spans="2:7" x14ac:dyDescent="0.25">
      <c r="B181" s="3"/>
      <c r="G181" s="4"/>
    </row>
    <row r="182" spans="2:7" x14ac:dyDescent="0.25">
      <c r="B182" s="3"/>
      <c r="G182" s="4"/>
    </row>
    <row r="183" spans="2:7" x14ac:dyDescent="0.25">
      <c r="B183" s="3"/>
      <c r="G183" s="4"/>
    </row>
    <row r="184" spans="2:7" x14ac:dyDescent="0.25">
      <c r="B184" s="3"/>
      <c r="G184" s="4"/>
    </row>
    <row r="185" spans="2:7" x14ac:dyDescent="0.25">
      <c r="B185" s="3"/>
      <c r="G185" s="4"/>
    </row>
    <row r="186" spans="2:7" x14ac:dyDescent="0.25">
      <c r="B186" s="3"/>
      <c r="G186" s="4"/>
    </row>
    <row r="187" spans="2:7" x14ac:dyDescent="0.25">
      <c r="B187" s="3"/>
      <c r="G187" s="4"/>
    </row>
    <row r="188" spans="2:7" x14ac:dyDescent="0.25">
      <c r="B188" s="3"/>
      <c r="G188" s="4"/>
    </row>
    <row r="189" spans="2:7" x14ac:dyDescent="0.25">
      <c r="B189" s="3"/>
      <c r="G189" s="4"/>
    </row>
    <row r="190" spans="2:7" x14ac:dyDescent="0.25">
      <c r="B190" s="3"/>
      <c r="G190" s="4"/>
    </row>
    <row r="191" spans="2:7" x14ac:dyDescent="0.25">
      <c r="B191" s="3"/>
      <c r="G191" s="4"/>
    </row>
    <row r="192" spans="2:7" x14ac:dyDescent="0.25">
      <c r="B192" s="3"/>
      <c r="G192" s="4"/>
    </row>
    <row r="193" spans="2:7" x14ac:dyDescent="0.25">
      <c r="B193" s="3"/>
      <c r="G193" s="4"/>
    </row>
    <row r="194" spans="2:7" x14ac:dyDescent="0.25">
      <c r="B194" s="3"/>
      <c r="G194" s="4"/>
    </row>
    <row r="195" spans="2:7" x14ac:dyDescent="0.25">
      <c r="B195" s="3"/>
      <c r="G195" s="4"/>
    </row>
    <row r="196" spans="2:7" x14ac:dyDescent="0.25">
      <c r="B196" s="3"/>
      <c r="G196" s="4"/>
    </row>
    <row r="197" spans="2:7" x14ac:dyDescent="0.25">
      <c r="B197" s="3"/>
      <c r="G197" s="4"/>
    </row>
    <row r="198" spans="2:7" x14ac:dyDescent="0.25">
      <c r="B198" s="3"/>
      <c r="G198" s="4"/>
    </row>
    <row r="199" spans="2:7" x14ac:dyDescent="0.25">
      <c r="B199" s="3"/>
      <c r="G199" s="4"/>
    </row>
    <row r="200" spans="2:7" x14ac:dyDescent="0.25">
      <c r="B200" s="3"/>
      <c r="G200" s="4"/>
    </row>
    <row r="201" spans="2:7" x14ac:dyDescent="0.25">
      <c r="B201" s="3"/>
      <c r="G201" s="4"/>
    </row>
    <row r="202" spans="2:7" x14ac:dyDescent="0.25">
      <c r="B202" s="3"/>
      <c r="G202" s="4"/>
    </row>
  </sheetData>
  <hyperlinks>
    <hyperlink ref="B1" r:id="rId1" xr:uid="{00000000-0004-0000-03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202"/>
  <sheetViews>
    <sheetView workbookViewId="0"/>
  </sheetViews>
  <sheetFormatPr defaultColWidth="12.6640625" defaultRowHeight="15.75" customHeight="1" x14ac:dyDescent="0.25"/>
  <cols>
    <col min="1" max="1" width="24.109375" customWidth="1"/>
    <col min="2" max="2" width="67" customWidth="1"/>
    <col min="12" max="12" width="40.33203125" customWidth="1"/>
  </cols>
  <sheetData>
    <row r="1" spans="1:16" x14ac:dyDescent="0.25">
      <c r="A1" s="2" t="s">
        <v>281</v>
      </c>
      <c r="B1" s="7" t="s">
        <v>472</v>
      </c>
      <c r="C1" s="2"/>
      <c r="D1" s="2"/>
      <c r="E1" s="2"/>
      <c r="F1" s="2"/>
      <c r="G1" s="2"/>
    </row>
    <row r="2" spans="1:16" x14ac:dyDescent="0.25">
      <c r="A2" s="5" t="s">
        <v>283</v>
      </c>
      <c r="B2" s="5" t="s">
        <v>284</v>
      </c>
      <c r="C2" s="6" t="s">
        <v>285</v>
      </c>
      <c r="D2" s="6" t="s">
        <v>301</v>
      </c>
      <c r="E2" s="6" t="s">
        <v>302</v>
      </c>
      <c r="F2" s="6" t="s">
        <v>303</v>
      </c>
      <c r="G2" s="6" t="s">
        <v>304</v>
      </c>
      <c r="H2" s="6" t="s">
        <v>305</v>
      </c>
      <c r="I2" s="6" t="s">
        <v>306</v>
      </c>
      <c r="J2" s="6" t="s">
        <v>307</v>
      </c>
      <c r="K2" s="6" t="s">
        <v>308</v>
      </c>
      <c r="L2" s="6" t="s">
        <v>309</v>
      </c>
      <c r="M2" s="2" t="s">
        <v>310</v>
      </c>
      <c r="N2" s="2" t="s">
        <v>311</v>
      </c>
      <c r="O2" s="6" t="s">
        <v>288</v>
      </c>
      <c r="P2" s="6" t="s">
        <v>312</v>
      </c>
    </row>
    <row r="3" spans="1:16" x14ac:dyDescent="0.25">
      <c r="A3" s="2" t="s">
        <v>473</v>
      </c>
      <c r="B3" s="2" t="s">
        <v>474</v>
      </c>
      <c r="C3" s="2" t="s">
        <v>291</v>
      </c>
      <c r="E3" s="2">
        <v>720</v>
      </c>
      <c r="F3" s="2" t="s">
        <v>475</v>
      </c>
      <c r="G3" s="2" t="s">
        <v>316</v>
      </c>
      <c r="H3" s="2" t="s">
        <v>329</v>
      </c>
      <c r="I3" s="2" t="s">
        <v>329</v>
      </c>
      <c r="J3" s="2" t="s">
        <v>291</v>
      </c>
      <c r="K3" s="2" t="s">
        <v>331</v>
      </c>
      <c r="L3" s="2" t="s">
        <v>476</v>
      </c>
      <c r="M3" s="2" t="s">
        <v>319</v>
      </c>
      <c r="N3" s="2" t="s">
        <v>377</v>
      </c>
    </row>
    <row r="4" spans="1:16" x14ac:dyDescent="0.25">
      <c r="A4" s="2" t="s">
        <v>477</v>
      </c>
      <c r="B4" s="2" t="s">
        <v>478</v>
      </c>
      <c r="C4" s="2" t="s">
        <v>294</v>
      </c>
      <c r="E4" s="2">
        <v>10</v>
      </c>
      <c r="F4" s="2">
        <v>1</v>
      </c>
      <c r="G4" s="2" t="s">
        <v>316</v>
      </c>
      <c r="H4" s="2" t="s">
        <v>316</v>
      </c>
      <c r="I4" s="2" t="s">
        <v>316</v>
      </c>
      <c r="J4" s="2" t="s">
        <v>317</v>
      </c>
      <c r="K4" s="2" t="s">
        <v>318</v>
      </c>
      <c r="L4" s="2" t="s">
        <v>479</v>
      </c>
      <c r="M4" s="2" t="s">
        <v>319</v>
      </c>
      <c r="N4" s="2" t="s">
        <v>480</v>
      </c>
    </row>
    <row r="5" spans="1:16" x14ac:dyDescent="0.25">
      <c r="A5" s="2" t="s">
        <v>481</v>
      </c>
      <c r="B5" s="2" t="s">
        <v>482</v>
      </c>
      <c r="C5" s="2" t="s">
        <v>294</v>
      </c>
      <c r="E5" s="2">
        <v>10</v>
      </c>
      <c r="F5" s="2" t="s">
        <v>328</v>
      </c>
      <c r="G5" s="2" t="s">
        <v>316</v>
      </c>
      <c r="H5" s="2" t="s">
        <v>329</v>
      </c>
      <c r="I5" s="2" t="s">
        <v>329</v>
      </c>
      <c r="J5" s="2" t="s">
        <v>330</v>
      </c>
      <c r="K5" s="2" t="s">
        <v>331</v>
      </c>
      <c r="L5" s="2" t="s">
        <v>483</v>
      </c>
      <c r="M5" s="2" t="s">
        <v>319</v>
      </c>
      <c r="N5" s="2" t="s">
        <v>338</v>
      </c>
    </row>
    <row r="6" spans="1:16" x14ac:dyDescent="0.25">
      <c r="A6" s="2" t="s">
        <v>484</v>
      </c>
      <c r="B6" s="2" t="s">
        <v>485</v>
      </c>
      <c r="C6" s="2" t="s">
        <v>294</v>
      </c>
      <c r="E6" s="2">
        <v>20</v>
      </c>
      <c r="F6" s="2" t="s">
        <v>328</v>
      </c>
      <c r="G6" s="2" t="s">
        <v>316</v>
      </c>
      <c r="H6" s="2" t="s">
        <v>329</v>
      </c>
      <c r="I6" s="2" t="s">
        <v>316</v>
      </c>
      <c r="J6" s="2" t="s">
        <v>330</v>
      </c>
      <c r="K6" s="2" t="s">
        <v>331</v>
      </c>
      <c r="L6" s="2" t="s">
        <v>486</v>
      </c>
      <c r="M6" s="2" t="s">
        <v>319</v>
      </c>
      <c r="N6" s="2" t="s">
        <v>338</v>
      </c>
    </row>
    <row r="7" spans="1:16" x14ac:dyDescent="0.25">
      <c r="A7" s="2" t="s">
        <v>487</v>
      </c>
      <c r="B7" s="2" t="s">
        <v>488</v>
      </c>
      <c r="C7" s="2" t="s">
        <v>294</v>
      </c>
      <c r="E7" s="2">
        <v>5</v>
      </c>
      <c r="F7" s="2" t="s">
        <v>328</v>
      </c>
      <c r="G7" s="2" t="s">
        <v>316</v>
      </c>
      <c r="H7" s="2" t="s">
        <v>329</v>
      </c>
      <c r="I7" s="2" t="s">
        <v>316</v>
      </c>
      <c r="J7" s="2" t="s">
        <v>330</v>
      </c>
      <c r="K7" s="2" t="s">
        <v>331</v>
      </c>
      <c r="L7" s="2" t="s">
        <v>489</v>
      </c>
      <c r="M7" s="2" t="s">
        <v>319</v>
      </c>
      <c r="N7" s="2" t="s">
        <v>338</v>
      </c>
    </row>
    <row r="8" spans="1:16" x14ac:dyDescent="0.25">
      <c r="A8" s="2" t="s">
        <v>490</v>
      </c>
      <c r="B8" s="2" t="s">
        <v>491</v>
      </c>
      <c r="C8" s="2" t="s">
        <v>294</v>
      </c>
      <c r="E8" s="2">
        <v>5</v>
      </c>
      <c r="F8" s="2">
        <v>2</v>
      </c>
      <c r="G8" s="2" t="s">
        <v>316</v>
      </c>
      <c r="H8" s="2" t="s">
        <v>316</v>
      </c>
      <c r="I8" s="2" t="s">
        <v>316</v>
      </c>
      <c r="J8" s="2" t="s">
        <v>317</v>
      </c>
      <c r="K8" s="2" t="s">
        <v>318</v>
      </c>
      <c r="L8" s="2" t="s">
        <v>492</v>
      </c>
      <c r="M8" s="2" t="s">
        <v>319</v>
      </c>
      <c r="N8" s="2" t="s">
        <v>320</v>
      </c>
    </row>
    <row r="9" spans="1:16" x14ac:dyDescent="0.25">
      <c r="A9" s="2" t="s">
        <v>493</v>
      </c>
      <c r="B9" s="2" t="s">
        <v>494</v>
      </c>
      <c r="C9" s="2" t="s">
        <v>294</v>
      </c>
      <c r="E9" s="2">
        <v>5</v>
      </c>
      <c r="F9" s="2">
        <v>3</v>
      </c>
      <c r="G9" s="2" t="s">
        <v>316</v>
      </c>
      <c r="H9" s="2" t="s">
        <v>316</v>
      </c>
      <c r="I9" s="2" t="s">
        <v>316</v>
      </c>
      <c r="J9" s="2" t="s">
        <v>317</v>
      </c>
      <c r="K9" s="2" t="s">
        <v>318</v>
      </c>
      <c r="L9" s="2" t="s">
        <v>495</v>
      </c>
      <c r="M9" s="2" t="s">
        <v>319</v>
      </c>
      <c r="N9" s="2" t="s">
        <v>320</v>
      </c>
    </row>
    <row r="10" spans="1:16" x14ac:dyDescent="0.25">
      <c r="A10" s="2" t="s">
        <v>496</v>
      </c>
      <c r="B10" s="2" t="s">
        <v>497</v>
      </c>
      <c r="C10" s="2" t="s">
        <v>294</v>
      </c>
      <c r="E10" s="2">
        <v>5</v>
      </c>
      <c r="F10" s="2">
        <v>4</v>
      </c>
      <c r="G10" s="2" t="s">
        <v>316</v>
      </c>
      <c r="H10" s="2" t="s">
        <v>316</v>
      </c>
      <c r="I10" s="2" t="s">
        <v>316</v>
      </c>
      <c r="J10" s="2" t="s">
        <v>317</v>
      </c>
      <c r="K10" s="2" t="s">
        <v>318</v>
      </c>
      <c r="L10" s="2" t="s">
        <v>498</v>
      </c>
      <c r="M10" s="2" t="s">
        <v>319</v>
      </c>
      <c r="N10" s="2" t="s">
        <v>362</v>
      </c>
    </row>
    <row r="11" spans="1:16" x14ac:dyDescent="0.25">
      <c r="A11" s="2" t="s">
        <v>499</v>
      </c>
      <c r="B11" s="2" t="s">
        <v>500</v>
      </c>
      <c r="C11" s="2" t="s">
        <v>294</v>
      </c>
      <c r="E11" s="2">
        <v>5</v>
      </c>
      <c r="F11" s="2">
        <v>5</v>
      </c>
      <c r="G11" s="2" t="s">
        <v>316</v>
      </c>
      <c r="H11" s="2" t="s">
        <v>316</v>
      </c>
      <c r="I11" s="2" t="s">
        <v>316</v>
      </c>
      <c r="J11" s="2" t="s">
        <v>317</v>
      </c>
      <c r="K11" s="2" t="s">
        <v>318</v>
      </c>
      <c r="L11" s="2" t="s">
        <v>501</v>
      </c>
      <c r="M11" s="2" t="s">
        <v>319</v>
      </c>
      <c r="N11" s="2" t="s">
        <v>388</v>
      </c>
    </row>
    <row r="12" spans="1:16" x14ac:dyDescent="0.25">
      <c r="A12" s="2" t="s">
        <v>502</v>
      </c>
      <c r="B12" s="2" t="s">
        <v>503</v>
      </c>
      <c r="C12" s="2" t="s">
        <v>294</v>
      </c>
      <c r="E12" s="2">
        <v>5</v>
      </c>
      <c r="F12" s="2">
        <v>6</v>
      </c>
      <c r="G12" s="2" t="s">
        <v>316</v>
      </c>
      <c r="H12" s="2" t="s">
        <v>316</v>
      </c>
      <c r="I12" s="2" t="s">
        <v>316</v>
      </c>
      <c r="J12" s="2" t="s">
        <v>343</v>
      </c>
      <c r="K12" s="2" t="s">
        <v>318</v>
      </c>
      <c r="L12" s="2" t="s">
        <v>504</v>
      </c>
      <c r="M12" s="2" t="s">
        <v>319</v>
      </c>
      <c r="N12" s="2" t="s">
        <v>338</v>
      </c>
    </row>
    <row r="13" spans="1:16" x14ac:dyDescent="0.25">
      <c r="A13" s="2" t="s">
        <v>505</v>
      </c>
      <c r="B13" s="2" t="s">
        <v>506</v>
      </c>
      <c r="C13" s="2" t="s">
        <v>294</v>
      </c>
      <c r="E13" s="2">
        <v>10</v>
      </c>
      <c r="F13" s="2" t="s">
        <v>328</v>
      </c>
      <c r="G13" s="2" t="s">
        <v>316</v>
      </c>
      <c r="H13" s="2" t="s">
        <v>329</v>
      </c>
      <c r="I13" s="2" t="s">
        <v>329</v>
      </c>
      <c r="J13" s="2" t="s">
        <v>330</v>
      </c>
      <c r="K13" s="2" t="s">
        <v>331</v>
      </c>
      <c r="L13" s="2" t="s">
        <v>507</v>
      </c>
      <c r="M13" s="2" t="s">
        <v>319</v>
      </c>
      <c r="N13" s="2" t="s">
        <v>377</v>
      </c>
    </row>
    <row r="14" spans="1:16" x14ac:dyDescent="0.25">
      <c r="A14" s="2" t="s">
        <v>508</v>
      </c>
      <c r="B14" s="2" t="s">
        <v>509</v>
      </c>
      <c r="C14" s="2" t="s">
        <v>294</v>
      </c>
      <c r="E14" s="2">
        <v>5</v>
      </c>
      <c r="F14" s="2">
        <v>7</v>
      </c>
      <c r="G14" s="2" t="s">
        <v>316</v>
      </c>
      <c r="H14" s="2" t="s">
        <v>316</v>
      </c>
      <c r="I14" s="2" t="s">
        <v>316</v>
      </c>
      <c r="J14" s="2" t="s">
        <v>317</v>
      </c>
      <c r="K14" s="2" t="s">
        <v>318</v>
      </c>
      <c r="L14" s="2" t="s">
        <v>510</v>
      </c>
      <c r="M14" s="2" t="s">
        <v>319</v>
      </c>
      <c r="N14" s="2" t="s">
        <v>408</v>
      </c>
    </row>
    <row r="15" spans="1:16" x14ac:dyDescent="0.25">
      <c r="A15" s="2" t="s">
        <v>511</v>
      </c>
      <c r="B15" s="2" t="s">
        <v>512</v>
      </c>
      <c r="C15" s="2" t="s">
        <v>294</v>
      </c>
      <c r="E15" s="2">
        <v>5</v>
      </c>
      <c r="F15" s="2">
        <v>8</v>
      </c>
      <c r="G15" s="2" t="s">
        <v>316</v>
      </c>
      <c r="H15" s="2" t="s">
        <v>316</v>
      </c>
      <c r="I15" s="2" t="s">
        <v>316</v>
      </c>
      <c r="J15" s="2" t="s">
        <v>513</v>
      </c>
      <c r="K15" s="2" t="s">
        <v>318</v>
      </c>
      <c r="L15" s="2" t="s">
        <v>514</v>
      </c>
      <c r="M15" s="2" t="s">
        <v>319</v>
      </c>
      <c r="N15" s="2" t="s">
        <v>515</v>
      </c>
    </row>
    <row r="16" spans="1:16" x14ac:dyDescent="0.25">
      <c r="A16" s="2" t="s">
        <v>516</v>
      </c>
      <c r="B16" s="2" t="s">
        <v>517</v>
      </c>
      <c r="C16" s="2" t="s">
        <v>294</v>
      </c>
      <c r="E16" s="2">
        <v>5</v>
      </c>
      <c r="F16" s="2">
        <v>9</v>
      </c>
      <c r="G16" s="2" t="s">
        <v>316</v>
      </c>
      <c r="H16" s="2" t="s">
        <v>316</v>
      </c>
      <c r="I16" s="2" t="s">
        <v>316</v>
      </c>
      <c r="J16" s="2" t="s">
        <v>343</v>
      </c>
      <c r="K16" s="2" t="s">
        <v>318</v>
      </c>
      <c r="L16" s="2" t="s">
        <v>518</v>
      </c>
      <c r="M16" s="2" t="s">
        <v>319</v>
      </c>
      <c r="N16" s="2" t="s">
        <v>515</v>
      </c>
    </row>
    <row r="17" spans="1:14" x14ac:dyDescent="0.25">
      <c r="A17" s="2" t="s">
        <v>519</v>
      </c>
      <c r="B17" s="2" t="s">
        <v>520</v>
      </c>
      <c r="C17" s="2" t="s">
        <v>294</v>
      </c>
      <c r="E17" s="2">
        <v>5</v>
      </c>
      <c r="F17" s="2">
        <v>10</v>
      </c>
      <c r="G17" s="2" t="s">
        <v>316</v>
      </c>
      <c r="H17" s="2" t="s">
        <v>316</v>
      </c>
      <c r="I17" s="2" t="s">
        <v>316</v>
      </c>
      <c r="J17" s="2" t="s">
        <v>513</v>
      </c>
      <c r="K17" s="2" t="s">
        <v>318</v>
      </c>
      <c r="L17" s="2" t="s">
        <v>521</v>
      </c>
      <c r="M17" s="2" t="s">
        <v>319</v>
      </c>
      <c r="N17" s="2" t="s">
        <v>338</v>
      </c>
    </row>
    <row r="18" spans="1:14" x14ac:dyDescent="0.25">
      <c r="A18" s="2" t="s">
        <v>522</v>
      </c>
      <c r="B18" s="2" t="s">
        <v>523</v>
      </c>
      <c r="C18" s="2" t="s">
        <v>294</v>
      </c>
      <c r="E18" s="2">
        <v>5</v>
      </c>
      <c r="F18" s="2">
        <v>11</v>
      </c>
      <c r="G18" s="2" t="s">
        <v>316</v>
      </c>
      <c r="H18" s="2" t="s">
        <v>316</v>
      </c>
      <c r="I18" s="2" t="s">
        <v>316</v>
      </c>
      <c r="J18" s="2" t="s">
        <v>513</v>
      </c>
      <c r="K18" s="2" t="s">
        <v>318</v>
      </c>
      <c r="L18" s="2" t="s">
        <v>524</v>
      </c>
      <c r="M18" s="2" t="s">
        <v>319</v>
      </c>
      <c r="N18" s="2" t="s">
        <v>525</v>
      </c>
    </row>
    <row r="19" spans="1:14" x14ac:dyDescent="0.25">
      <c r="A19" s="2" t="s">
        <v>526</v>
      </c>
      <c r="B19" s="2" t="s">
        <v>527</v>
      </c>
      <c r="C19" s="2" t="s">
        <v>294</v>
      </c>
      <c r="E19" s="2">
        <v>5</v>
      </c>
      <c r="F19" s="2" t="s">
        <v>328</v>
      </c>
      <c r="G19" s="2" t="s">
        <v>316</v>
      </c>
      <c r="H19" s="2" t="s">
        <v>329</v>
      </c>
      <c r="I19" s="2" t="s">
        <v>316</v>
      </c>
      <c r="J19" s="2" t="s">
        <v>330</v>
      </c>
      <c r="K19" s="2" t="s">
        <v>331</v>
      </c>
      <c r="L19" s="2" t="s">
        <v>528</v>
      </c>
      <c r="M19" s="2" t="s">
        <v>319</v>
      </c>
      <c r="N19" s="2" t="s">
        <v>515</v>
      </c>
    </row>
    <row r="20" spans="1:14" x14ac:dyDescent="0.25">
      <c r="A20" s="2" t="s">
        <v>529</v>
      </c>
      <c r="B20" s="2" t="s">
        <v>530</v>
      </c>
      <c r="C20" s="2" t="s">
        <v>294</v>
      </c>
      <c r="E20" s="2">
        <v>5</v>
      </c>
      <c r="F20" s="2">
        <v>12</v>
      </c>
      <c r="G20" s="2" t="s">
        <v>316</v>
      </c>
      <c r="H20" s="2" t="s">
        <v>316</v>
      </c>
      <c r="I20" s="2" t="s">
        <v>316</v>
      </c>
      <c r="J20" s="2" t="s">
        <v>531</v>
      </c>
      <c r="K20" s="2" t="s">
        <v>318</v>
      </c>
      <c r="L20" s="2" t="s">
        <v>532</v>
      </c>
      <c r="M20" s="2" t="s">
        <v>319</v>
      </c>
      <c r="N20" s="2" t="s">
        <v>338</v>
      </c>
    </row>
    <row r="21" spans="1:14" x14ac:dyDescent="0.25">
      <c r="A21" s="2" t="s">
        <v>533</v>
      </c>
      <c r="B21" s="2" t="s">
        <v>534</v>
      </c>
      <c r="C21" s="2" t="s">
        <v>294</v>
      </c>
      <c r="E21" s="2">
        <v>5</v>
      </c>
      <c r="F21" s="2">
        <v>13</v>
      </c>
      <c r="G21" s="2" t="s">
        <v>316</v>
      </c>
      <c r="H21" s="2" t="s">
        <v>316</v>
      </c>
      <c r="I21" s="2" t="s">
        <v>316</v>
      </c>
      <c r="J21" s="2" t="s">
        <v>317</v>
      </c>
      <c r="K21" s="2" t="s">
        <v>318</v>
      </c>
      <c r="L21" s="2" t="s">
        <v>535</v>
      </c>
      <c r="M21" s="2" t="s">
        <v>319</v>
      </c>
      <c r="N21" s="2" t="s">
        <v>388</v>
      </c>
    </row>
    <row r="22" spans="1:14" x14ac:dyDescent="0.25">
      <c r="A22" s="2" t="s">
        <v>536</v>
      </c>
      <c r="B22" s="2" t="s">
        <v>537</v>
      </c>
      <c r="C22" s="2" t="s">
        <v>294</v>
      </c>
      <c r="E22" s="2">
        <v>5</v>
      </c>
      <c r="F22" s="2">
        <v>14</v>
      </c>
      <c r="G22" s="2" t="s">
        <v>316</v>
      </c>
      <c r="H22" s="2" t="s">
        <v>316</v>
      </c>
      <c r="I22" s="2" t="s">
        <v>316</v>
      </c>
      <c r="J22" s="2" t="s">
        <v>343</v>
      </c>
      <c r="K22" s="2" t="s">
        <v>318</v>
      </c>
      <c r="L22" s="2" t="s">
        <v>538</v>
      </c>
      <c r="M22" s="2" t="s">
        <v>319</v>
      </c>
      <c r="N22" s="2" t="s">
        <v>515</v>
      </c>
    </row>
    <row r="23" spans="1:14" x14ac:dyDescent="0.25">
      <c r="A23" s="2" t="s">
        <v>539</v>
      </c>
      <c r="B23" s="2" t="s">
        <v>540</v>
      </c>
      <c r="C23" s="2" t="s">
        <v>294</v>
      </c>
      <c r="E23" s="2">
        <v>5</v>
      </c>
      <c r="F23" s="2">
        <v>15</v>
      </c>
      <c r="G23" s="2" t="s">
        <v>316</v>
      </c>
      <c r="H23" s="2" t="s">
        <v>316</v>
      </c>
      <c r="I23" s="2" t="s">
        <v>316</v>
      </c>
      <c r="J23" s="2" t="s">
        <v>531</v>
      </c>
      <c r="K23" s="2" t="s">
        <v>318</v>
      </c>
      <c r="L23" s="2" t="s">
        <v>541</v>
      </c>
      <c r="M23" s="2" t="s">
        <v>319</v>
      </c>
      <c r="N23" s="2" t="s">
        <v>338</v>
      </c>
    </row>
    <row r="24" spans="1:14" x14ac:dyDescent="0.25">
      <c r="A24" s="2" t="s">
        <v>542</v>
      </c>
      <c r="B24" s="2" t="s">
        <v>543</v>
      </c>
      <c r="C24" s="2" t="s">
        <v>294</v>
      </c>
      <c r="E24" s="2">
        <v>5</v>
      </c>
      <c r="F24" s="2">
        <v>16</v>
      </c>
      <c r="G24" s="2" t="s">
        <v>316</v>
      </c>
      <c r="H24" s="2" t="s">
        <v>316</v>
      </c>
      <c r="I24" s="2" t="s">
        <v>316</v>
      </c>
      <c r="J24" s="2" t="s">
        <v>317</v>
      </c>
      <c r="K24" s="2" t="s">
        <v>318</v>
      </c>
      <c r="L24" s="2" t="s">
        <v>544</v>
      </c>
      <c r="M24" s="2" t="s">
        <v>319</v>
      </c>
      <c r="N24" s="2" t="s">
        <v>320</v>
      </c>
    </row>
    <row r="25" spans="1:14" x14ac:dyDescent="0.25">
      <c r="A25" s="2" t="s">
        <v>545</v>
      </c>
      <c r="B25" s="2" t="s">
        <v>546</v>
      </c>
      <c r="C25" s="2" t="s">
        <v>293</v>
      </c>
      <c r="E25" s="2">
        <v>5</v>
      </c>
      <c r="F25" s="2">
        <v>17</v>
      </c>
      <c r="G25" s="2" t="s">
        <v>316</v>
      </c>
      <c r="H25" s="2" t="s">
        <v>316</v>
      </c>
      <c r="I25" s="2" t="s">
        <v>316</v>
      </c>
      <c r="J25" s="2" t="s">
        <v>317</v>
      </c>
      <c r="K25" s="2" t="s">
        <v>318</v>
      </c>
      <c r="L25" s="2" t="s">
        <v>547</v>
      </c>
      <c r="M25" s="2" t="s">
        <v>319</v>
      </c>
      <c r="N25" s="2" t="s">
        <v>362</v>
      </c>
    </row>
    <row r="26" spans="1:14" x14ac:dyDescent="0.25">
      <c r="A26" s="2" t="s">
        <v>548</v>
      </c>
      <c r="B26" s="2" t="s">
        <v>549</v>
      </c>
      <c r="C26" s="2" t="s">
        <v>293</v>
      </c>
      <c r="E26" s="2">
        <v>5</v>
      </c>
      <c r="F26" s="2">
        <v>18</v>
      </c>
      <c r="G26" s="2" t="s">
        <v>316</v>
      </c>
      <c r="H26" s="2" t="s">
        <v>316</v>
      </c>
      <c r="I26" s="2" t="s">
        <v>316</v>
      </c>
      <c r="J26" s="2" t="s">
        <v>317</v>
      </c>
      <c r="K26" s="2" t="s">
        <v>318</v>
      </c>
      <c r="L26" s="2" t="s">
        <v>550</v>
      </c>
      <c r="M26" s="2" t="s">
        <v>319</v>
      </c>
      <c r="N26" s="2" t="s">
        <v>388</v>
      </c>
    </row>
    <row r="27" spans="1:14" x14ac:dyDescent="0.25">
      <c r="A27" s="2" t="s">
        <v>551</v>
      </c>
      <c r="B27" s="2" t="s">
        <v>552</v>
      </c>
      <c r="C27" s="2" t="s">
        <v>293</v>
      </c>
      <c r="E27" s="2">
        <v>5</v>
      </c>
      <c r="F27" s="2">
        <v>19</v>
      </c>
      <c r="G27" s="2" t="s">
        <v>316</v>
      </c>
      <c r="H27" s="2" t="s">
        <v>316</v>
      </c>
      <c r="I27" s="2" t="s">
        <v>316</v>
      </c>
      <c r="J27" s="2" t="s">
        <v>317</v>
      </c>
      <c r="K27" s="2" t="s">
        <v>318</v>
      </c>
      <c r="L27" s="2" t="s">
        <v>552</v>
      </c>
      <c r="M27" s="2" t="s">
        <v>319</v>
      </c>
      <c r="N27" s="2" t="s">
        <v>408</v>
      </c>
    </row>
    <row r="28" spans="1:14" x14ac:dyDescent="0.25">
      <c r="A28" s="2" t="s">
        <v>553</v>
      </c>
      <c r="B28" s="2" t="s">
        <v>554</v>
      </c>
      <c r="C28" s="2" t="s">
        <v>293</v>
      </c>
      <c r="E28" s="2">
        <v>5</v>
      </c>
      <c r="F28" s="2">
        <v>20</v>
      </c>
      <c r="G28" s="2" t="s">
        <v>316</v>
      </c>
      <c r="H28" s="2" t="s">
        <v>316</v>
      </c>
      <c r="I28" s="2" t="s">
        <v>316</v>
      </c>
      <c r="J28" s="2" t="s">
        <v>513</v>
      </c>
      <c r="K28" s="2" t="s">
        <v>318</v>
      </c>
      <c r="L28" s="2" t="s">
        <v>555</v>
      </c>
      <c r="M28" s="2" t="s">
        <v>319</v>
      </c>
      <c r="N28" s="2" t="s">
        <v>515</v>
      </c>
    </row>
    <row r="29" spans="1:14" x14ac:dyDescent="0.25">
      <c r="A29" s="2" t="s">
        <v>556</v>
      </c>
      <c r="B29" s="2" t="s">
        <v>557</v>
      </c>
      <c r="C29" s="2" t="s">
        <v>294</v>
      </c>
      <c r="E29" s="2">
        <v>5</v>
      </c>
      <c r="F29" s="2">
        <v>21</v>
      </c>
      <c r="G29" s="2" t="s">
        <v>316</v>
      </c>
      <c r="H29" s="2" t="s">
        <v>316</v>
      </c>
      <c r="I29" s="2" t="s">
        <v>316</v>
      </c>
      <c r="J29" s="2" t="s">
        <v>558</v>
      </c>
      <c r="K29" s="2" t="s">
        <v>318</v>
      </c>
      <c r="L29" s="2" t="s">
        <v>559</v>
      </c>
      <c r="M29" s="2" t="s">
        <v>319</v>
      </c>
      <c r="N29" s="2" t="s">
        <v>560</v>
      </c>
    </row>
    <row r="30" spans="1:14" x14ac:dyDescent="0.25">
      <c r="A30" s="2" t="s">
        <v>561</v>
      </c>
      <c r="B30" s="2" t="s">
        <v>562</v>
      </c>
      <c r="C30" s="2" t="s">
        <v>294</v>
      </c>
      <c r="E30" s="2">
        <v>5</v>
      </c>
      <c r="F30" s="2">
        <v>22</v>
      </c>
      <c r="G30" s="2" t="s">
        <v>316</v>
      </c>
      <c r="H30" s="2" t="s">
        <v>316</v>
      </c>
      <c r="I30" s="2" t="s">
        <v>316</v>
      </c>
      <c r="J30" s="2" t="s">
        <v>317</v>
      </c>
      <c r="K30" s="2" t="s">
        <v>318</v>
      </c>
      <c r="L30" s="2" t="s">
        <v>563</v>
      </c>
      <c r="M30" s="2" t="s">
        <v>319</v>
      </c>
      <c r="N30" s="2" t="s">
        <v>362</v>
      </c>
    </row>
    <row r="31" spans="1:14" x14ac:dyDescent="0.25">
      <c r="A31" s="2" t="s">
        <v>564</v>
      </c>
      <c r="B31" s="2" t="s">
        <v>565</v>
      </c>
      <c r="C31" s="2" t="s">
        <v>293</v>
      </c>
      <c r="E31" s="2">
        <v>5</v>
      </c>
      <c r="F31" s="2">
        <v>23</v>
      </c>
      <c r="G31" s="2" t="s">
        <v>316</v>
      </c>
      <c r="H31" s="2" t="s">
        <v>316</v>
      </c>
      <c r="I31" s="2" t="s">
        <v>316</v>
      </c>
      <c r="J31" s="2" t="s">
        <v>343</v>
      </c>
      <c r="K31" s="2" t="s">
        <v>318</v>
      </c>
      <c r="L31" s="2" t="s">
        <v>566</v>
      </c>
      <c r="M31" s="2" t="s">
        <v>319</v>
      </c>
      <c r="N31" s="2" t="s">
        <v>388</v>
      </c>
    </row>
    <row r="32" spans="1:14" x14ac:dyDescent="0.25">
      <c r="A32" s="2" t="s">
        <v>567</v>
      </c>
      <c r="B32" s="2" t="s">
        <v>568</v>
      </c>
      <c r="C32" s="2" t="s">
        <v>293</v>
      </c>
      <c r="E32" s="2">
        <v>5</v>
      </c>
      <c r="F32" s="2">
        <v>24</v>
      </c>
      <c r="G32" s="2" t="s">
        <v>316</v>
      </c>
      <c r="H32" s="2" t="s">
        <v>316</v>
      </c>
      <c r="I32" s="2" t="s">
        <v>316</v>
      </c>
      <c r="J32" s="2" t="s">
        <v>317</v>
      </c>
      <c r="K32" s="2" t="s">
        <v>318</v>
      </c>
      <c r="L32" s="2" t="s">
        <v>569</v>
      </c>
      <c r="M32" s="2" t="s">
        <v>319</v>
      </c>
      <c r="N32" s="2" t="s">
        <v>388</v>
      </c>
    </row>
    <row r="33" spans="1:14" x14ac:dyDescent="0.25">
      <c r="A33" s="2" t="s">
        <v>570</v>
      </c>
      <c r="B33" s="2" t="s">
        <v>571</v>
      </c>
      <c r="C33" s="2" t="s">
        <v>292</v>
      </c>
      <c r="E33" s="2">
        <v>5</v>
      </c>
      <c r="F33" s="2">
        <v>25</v>
      </c>
      <c r="G33" s="2" t="s">
        <v>316</v>
      </c>
      <c r="H33" s="2" t="s">
        <v>316</v>
      </c>
      <c r="I33" s="2" t="s">
        <v>316</v>
      </c>
      <c r="J33" s="2" t="s">
        <v>317</v>
      </c>
      <c r="K33" s="2" t="s">
        <v>318</v>
      </c>
      <c r="L33" s="2" t="s">
        <v>572</v>
      </c>
      <c r="M33" s="2" t="s">
        <v>319</v>
      </c>
      <c r="N33" s="2" t="s">
        <v>424</v>
      </c>
    </row>
    <row r="34" spans="1:14" x14ac:dyDescent="0.25">
      <c r="A34" s="2" t="s">
        <v>573</v>
      </c>
      <c r="B34" s="2" t="s">
        <v>574</v>
      </c>
      <c r="C34" s="2" t="s">
        <v>293</v>
      </c>
      <c r="E34" s="2">
        <v>15</v>
      </c>
      <c r="F34" s="2">
        <v>26</v>
      </c>
      <c r="G34" s="2" t="s">
        <v>316</v>
      </c>
      <c r="H34" s="2" t="s">
        <v>316</v>
      </c>
      <c r="I34" s="2" t="s">
        <v>316</v>
      </c>
      <c r="J34" s="2" t="s">
        <v>575</v>
      </c>
      <c r="K34" s="2" t="s">
        <v>318</v>
      </c>
      <c r="L34" s="2" t="s">
        <v>576</v>
      </c>
      <c r="M34" s="2" t="s">
        <v>319</v>
      </c>
      <c r="N34" s="2" t="s">
        <v>424</v>
      </c>
    </row>
    <row r="35" spans="1:14" x14ac:dyDescent="0.25">
      <c r="A35" s="2" t="s">
        <v>577</v>
      </c>
      <c r="B35" s="2" t="s">
        <v>578</v>
      </c>
      <c r="C35" s="2" t="s">
        <v>292</v>
      </c>
      <c r="E35" s="2">
        <v>5</v>
      </c>
      <c r="F35" s="2">
        <v>33</v>
      </c>
      <c r="G35" s="2" t="s">
        <v>316</v>
      </c>
      <c r="H35" s="2" t="s">
        <v>329</v>
      </c>
      <c r="I35" s="2" t="s">
        <v>316</v>
      </c>
      <c r="J35" s="2" t="s">
        <v>330</v>
      </c>
      <c r="K35" s="2" t="s">
        <v>331</v>
      </c>
      <c r="L35" s="2" t="s">
        <v>579</v>
      </c>
      <c r="M35" s="2" t="s">
        <v>319</v>
      </c>
      <c r="N35" s="2" t="s">
        <v>338</v>
      </c>
    </row>
    <row r="36" spans="1:14" x14ac:dyDescent="0.25">
      <c r="A36" s="2" t="s">
        <v>580</v>
      </c>
      <c r="B36" s="2" t="s">
        <v>576</v>
      </c>
      <c r="C36" s="2" t="s">
        <v>292</v>
      </c>
      <c r="E36" s="2">
        <v>5</v>
      </c>
      <c r="F36" s="2">
        <v>34</v>
      </c>
      <c r="G36" s="2" t="s">
        <v>316</v>
      </c>
      <c r="H36" s="2" t="s">
        <v>316</v>
      </c>
      <c r="I36" s="2" t="s">
        <v>316</v>
      </c>
      <c r="J36" s="2" t="s">
        <v>343</v>
      </c>
      <c r="K36" s="2" t="s">
        <v>318</v>
      </c>
      <c r="L36" s="2" t="s">
        <v>581</v>
      </c>
      <c r="M36" s="2" t="s">
        <v>319</v>
      </c>
      <c r="N36" s="2" t="s">
        <v>582</v>
      </c>
    </row>
    <row r="37" spans="1:14" x14ac:dyDescent="0.25">
      <c r="A37" s="2" t="s">
        <v>583</v>
      </c>
      <c r="B37" s="2" t="s">
        <v>584</v>
      </c>
      <c r="C37" s="2" t="s">
        <v>292</v>
      </c>
      <c r="E37" s="2">
        <v>10</v>
      </c>
      <c r="F37" s="2">
        <v>35</v>
      </c>
      <c r="G37" s="2" t="s">
        <v>316</v>
      </c>
      <c r="H37" s="2" t="s">
        <v>329</v>
      </c>
      <c r="I37" s="2" t="s">
        <v>329</v>
      </c>
      <c r="J37" s="2" t="s">
        <v>330</v>
      </c>
      <c r="K37" s="2" t="s">
        <v>331</v>
      </c>
      <c r="L37" s="2" t="s">
        <v>585</v>
      </c>
      <c r="M37" s="2" t="s">
        <v>319</v>
      </c>
      <c r="N37" s="2" t="s">
        <v>377</v>
      </c>
    </row>
    <row r="38" spans="1:14" x14ac:dyDescent="0.25">
      <c r="A38" s="2" t="s">
        <v>586</v>
      </c>
      <c r="B38" s="2" t="s">
        <v>587</v>
      </c>
      <c r="C38" s="2" t="s">
        <v>292</v>
      </c>
      <c r="E38" s="2">
        <v>5</v>
      </c>
      <c r="F38" s="2">
        <v>36</v>
      </c>
      <c r="G38" s="2" t="s">
        <v>316</v>
      </c>
      <c r="H38" s="2" t="s">
        <v>316</v>
      </c>
      <c r="I38" s="2" t="s">
        <v>316</v>
      </c>
      <c r="J38" s="2" t="s">
        <v>588</v>
      </c>
      <c r="K38" s="2" t="s">
        <v>318</v>
      </c>
      <c r="L38" s="2" t="s">
        <v>589</v>
      </c>
      <c r="M38" s="2" t="s">
        <v>319</v>
      </c>
      <c r="N38" s="2" t="s">
        <v>338</v>
      </c>
    </row>
    <row r="39" spans="1:14" x14ac:dyDescent="0.25">
      <c r="B39" s="3"/>
      <c r="G39" s="4"/>
    </row>
    <row r="40" spans="1:14" x14ac:dyDescent="0.25">
      <c r="B40" s="3"/>
      <c r="G40" s="4"/>
    </row>
    <row r="41" spans="1:14" x14ac:dyDescent="0.25">
      <c r="B41" s="3"/>
      <c r="G41" s="4"/>
    </row>
    <row r="42" spans="1:14" x14ac:dyDescent="0.25">
      <c r="B42" s="3"/>
      <c r="G42" s="4"/>
    </row>
    <row r="43" spans="1:14" x14ac:dyDescent="0.25">
      <c r="B43" s="3"/>
      <c r="G43" s="4"/>
    </row>
    <row r="44" spans="1:14" x14ac:dyDescent="0.25">
      <c r="B44" s="3"/>
      <c r="G44" s="4"/>
    </row>
    <row r="45" spans="1:14" x14ac:dyDescent="0.25">
      <c r="B45" s="3"/>
      <c r="G45" s="4"/>
    </row>
    <row r="46" spans="1:14" x14ac:dyDescent="0.25">
      <c r="B46" s="3"/>
      <c r="G46" s="4"/>
    </row>
    <row r="47" spans="1:14" x14ac:dyDescent="0.25">
      <c r="B47" s="3"/>
      <c r="G47" s="4"/>
    </row>
    <row r="48" spans="1:14" x14ac:dyDescent="0.25">
      <c r="B48" s="3"/>
      <c r="G48" s="4"/>
    </row>
    <row r="49" spans="2:7" x14ac:dyDescent="0.25">
      <c r="B49" s="3"/>
      <c r="G49" s="4"/>
    </row>
    <row r="50" spans="2:7" x14ac:dyDescent="0.25">
      <c r="B50" s="3"/>
      <c r="G50" s="4"/>
    </row>
    <row r="51" spans="2:7" x14ac:dyDescent="0.25">
      <c r="B51" s="3"/>
      <c r="G51" s="4"/>
    </row>
    <row r="52" spans="2:7" x14ac:dyDescent="0.25">
      <c r="B52" s="3"/>
      <c r="G52" s="4"/>
    </row>
    <row r="53" spans="2:7" x14ac:dyDescent="0.25">
      <c r="B53" s="3"/>
      <c r="G53" s="4"/>
    </row>
    <row r="54" spans="2:7" x14ac:dyDescent="0.25">
      <c r="B54" s="3"/>
      <c r="G54" s="4"/>
    </row>
    <row r="55" spans="2:7" x14ac:dyDescent="0.25">
      <c r="B55" s="3"/>
      <c r="G55" s="4"/>
    </row>
    <row r="56" spans="2:7" x14ac:dyDescent="0.25">
      <c r="B56" s="3"/>
      <c r="G56" s="4"/>
    </row>
    <row r="57" spans="2:7" x14ac:dyDescent="0.25">
      <c r="B57" s="3"/>
      <c r="G57" s="4"/>
    </row>
    <row r="58" spans="2:7" x14ac:dyDescent="0.25">
      <c r="B58" s="3"/>
      <c r="G58" s="4"/>
    </row>
    <row r="59" spans="2:7" x14ac:dyDescent="0.25">
      <c r="B59" s="3"/>
      <c r="G59" s="4"/>
    </row>
    <row r="60" spans="2:7" x14ac:dyDescent="0.25">
      <c r="B60" s="3"/>
      <c r="G60" s="4"/>
    </row>
    <row r="61" spans="2:7" x14ac:dyDescent="0.25">
      <c r="B61" s="3"/>
      <c r="G61" s="4"/>
    </row>
    <row r="62" spans="2:7" x14ac:dyDescent="0.25">
      <c r="B62" s="3"/>
      <c r="G62" s="4"/>
    </row>
    <row r="63" spans="2:7" x14ac:dyDescent="0.25">
      <c r="B63" s="3"/>
      <c r="G63" s="4"/>
    </row>
    <row r="64" spans="2:7" x14ac:dyDescent="0.25">
      <c r="B64" s="3"/>
      <c r="G64" s="4"/>
    </row>
    <row r="65" spans="2:7" x14ac:dyDescent="0.25">
      <c r="B65" s="3"/>
      <c r="G65" s="4"/>
    </row>
    <row r="66" spans="2:7" x14ac:dyDescent="0.25">
      <c r="B66" s="3"/>
      <c r="G66" s="4"/>
    </row>
    <row r="67" spans="2:7" x14ac:dyDescent="0.25">
      <c r="B67" s="3"/>
      <c r="G67" s="4"/>
    </row>
    <row r="68" spans="2:7" x14ac:dyDescent="0.25">
      <c r="B68" s="3"/>
      <c r="G68" s="4"/>
    </row>
    <row r="69" spans="2:7" x14ac:dyDescent="0.25">
      <c r="B69" s="3"/>
      <c r="G69" s="4"/>
    </row>
    <row r="70" spans="2:7" x14ac:dyDescent="0.25">
      <c r="B70" s="3"/>
      <c r="G70" s="4"/>
    </row>
    <row r="71" spans="2:7" x14ac:dyDescent="0.25">
      <c r="B71" s="3"/>
      <c r="G71" s="4"/>
    </row>
    <row r="72" spans="2:7" x14ac:dyDescent="0.25">
      <c r="B72" s="3"/>
      <c r="G72" s="4"/>
    </row>
    <row r="73" spans="2:7" x14ac:dyDescent="0.25">
      <c r="B73" s="3"/>
      <c r="G73" s="4"/>
    </row>
    <row r="74" spans="2:7" x14ac:dyDescent="0.25">
      <c r="B74" s="3"/>
      <c r="G74" s="4"/>
    </row>
    <row r="75" spans="2:7" x14ac:dyDescent="0.25">
      <c r="B75" s="3"/>
      <c r="G75" s="4"/>
    </row>
    <row r="76" spans="2:7" x14ac:dyDescent="0.25">
      <c r="B76" s="3"/>
      <c r="G76" s="4"/>
    </row>
    <row r="77" spans="2:7" x14ac:dyDescent="0.25">
      <c r="B77" s="3"/>
      <c r="G77" s="4"/>
    </row>
    <row r="78" spans="2:7" x14ac:dyDescent="0.25">
      <c r="B78" s="3"/>
      <c r="G78" s="4"/>
    </row>
    <row r="79" spans="2:7" x14ac:dyDescent="0.25">
      <c r="B79" s="3"/>
      <c r="G79" s="4"/>
    </row>
    <row r="80" spans="2:7" x14ac:dyDescent="0.25">
      <c r="B80" s="3"/>
      <c r="G80" s="4"/>
    </row>
    <row r="81" spans="2:7" x14ac:dyDescent="0.25">
      <c r="B81" s="3"/>
      <c r="G81" s="4"/>
    </row>
    <row r="82" spans="2:7" x14ac:dyDescent="0.25">
      <c r="B82" s="3"/>
      <c r="G82" s="4"/>
    </row>
    <row r="83" spans="2:7" x14ac:dyDescent="0.25">
      <c r="B83" s="3"/>
      <c r="G83" s="4"/>
    </row>
    <row r="84" spans="2:7" x14ac:dyDescent="0.25">
      <c r="B84" s="3"/>
      <c r="G84" s="4"/>
    </row>
    <row r="85" spans="2:7" x14ac:dyDescent="0.25">
      <c r="B85" s="3"/>
      <c r="G85" s="4"/>
    </row>
    <row r="86" spans="2:7" x14ac:dyDescent="0.25">
      <c r="B86" s="3"/>
      <c r="G86" s="4"/>
    </row>
    <row r="87" spans="2:7" x14ac:dyDescent="0.25">
      <c r="B87" s="3"/>
      <c r="G87" s="4"/>
    </row>
    <row r="88" spans="2:7" x14ac:dyDescent="0.25">
      <c r="B88" s="3"/>
      <c r="G88" s="4"/>
    </row>
    <row r="89" spans="2:7" x14ac:dyDescent="0.25">
      <c r="B89" s="3"/>
      <c r="G89" s="4"/>
    </row>
    <row r="90" spans="2:7" x14ac:dyDescent="0.25">
      <c r="B90" s="3"/>
      <c r="G90" s="4"/>
    </row>
    <row r="91" spans="2:7" x14ac:dyDescent="0.25">
      <c r="B91" s="3"/>
      <c r="G91" s="4"/>
    </row>
    <row r="92" spans="2:7" x14ac:dyDescent="0.25">
      <c r="B92" s="3"/>
      <c r="G92" s="4"/>
    </row>
    <row r="93" spans="2:7" x14ac:dyDescent="0.25">
      <c r="B93" s="3"/>
      <c r="G93" s="4"/>
    </row>
    <row r="94" spans="2:7" x14ac:dyDescent="0.25">
      <c r="B94" s="3"/>
      <c r="G94" s="4"/>
    </row>
    <row r="95" spans="2:7" x14ac:dyDescent="0.25">
      <c r="B95" s="3"/>
      <c r="G95" s="4"/>
    </row>
    <row r="96" spans="2:7" x14ac:dyDescent="0.25">
      <c r="B96" s="3"/>
      <c r="G96" s="4"/>
    </row>
    <row r="97" spans="2:7" x14ac:dyDescent="0.25">
      <c r="B97" s="3"/>
      <c r="G97" s="4"/>
    </row>
    <row r="98" spans="2:7" x14ac:dyDescent="0.25">
      <c r="B98" s="3"/>
      <c r="G98" s="4"/>
    </row>
    <row r="99" spans="2:7" x14ac:dyDescent="0.25">
      <c r="B99" s="3"/>
      <c r="G99" s="4"/>
    </row>
    <row r="100" spans="2:7" x14ac:dyDescent="0.25">
      <c r="B100" s="3"/>
      <c r="G100" s="4"/>
    </row>
    <row r="101" spans="2:7" x14ac:dyDescent="0.25">
      <c r="B101" s="3"/>
      <c r="G101" s="4"/>
    </row>
    <row r="102" spans="2:7" x14ac:dyDescent="0.25">
      <c r="B102" s="3"/>
      <c r="G102" s="4"/>
    </row>
    <row r="103" spans="2:7" x14ac:dyDescent="0.25">
      <c r="B103" s="3"/>
      <c r="G103" s="4"/>
    </row>
    <row r="104" spans="2:7" x14ac:dyDescent="0.25">
      <c r="B104" s="3"/>
      <c r="G104" s="4"/>
    </row>
    <row r="105" spans="2:7" x14ac:dyDescent="0.25">
      <c r="B105" s="3"/>
      <c r="G105" s="4"/>
    </row>
    <row r="106" spans="2:7" x14ac:dyDescent="0.25">
      <c r="B106" s="3"/>
      <c r="G106" s="4"/>
    </row>
    <row r="107" spans="2:7" x14ac:dyDescent="0.25">
      <c r="B107" s="3"/>
      <c r="G107" s="4"/>
    </row>
    <row r="108" spans="2:7" x14ac:dyDescent="0.25">
      <c r="B108" s="3"/>
      <c r="G108" s="4"/>
    </row>
    <row r="109" spans="2:7" x14ac:dyDescent="0.25">
      <c r="B109" s="3"/>
      <c r="G109" s="4"/>
    </row>
    <row r="110" spans="2:7" x14ac:dyDescent="0.25">
      <c r="B110" s="3"/>
      <c r="G110" s="4"/>
    </row>
    <row r="111" spans="2:7" x14ac:dyDescent="0.25">
      <c r="B111" s="3"/>
      <c r="G111" s="4"/>
    </row>
    <row r="112" spans="2:7" x14ac:dyDescent="0.25">
      <c r="B112" s="3"/>
      <c r="G112" s="4"/>
    </row>
    <row r="113" spans="2:7" x14ac:dyDescent="0.25">
      <c r="B113" s="3"/>
      <c r="G113" s="4"/>
    </row>
    <row r="114" spans="2:7" x14ac:dyDescent="0.25">
      <c r="B114" s="3"/>
      <c r="G114" s="4"/>
    </row>
    <row r="115" spans="2:7" x14ac:dyDescent="0.25">
      <c r="B115" s="3"/>
      <c r="G115" s="4"/>
    </row>
    <row r="116" spans="2:7" x14ac:dyDescent="0.25">
      <c r="B116" s="3"/>
      <c r="G116" s="4"/>
    </row>
    <row r="117" spans="2:7" x14ac:dyDescent="0.25">
      <c r="B117" s="3"/>
      <c r="G117" s="4"/>
    </row>
    <row r="118" spans="2:7" x14ac:dyDescent="0.25">
      <c r="B118" s="3"/>
      <c r="G118" s="4"/>
    </row>
    <row r="119" spans="2:7" x14ac:dyDescent="0.25">
      <c r="B119" s="3"/>
      <c r="G119" s="4"/>
    </row>
    <row r="120" spans="2:7" x14ac:dyDescent="0.25">
      <c r="B120" s="3"/>
      <c r="G120" s="4"/>
    </row>
    <row r="121" spans="2:7" x14ac:dyDescent="0.25">
      <c r="B121" s="3"/>
      <c r="G121" s="4"/>
    </row>
    <row r="122" spans="2:7" x14ac:dyDescent="0.25">
      <c r="B122" s="3"/>
      <c r="G122" s="4"/>
    </row>
    <row r="123" spans="2:7" x14ac:dyDescent="0.25">
      <c r="B123" s="3"/>
      <c r="G123" s="4"/>
    </row>
    <row r="124" spans="2:7" x14ac:dyDescent="0.25">
      <c r="B124" s="3"/>
      <c r="G124" s="4"/>
    </row>
    <row r="125" spans="2:7" x14ac:dyDescent="0.25">
      <c r="B125" s="3"/>
      <c r="G125" s="4"/>
    </row>
    <row r="126" spans="2:7" x14ac:dyDescent="0.25">
      <c r="B126" s="3"/>
      <c r="G126" s="4"/>
    </row>
    <row r="127" spans="2:7" x14ac:dyDescent="0.25">
      <c r="B127" s="3"/>
      <c r="G127" s="4"/>
    </row>
    <row r="128" spans="2:7" x14ac:dyDescent="0.25">
      <c r="B128" s="3"/>
      <c r="G128" s="4"/>
    </row>
    <row r="129" spans="2:7" x14ac:dyDescent="0.25">
      <c r="B129" s="3"/>
      <c r="G129" s="4"/>
    </row>
    <row r="130" spans="2:7" x14ac:dyDescent="0.25">
      <c r="B130" s="3"/>
      <c r="G130" s="4"/>
    </row>
    <row r="131" spans="2:7" x14ac:dyDescent="0.25">
      <c r="B131" s="3"/>
      <c r="G131" s="4"/>
    </row>
    <row r="132" spans="2:7" x14ac:dyDescent="0.25">
      <c r="B132" s="3"/>
      <c r="G132" s="4"/>
    </row>
    <row r="133" spans="2:7" x14ac:dyDescent="0.25">
      <c r="B133" s="3"/>
      <c r="G133" s="4"/>
    </row>
    <row r="134" spans="2:7" x14ac:dyDescent="0.25">
      <c r="B134" s="3"/>
      <c r="G134" s="4"/>
    </row>
    <row r="135" spans="2:7" x14ac:dyDescent="0.25">
      <c r="B135" s="3"/>
      <c r="G135" s="4"/>
    </row>
    <row r="136" spans="2:7" x14ac:dyDescent="0.25">
      <c r="B136" s="3"/>
      <c r="G136" s="4"/>
    </row>
    <row r="137" spans="2:7" x14ac:dyDescent="0.25">
      <c r="B137" s="3"/>
      <c r="G137" s="4"/>
    </row>
    <row r="138" spans="2:7" x14ac:dyDescent="0.25">
      <c r="B138" s="3"/>
      <c r="G138" s="4"/>
    </row>
    <row r="139" spans="2:7" x14ac:dyDescent="0.25">
      <c r="B139" s="3"/>
      <c r="G139" s="4"/>
    </row>
    <row r="140" spans="2:7" x14ac:dyDescent="0.25">
      <c r="B140" s="3"/>
      <c r="G140" s="4"/>
    </row>
    <row r="141" spans="2:7" x14ac:dyDescent="0.25">
      <c r="B141" s="3"/>
      <c r="G141" s="4"/>
    </row>
    <row r="142" spans="2:7" x14ac:dyDescent="0.25">
      <c r="B142" s="3"/>
      <c r="G142" s="4"/>
    </row>
    <row r="143" spans="2:7" x14ac:dyDescent="0.25">
      <c r="B143" s="3"/>
      <c r="G143" s="4"/>
    </row>
    <row r="144" spans="2:7" x14ac:dyDescent="0.25">
      <c r="B144" s="3"/>
      <c r="G144" s="4"/>
    </row>
    <row r="145" spans="2:7" x14ac:dyDescent="0.25">
      <c r="B145" s="3"/>
      <c r="G145" s="4"/>
    </row>
    <row r="146" spans="2:7" x14ac:dyDescent="0.25">
      <c r="B146" s="3"/>
      <c r="G146" s="4"/>
    </row>
    <row r="147" spans="2:7" x14ac:dyDescent="0.25">
      <c r="B147" s="3"/>
      <c r="G147" s="4"/>
    </row>
    <row r="148" spans="2:7" x14ac:dyDescent="0.25">
      <c r="B148" s="3"/>
      <c r="G148" s="4"/>
    </row>
    <row r="149" spans="2:7" x14ac:dyDescent="0.25">
      <c r="B149" s="3"/>
      <c r="G149" s="4"/>
    </row>
    <row r="150" spans="2:7" x14ac:dyDescent="0.25">
      <c r="B150" s="3"/>
      <c r="G150" s="4"/>
    </row>
    <row r="151" spans="2:7" x14ac:dyDescent="0.25">
      <c r="B151" s="3"/>
      <c r="G151" s="4"/>
    </row>
    <row r="152" spans="2:7" x14ac:dyDescent="0.25">
      <c r="B152" s="3"/>
      <c r="G152" s="4"/>
    </row>
    <row r="153" spans="2:7" x14ac:dyDescent="0.25">
      <c r="B153" s="3"/>
      <c r="G153" s="4"/>
    </row>
    <row r="154" spans="2:7" x14ac:dyDescent="0.25">
      <c r="B154" s="3"/>
      <c r="G154" s="4"/>
    </row>
    <row r="155" spans="2:7" x14ac:dyDescent="0.25">
      <c r="B155" s="3"/>
      <c r="G155" s="4"/>
    </row>
    <row r="156" spans="2:7" x14ac:dyDescent="0.25">
      <c r="B156" s="3"/>
      <c r="G156" s="4"/>
    </row>
    <row r="157" spans="2:7" x14ac:dyDescent="0.25">
      <c r="B157" s="3"/>
      <c r="G157" s="4"/>
    </row>
    <row r="158" spans="2:7" x14ac:dyDescent="0.25">
      <c r="B158" s="3"/>
      <c r="G158" s="4"/>
    </row>
    <row r="159" spans="2:7" x14ac:dyDescent="0.25">
      <c r="B159" s="3"/>
      <c r="G159" s="4"/>
    </row>
    <row r="160" spans="2:7" x14ac:dyDescent="0.25">
      <c r="B160" s="3"/>
      <c r="G160" s="4"/>
    </row>
    <row r="161" spans="2:7" x14ac:dyDescent="0.25">
      <c r="B161" s="3"/>
      <c r="G161" s="4"/>
    </row>
    <row r="162" spans="2:7" x14ac:dyDescent="0.25">
      <c r="B162" s="3"/>
      <c r="G162" s="4"/>
    </row>
    <row r="163" spans="2:7" x14ac:dyDescent="0.25">
      <c r="B163" s="3"/>
      <c r="G163" s="4"/>
    </row>
    <row r="164" spans="2:7" x14ac:dyDescent="0.25">
      <c r="B164" s="3"/>
      <c r="G164" s="4"/>
    </row>
    <row r="165" spans="2:7" x14ac:dyDescent="0.25">
      <c r="B165" s="3"/>
      <c r="G165" s="4"/>
    </row>
    <row r="166" spans="2:7" x14ac:dyDescent="0.25">
      <c r="B166" s="3"/>
      <c r="G166" s="4"/>
    </row>
    <row r="167" spans="2:7" x14ac:dyDescent="0.25">
      <c r="B167" s="3"/>
      <c r="G167" s="4"/>
    </row>
    <row r="168" spans="2:7" x14ac:dyDescent="0.25">
      <c r="B168" s="3"/>
      <c r="G168" s="4"/>
    </row>
    <row r="169" spans="2:7" x14ac:dyDescent="0.25">
      <c r="B169" s="3"/>
      <c r="G169" s="4"/>
    </row>
    <row r="170" spans="2:7" x14ac:dyDescent="0.25">
      <c r="B170" s="3"/>
      <c r="G170" s="4"/>
    </row>
    <row r="171" spans="2:7" x14ac:dyDescent="0.25">
      <c r="B171" s="3"/>
      <c r="G171" s="4"/>
    </row>
    <row r="172" spans="2:7" x14ac:dyDescent="0.25">
      <c r="B172" s="3"/>
      <c r="G172" s="4"/>
    </row>
    <row r="173" spans="2:7" x14ac:dyDescent="0.25">
      <c r="B173" s="3"/>
      <c r="G173" s="4"/>
    </row>
    <row r="174" spans="2:7" x14ac:dyDescent="0.25">
      <c r="B174" s="3"/>
      <c r="G174" s="4"/>
    </row>
    <row r="175" spans="2:7" x14ac:dyDescent="0.25">
      <c r="B175" s="3"/>
      <c r="G175" s="4"/>
    </row>
    <row r="176" spans="2:7" x14ac:dyDescent="0.25">
      <c r="B176" s="3"/>
      <c r="G176" s="4"/>
    </row>
    <row r="177" spans="2:7" x14ac:dyDescent="0.25">
      <c r="B177" s="3"/>
      <c r="G177" s="4"/>
    </row>
    <row r="178" spans="2:7" x14ac:dyDescent="0.25">
      <c r="B178" s="3"/>
      <c r="G178" s="4"/>
    </row>
    <row r="179" spans="2:7" x14ac:dyDescent="0.25">
      <c r="B179" s="3"/>
      <c r="G179" s="4"/>
    </row>
    <row r="180" spans="2:7" x14ac:dyDescent="0.25">
      <c r="B180" s="3"/>
      <c r="G180" s="4"/>
    </row>
    <row r="181" spans="2:7" x14ac:dyDescent="0.25">
      <c r="B181" s="3"/>
      <c r="G181" s="4"/>
    </row>
    <row r="182" spans="2:7" x14ac:dyDescent="0.25">
      <c r="B182" s="3"/>
      <c r="G182" s="4"/>
    </row>
    <row r="183" spans="2:7" x14ac:dyDescent="0.25">
      <c r="B183" s="3"/>
      <c r="G183" s="4"/>
    </row>
    <row r="184" spans="2:7" x14ac:dyDescent="0.25">
      <c r="B184" s="3"/>
      <c r="G184" s="4"/>
    </row>
    <row r="185" spans="2:7" x14ac:dyDescent="0.25">
      <c r="B185" s="3"/>
      <c r="G185" s="4"/>
    </row>
    <row r="186" spans="2:7" x14ac:dyDescent="0.25">
      <c r="B186" s="3"/>
      <c r="G186" s="4"/>
    </row>
    <row r="187" spans="2:7" x14ac:dyDescent="0.25">
      <c r="B187" s="3"/>
      <c r="G187" s="4"/>
    </row>
    <row r="188" spans="2:7" x14ac:dyDescent="0.25">
      <c r="B188" s="3"/>
      <c r="G188" s="4"/>
    </row>
    <row r="189" spans="2:7" x14ac:dyDescent="0.25">
      <c r="B189" s="3"/>
      <c r="G189" s="4"/>
    </row>
    <row r="190" spans="2:7" x14ac:dyDescent="0.25">
      <c r="B190" s="3"/>
      <c r="G190" s="4"/>
    </row>
    <row r="191" spans="2:7" x14ac:dyDescent="0.25">
      <c r="B191" s="3"/>
      <c r="G191" s="4"/>
    </row>
    <row r="192" spans="2:7" x14ac:dyDescent="0.25">
      <c r="B192" s="3"/>
      <c r="G192" s="4"/>
    </row>
    <row r="193" spans="2:7" x14ac:dyDescent="0.25">
      <c r="B193" s="3"/>
      <c r="G193" s="4"/>
    </row>
    <row r="194" spans="2:7" x14ac:dyDescent="0.25">
      <c r="B194" s="3"/>
      <c r="G194" s="4"/>
    </row>
    <row r="195" spans="2:7" x14ac:dyDescent="0.25">
      <c r="B195" s="3"/>
      <c r="G195" s="4"/>
    </row>
    <row r="196" spans="2:7" x14ac:dyDescent="0.25">
      <c r="B196" s="3"/>
      <c r="G196" s="4"/>
    </row>
    <row r="197" spans="2:7" x14ac:dyDescent="0.25">
      <c r="B197" s="3"/>
      <c r="G197" s="4"/>
    </row>
    <row r="198" spans="2:7" x14ac:dyDescent="0.25">
      <c r="B198" s="3"/>
      <c r="G198" s="4"/>
    </row>
    <row r="199" spans="2:7" x14ac:dyDescent="0.25">
      <c r="B199" s="3"/>
      <c r="G199" s="4"/>
    </row>
    <row r="200" spans="2:7" x14ac:dyDescent="0.25">
      <c r="B200" s="3"/>
      <c r="G200" s="4"/>
    </row>
    <row r="201" spans="2:7" x14ac:dyDescent="0.25">
      <c r="B201" s="3"/>
      <c r="G201" s="4"/>
    </row>
    <row r="202" spans="2:7" x14ac:dyDescent="0.25">
      <c r="B202" s="3"/>
      <c r="G202" s="4"/>
    </row>
  </sheetData>
  <hyperlinks>
    <hyperlink ref="B1" r:id="rId1" xr:uid="{00000000-0004-0000-0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202"/>
  <sheetViews>
    <sheetView workbookViewId="0"/>
  </sheetViews>
  <sheetFormatPr defaultColWidth="12.6640625" defaultRowHeight="15.75" customHeight="1" x14ac:dyDescent="0.25"/>
  <cols>
    <col min="1" max="1" width="24.109375" customWidth="1"/>
    <col min="2" max="2" width="67" customWidth="1"/>
  </cols>
  <sheetData>
    <row r="1" spans="1:8" x14ac:dyDescent="0.25">
      <c r="A1" s="2" t="s">
        <v>281</v>
      </c>
      <c r="B1" s="7" t="s">
        <v>472</v>
      </c>
      <c r="C1" s="2"/>
      <c r="D1" s="2"/>
      <c r="E1" s="2"/>
      <c r="F1" s="2"/>
      <c r="G1" s="2"/>
    </row>
    <row r="2" spans="1:8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  <c r="H2" s="2" t="s">
        <v>310</v>
      </c>
    </row>
    <row r="3" spans="1:8" x14ac:dyDescent="0.25">
      <c r="A3" s="2" t="s">
        <v>473</v>
      </c>
      <c r="B3" s="2" t="s">
        <v>474</v>
      </c>
      <c r="C3" s="2" t="s">
        <v>291</v>
      </c>
      <c r="D3" s="2" t="s">
        <v>358</v>
      </c>
      <c r="E3" s="2" t="s">
        <v>349</v>
      </c>
      <c r="F3" s="2" t="s">
        <v>349</v>
      </c>
      <c r="G3" s="2" t="s">
        <v>590</v>
      </c>
      <c r="H3" s="2" t="s">
        <v>591</v>
      </c>
    </row>
    <row r="4" spans="1:8" x14ac:dyDescent="0.25">
      <c r="A4" s="2" t="s">
        <v>477</v>
      </c>
      <c r="B4" s="2" t="s">
        <v>478</v>
      </c>
      <c r="C4" s="2" t="s">
        <v>294</v>
      </c>
      <c r="D4" s="2" t="s">
        <v>324</v>
      </c>
      <c r="E4" s="2" t="s">
        <v>349</v>
      </c>
      <c r="F4" s="2" t="s">
        <v>349</v>
      </c>
      <c r="G4" s="2" t="s">
        <v>592</v>
      </c>
      <c r="H4" s="2" t="s">
        <v>591</v>
      </c>
    </row>
    <row r="5" spans="1:8" x14ac:dyDescent="0.25">
      <c r="A5" s="2" t="s">
        <v>481</v>
      </c>
      <c r="B5" s="2" t="s">
        <v>482</v>
      </c>
      <c r="C5" s="2" t="s">
        <v>294</v>
      </c>
      <c r="D5" s="2" t="s">
        <v>324</v>
      </c>
      <c r="E5" s="2" t="s">
        <v>349</v>
      </c>
      <c r="F5" s="2" t="s">
        <v>349</v>
      </c>
      <c r="G5" s="2" t="s">
        <v>593</v>
      </c>
      <c r="H5" s="2" t="s">
        <v>591</v>
      </c>
    </row>
    <row r="6" spans="1:8" x14ac:dyDescent="0.25">
      <c r="A6" s="2" t="s">
        <v>484</v>
      </c>
      <c r="B6" s="2" t="s">
        <v>485</v>
      </c>
      <c r="C6" s="2" t="s">
        <v>294</v>
      </c>
      <c r="D6" s="2" t="s">
        <v>324</v>
      </c>
      <c r="E6" s="2" t="s">
        <v>349</v>
      </c>
      <c r="F6" s="2" t="s">
        <v>349</v>
      </c>
      <c r="G6" s="2" t="s">
        <v>594</v>
      </c>
      <c r="H6" s="2" t="s">
        <v>591</v>
      </c>
    </row>
    <row r="7" spans="1:8" x14ac:dyDescent="0.25">
      <c r="A7" s="2" t="s">
        <v>487</v>
      </c>
      <c r="B7" s="2" t="s">
        <v>488</v>
      </c>
      <c r="C7" s="2" t="s">
        <v>294</v>
      </c>
      <c r="D7" s="2" t="s">
        <v>324</v>
      </c>
      <c r="E7" s="2" t="s">
        <v>349</v>
      </c>
      <c r="F7" s="2" t="s">
        <v>349</v>
      </c>
      <c r="G7" s="2" t="s">
        <v>595</v>
      </c>
      <c r="H7" s="2" t="s">
        <v>591</v>
      </c>
    </row>
    <row r="8" spans="1:8" x14ac:dyDescent="0.25">
      <c r="A8" s="2" t="s">
        <v>490</v>
      </c>
      <c r="B8" s="2" t="s">
        <v>491</v>
      </c>
      <c r="C8" s="2" t="s">
        <v>294</v>
      </c>
      <c r="D8" s="2" t="s">
        <v>358</v>
      </c>
      <c r="E8" s="2" t="s">
        <v>349</v>
      </c>
      <c r="F8" s="2" t="s">
        <v>349</v>
      </c>
      <c r="G8" s="2" t="s">
        <v>596</v>
      </c>
      <c r="H8" s="2" t="s">
        <v>591</v>
      </c>
    </row>
    <row r="9" spans="1:8" x14ac:dyDescent="0.25">
      <c r="A9" s="2" t="s">
        <v>493</v>
      </c>
      <c r="B9" s="2" t="s">
        <v>494</v>
      </c>
      <c r="C9" s="2" t="s">
        <v>294</v>
      </c>
      <c r="D9" s="2" t="s">
        <v>324</v>
      </c>
      <c r="E9" s="2" t="s">
        <v>349</v>
      </c>
      <c r="F9" s="2" t="s">
        <v>349</v>
      </c>
      <c r="G9" s="2" t="s">
        <v>597</v>
      </c>
      <c r="H9" s="2" t="s">
        <v>591</v>
      </c>
    </row>
    <row r="10" spans="1:8" x14ac:dyDescent="0.25">
      <c r="A10" s="2" t="s">
        <v>496</v>
      </c>
      <c r="B10" s="2" t="s">
        <v>497</v>
      </c>
      <c r="C10" s="2" t="s">
        <v>294</v>
      </c>
      <c r="D10" s="2" t="s">
        <v>324</v>
      </c>
      <c r="E10" s="2" t="s">
        <v>349</v>
      </c>
      <c r="F10" s="2" t="s">
        <v>349</v>
      </c>
      <c r="G10" s="2" t="s">
        <v>598</v>
      </c>
      <c r="H10" s="2" t="s">
        <v>591</v>
      </c>
    </row>
    <row r="11" spans="1:8" x14ac:dyDescent="0.25">
      <c r="A11" s="2" t="s">
        <v>499</v>
      </c>
      <c r="B11" s="2" t="s">
        <v>500</v>
      </c>
      <c r="C11" s="2" t="s">
        <v>294</v>
      </c>
      <c r="D11" s="2" t="s">
        <v>324</v>
      </c>
      <c r="E11" s="2" t="s">
        <v>349</v>
      </c>
      <c r="F11" s="2" t="s">
        <v>349</v>
      </c>
      <c r="G11" s="2" t="s">
        <v>599</v>
      </c>
      <c r="H11" s="2" t="s">
        <v>591</v>
      </c>
    </row>
    <row r="12" spans="1:8" x14ac:dyDescent="0.25">
      <c r="A12" s="2" t="s">
        <v>502</v>
      </c>
      <c r="B12" s="2" t="s">
        <v>600</v>
      </c>
      <c r="C12" s="2" t="s">
        <v>294</v>
      </c>
      <c r="D12" s="2" t="s">
        <v>324</v>
      </c>
      <c r="E12" s="2" t="s">
        <v>349</v>
      </c>
      <c r="F12" s="2" t="s">
        <v>349</v>
      </c>
      <c r="G12" s="2" t="s">
        <v>601</v>
      </c>
      <c r="H12" s="2" t="s">
        <v>591</v>
      </c>
    </row>
    <row r="13" spans="1:8" x14ac:dyDescent="0.25">
      <c r="A13" s="2" t="s">
        <v>505</v>
      </c>
      <c r="B13" s="2" t="s">
        <v>506</v>
      </c>
      <c r="C13" s="2" t="s">
        <v>294</v>
      </c>
      <c r="D13" s="2" t="s">
        <v>358</v>
      </c>
      <c r="E13" s="2" t="s">
        <v>349</v>
      </c>
      <c r="F13" s="2" t="s">
        <v>349</v>
      </c>
      <c r="G13" s="2" t="s">
        <v>602</v>
      </c>
      <c r="H13" s="2" t="s">
        <v>591</v>
      </c>
    </row>
    <row r="14" spans="1:8" x14ac:dyDescent="0.25">
      <c r="A14" s="2" t="s">
        <v>508</v>
      </c>
      <c r="B14" s="2" t="s">
        <v>509</v>
      </c>
      <c r="C14" s="2" t="s">
        <v>294</v>
      </c>
      <c r="D14" s="2" t="s">
        <v>324</v>
      </c>
      <c r="E14" s="2" t="s">
        <v>349</v>
      </c>
      <c r="F14" s="2" t="s">
        <v>349</v>
      </c>
      <c r="G14" s="2" t="s">
        <v>603</v>
      </c>
      <c r="H14" s="2" t="s">
        <v>591</v>
      </c>
    </row>
    <row r="15" spans="1:8" x14ac:dyDescent="0.25">
      <c r="A15" s="2" t="s">
        <v>511</v>
      </c>
      <c r="B15" s="2" t="s">
        <v>604</v>
      </c>
      <c r="C15" s="2" t="s">
        <v>294</v>
      </c>
      <c r="D15" s="2" t="s">
        <v>324</v>
      </c>
      <c r="E15" s="2" t="s">
        <v>349</v>
      </c>
      <c r="F15" s="2" t="s">
        <v>349</v>
      </c>
      <c r="G15" s="2" t="s">
        <v>605</v>
      </c>
      <c r="H15" s="2" t="s">
        <v>591</v>
      </c>
    </row>
    <row r="16" spans="1:8" x14ac:dyDescent="0.25">
      <c r="A16" s="2" t="s">
        <v>516</v>
      </c>
      <c r="B16" s="2" t="s">
        <v>606</v>
      </c>
      <c r="C16" s="2" t="s">
        <v>294</v>
      </c>
      <c r="D16" s="2" t="s">
        <v>324</v>
      </c>
      <c r="E16" s="2" t="s">
        <v>349</v>
      </c>
      <c r="F16" s="2" t="s">
        <v>349</v>
      </c>
      <c r="G16" s="2" t="s">
        <v>607</v>
      </c>
      <c r="H16" s="2" t="s">
        <v>591</v>
      </c>
    </row>
    <row r="17" spans="1:8" x14ac:dyDescent="0.25">
      <c r="A17" s="2" t="s">
        <v>519</v>
      </c>
      <c r="B17" s="2" t="s">
        <v>608</v>
      </c>
      <c r="C17" s="2" t="s">
        <v>294</v>
      </c>
      <c r="D17" s="2" t="s">
        <v>324</v>
      </c>
      <c r="E17" s="2" t="s">
        <v>349</v>
      </c>
      <c r="F17" s="2" t="s">
        <v>349</v>
      </c>
      <c r="G17" s="2" t="s">
        <v>609</v>
      </c>
      <c r="H17" s="2" t="s">
        <v>591</v>
      </c>
    </row>
    <row r="18" spans="1:8" x14ac:dyDescent="0.25">
      <c r="A18" s="2" t="s">
        <v>522</v>
      </c>
      <c r="B18" s="2" t="s">
        <v>610</v>
      </c>
      <c r="C18" s="2" t="s">
        <v>294</v>
      </c>
      <c r="D18" s="2" t="s">
        <v>324</v>
      </c>
      <c r="E18" s="2" t="s">
        <v>349</v>
      </c>
      <c r="F18" s="2" t="s">
        <v>349</v>
      </c>
      <c r="G18" s="2" t="s">
        <v>611</v>
      </c>
      <c r="H18" s="2" t="s">
        <v>591</v>
      </c>
    </row>
    <row r="19" spans="1:8" x14ac:dyDescent="0.25">
      <c r="A19" s="2" t="s">
        <v>526</v>
      </c>
      <c r="B19" s="2" t="s">
        <v>612</v>
      </c>
      <c r="C19" s="2" t="s">
        <v>294</v>
      </c>
      <c r="D19" s="2" t="s">
        <v>324</v>
      </c>
      <c r="E19" s="2" t="s">
        <v>349</v>
      </c>
      <c r="F19" s="2" t="s">
        <v>349</v>
      </c>
      <c r="G19" s="2" t="s">
        <v>613</v>
      </c>
      <c r="H19" s="2" t="s">
        <v>591</v>
      </c>
    </row>
    <row r="20" spans="1:8" x14ac:dyDescent="0.25">
      <c r="A20" s="2" t="s">
        <v>529</v>
      </c>
      <c r="B20" s="2" t="s">
        <v>614</v>
      </c>
      <c r="C20" s="2" t="s">
        <v>294</v>
      </c>
      <c r="D20" s="2" t="s">
        <v>358</v>
      </c>
      <c r="E20" s="2" t="s">
        <v>349</v>
      </c>
      <c r="F20" s="2" t="s">
        <v>349</v>
      </c>
      <c r="G20" s="2" t="s">
        <v>615</v>
      </c>
      <c r="H20" s="2" t="s">
        <v>591</v>
      </c>
    </row>
    <row r="21" spans="1:8" x14ac:dyDescent="0.25">
      <c r="A21" s="2" t="s">
        <v>533</v>
      </c>
      <c r="B21" s="2" t="s">
        <v>534</v>
      </c>
      <c r="C21" s="2" t="s">
        <v>294</v>
      </c>
      <c r="D21" s="2" t="s">
        <v>324</v>
      </c>
      <c r="E21" s="2" t="s">
        <v>349</v>
      </c>
      <c r="F21" s="2" t="s">
        <v>349</v>
      </c>
      <c r="G21" s="2" t="s">
        <v>616</v>
      </c>
      <c r="H21" s="2" t="s">
        <v>591</v>
      </c>
    </row>
    <row r="22" spans="1:8" x14ac:dyDescent="0.25">
      <c r="A22" s="2" t="s">
        <v>536</v>
      </c>
      <c r="B22" s="2" t="s">
        <v>617</v>
      </c>
      <c r="C22" s="2" t="s">
        <v>294</v>
      </c>
      <c r="D22" s="2" t="s">
        <v>324</v>
      </c>
      <c r="E22" s="2" t="s">
        <v>349</v>
      </c>
      <c r="F22" s="2" t="s">
        <v>349</v>
      </c>
      <c r="G22" s="2" t="s">
        <v>618</v>
      </c>
      <c r="H22" s="2" t="s">
        <v>591</v>
      </c>
    </row>
    <row r="23" spans="1:8" x14ac:dyDescent="0.25">
      <c r="A23" s="2" t="s">
        <v>539</v>
      </c>
      <c r="B23" s="2" t="s">
        <v>619</v>
      </c>
      <c r="C23" s="2" t="s">
        <v>294</v>
      </c>
      <c r="D23" s="2" t="s">
        <v>324</v>
      </c>
      <c r="E23" s="2" t="s">
        <v>349</v>
      </c>
      <c r="F23" s="2" t="s">
        <v>349</v>
      </c>
      <c r="G23" s="2" t="s">
        <v>620</v>
      </c>
      <c r="H23" s="2" t="s">
        <v>591</v>
      </c>
    </row>
    <row r="24" spans="1:8" x14ac:dyDescent="0.25">
      <c r="A24" s="2" t="s">
        <v>542</v>
      </c>
      <c r="B24" s="2" t="s">
        <v>543</v>
      </c>
      <c r="C24" s="2" t="s">
        <v>294</v>
      </c>
      <c r="D24" s="2" t="s">
        <v>324</v>
      </c>
      <c r="E24" s="2" t="s">
        <v>349</v>
      </c>
      <c r="F24" s="2" t="s">
        <v>349</v>
      </c>
      <c r="G24" s="2" t="s">
        <v>621</v>
      </c>
      <c r="H24" s="2" t="s">
        <v>591</v>
      </c>
    </row>
    <row r="25" spans="1:8" x14ac:dyDescent="0.25">
      <c r="A25" s="2" t="s">
        <v>545</v>
      </c>
      <c r="B25" s="2" t="s">
        <v>546</v>
      </c>
      <c r="C25" s="2" t="s">
        <v>294</v>
      </c>
      <c r="D25" s="2" t="s">
        <v>324</v>
      </c>
      <c r="E25" s="2" t="s">
        <v>349</v>
      </c>
      <c r="F25" s="2" t="s">
        <v>349</v>
      </c>
      <c r="G25" s="2" t="s">
        <v>622</v>
      </c>
      <c r="H25" s="2" t="s">
        <v>591</v>
      </c>
    </row>
    <row r="26" spans="1:8" x14ac:dyDescent="0.25">
      <c r="A26" s="2" t="s">
        <v>548</v>
      </c>
      <c r="B26" s="2" t="s">
        <v>549</v>
      </c>
      <c r="C26" s="2" t="s">
        <v>294</v>
      </c>
      <c r="D26" s="2" t="s">
        <v>324</v>
      </c>
      <c r="E26" s="2" t="s">
        <v>349</v>
      </c>
      <c r="F26" s="2" t="s">
        <v>349</v>
      </c>
      <c r="G26" s="2" t="s">
        <v>623</v>
      </c>
      <c r="H26" s="2" t="s">
        <v>591</v>
      </c>
    </row>
    <row r="27" spans="1:8" x14ac:dyDescent="0.25">
      <c r="A27" s="2" t="s">
        <v>551</v>
      </c>
      <c r="B27" s="2" t="s">
        <v>552</v>
      </c>
      <c r="C27" s="2" t="s">
        <v>294</v>
      </c>
      <c r="D27" s="2" t="s">
        <v>324</v>
      </c>
      <c r="E27" s="2" t="s">
        <v>349</v>
      </c>
      <c r="F27" s="2" t="s">
        <v>349</v>
      </c>
      <c r="G27" s="2" t="s">
        <v>624</v>
      </c>
      <c r="H27" s="2" t="s">
        <v>591</v>
      </c>
    </row>
    <row r="28" spans="1:8" x14ac:dyDescent="0.25">
      <c r="A28" s="2" t="s">
        <v>553</v>
      </c>
      <c r="B28" s="2" t="s">
        <v>625</v>
      </c>
      <c r="C28" s="2" t="s">
        <v>294</v>
      </c>
      <c r="D28" s="2" t="s">
        <v>324</v>
      </c>
      <c r="E28" s="2" t="s">
        <v>349</v>
      </c>
      <c r="F28" s="2" t="s">
        <v>349</v>
      </c>
      <c r="G28" s="2" t="s">
        <v>626</v>
      </c>
      <c r="H28" s="2" t="s">
        <v>591</v>
      </c>
    </row>
    <row r="29" spans="1:8" x14ac:dyDescent="0.25">
      <c r="A29" s="2" t="s">
        <v>556</v>
      </c>
      <c r="B29" s="2" t="s">
        <v>557</v>
      </c>
      <c r="C29" s="2" t="s">
        <v>294</v>
      </c>
      <c r="D29" s="2" t="s">
        <v>324</v>
      </c>
      <c r="E29" s="2" t="s">
        <v>349</v>
      </c>
      <c r="F29" s="2" t="s">
        <v>349</v>
      </c>
      <c r="G29" s="2" t="s">
        <v>627</v>
      </c>
      <c r="H29" s="2" t="s">
        <v>591</v>
      </c>
    </row>
    <row r="30" spans="1:8" x14ac:dyDescent="0.25">
      <c r="A30" s="2" t="s">
        <v>561</v>
      </c>
      <c r="B30" s="2" t="s">
        <v>562</v>
      </c>
      <c r="C30" s="2" t="s">
        <v>294</v>
      </c>
      <c r="D30" s="2" t="s">
        <v>324</v>
      </c>
      <c r="E30" s="2" t="s">
        <v>349</v>
      </c>
      <c r="F30" s="2" t="s">
        <v>349</v>
      </c>
      <c r="G30" s="2" t="s">
        <v>628</v>
      </c>
      <c r="H30" s="2" t="s">
        <v>591</v>
      </c>
    </row>
    <row r="31" spans="1:8" x14ac:dyDescent="0.25">
      <c r="A31" s="2" t="s">
        <v>564</v>
      </c>
      <c r="B31" s="2" t="s">
        <v>565</v>
      </c>
      <c r="C31" s="2" t="s">
        <v>294</v>
      </c>
      <c r="D31" s="2" t="s">
        <v>358</v>
      </c>
      <c r="E31" s="2" t="s">
        <v>349</v>
      </c>
      <c r="F31" s="2" t="s">
        <v>349</v>
      </c>
      <c r="G31" s="2" t="s">
        <v>629</v>
      </c>
      <c r="H31" s="2" t="s">
        <v>591</v>
      </c>
    </row>
    <row r="32" spans="1:8" x14ac:dyDescent="0.25">
      <c r="A32" s="2" t="s">
        <v>567</v>
      </c>
      <c r="B32" s="2" t="s">
        <v>630</v>
      </c>
      <c r="C32" s="2" t="s">
        <v>294</v>
      </c>
      <c r="D32" s="2" t="s">
        <v>324</v>
      </c>
      <c r="E32" s="2" t="s">
        <v>349</v>
      </c>
      <c r="F32" s="2" t="s">
        <v>349</v>
      </c>
      <c r="G32" s="2" t="s">
        <v>631</v>
      </c>
      <c r="H32" s="2" t="s">
        <v>591</v>
      </c>
    </row>
    <row r="33" spans="1:8" x14ac:dyDescent="0.25">
      <c r="A33" s="2" t="s">
        <v>570</v>
      </c>
      <c r="B33" s="2" t="s">
        <v>571</v>
      </c>
      <c r="C33" s="2" t="s">
        <v>293</v>
      </c>
      <c r="D33" s="2" t="s">
        <v>358</v>
      </c>
      <c r="E33" s="2" t="s">
        <v>349</v>
      </c>
      <c r="F33" s="2" t="s">
        <v>349</v>
      </c>
      <c r="G33" s="2" t="s">
        <v>632</v>
      </c>
      <c r="H33" s="2" t="s">
        <v>591</v>
      </c>
    </row>
    <row r="34" spans="1:8" x14ac:dyDescent="0.25">
      <c r="A34" s="2" t="s">
        <v>573</v>
      </c>
      <c r="B34" s="2" t="s">
        <v>574</v>
      </c>
      <c r="C34" s="2" t="s">
        <v>294</v>
      </c>
      <c r="D34" s="2" t="s">
        <v>324</v>
      </c>
      <c r="E34" s="2" t="s">
        <v>349</v>
      </c>
      <c r="F34" s="2" t="s">
        <v>349</v>
      </c>
      <c r="G34" s="2" t="s">
        <v>633</v>
      </c>
      <c r="H34" s="2" t="s">
        <v>591</v>
      </c>
    </row>
    <row r="35" spans="1:8" x14ac:dyDescent="0.25">
      <c r="A35" s="2" t="s">
        <v>634</v>
      </c>
      <c r="B35" s="2"/>
      <c r="C35" s="2"/>
      <c r="D35" s="2"/>
      <c r="E35" s="2"/>
      <c r="F35" s="2"/>
      <c r="G35" s="2"/>
      <c r="H35" s="2"/>
    </row>
    <row r="36" spans="1:8" x14ac:dyDescent="0.25">
      <c r="G36" s="4"/>
    </row>
    <row r="37" spans="1:8" x14ac:dyDescent="0.25">
      <c r="G37" s="4"/>
    </row>
    <row r="38" spans="1:8" x14ac:dyDescent="0.25">
      <c r="G38" s="4"/>
    </row>
    <row r="39" spans="1:8" x14ac:dyDescent="0.25">
      <c r="B39" s="3"/>
      <c r="G39" s="4"/>
    </row>
    <row r="40" spans="1:8" x14ac:dyDescent="0.25">
      <c r="B40" s="3"/>
      <c r="F40" s="2" t="b">
        <v>0</v>
      </c>
      <c r="G40" s="4"/>
    </row>
    <row r="41" spans="1:8" x14ac:dyDescent="0.25">
      <c r="B41" s="3"/>
      <c r="F41" s="2" t="b">
        <v>0</v>
      </c>
      <c r="G41" s="4"/>
    </row>
    <row r="42" spans="1:8" x14ac:dyDescent="0.25">
      <c r="B42" s="3"/>
      <c r="F42" s="2" t="b">
        <v>0</v>
      </c>
      <c r="G42" s="4"/>
    </row>
    <row r="43" spans="1:8" x14ac:dyDescent="0.25">
      <c r="B43" s="3"/>
      <c r="F43" s="2" t="b">
        <v>0</v>
      </c>
      <c r="G43" s="4"/>
    </row>
    <row r="44" spans="1:8" x14ac:dyDescent="0.25">
      <c r="B44" s="3"/>
      <c r="F44" s="2" t="b">
        <v>0</v>
      </c>
      <c r="G44" s="4"/>
    </row>
    <row r="45" spans="1:8" x14ac:dyDescent="0.25">
      <c r="B45" s="3"/>
      <c r="F45" s="2" t="b">
        <v>0</v>
      </c>
      <c r="G45" s="4"/>
    </row>
    <row r="46" spans="1:8" x14ac:dyDescent="0.25">
      <c r="B46" s="3"/>
      <c r="F46" s="2" t="b">
        <v>0</v>
      </c>
      <c r="G46" s="4"/>
    </row>
    <row r="47" spans="1:8" x14ac:dyDescent="0.25">
      <c r="B47" s="3"/>
      <c r="F47" s="2" t="b">
        <v>0</v>
      </c>
      <c r="G47" s="4"/>
    </row>
    <row r="48" spans="1:8" x14ac:dyDescent="0.25">
      <c r="B48" s="3"/>
      <c r="F48" s="2" t="b">
        <v>0</v>
      </c>
      <c r="G48" s="4"/>
    </row>
    <row r="49" spans="2:7" x14ac:dyDescent="0.25">
      <c r="B49" s="3"/>
      <c r="F49" s="2" t="b">
        <v>0</v>
      </c>
      <c r="G49" s="4"/>
    </row>
    <row r="50" spans="2:7" x14ac:dyDescent="0.25">
      <c r="B50" s="3"/>
      <c r="F50" s="2" t="b">
        <v>0</v>
      </c>
      <c r="G50" s="4"/>
    </row>
    <row r="51" spans="2:7" x14ac:dyDescent="0.25">
      <c r="B51" s="3"/>
      <c r="F51" s="2" t="b">
        <v>0</v>
      </c>
      <c r="G51" s="4"/>
    </row>
    <row r="52" spans="2:7" x14ac:dyDescent="0.25">
      <c r="B52" s="3"/>
      <c r="F52" s="2" t="b">
        <v>0</v>
      </c>
      <c r="G52" s="4"/>
    </row>
    <row r="53" spans="2:7" x14ac:dyDescent="0.25">
      <c r="B53" s="3"/>
      <c r="F53" s="2" t="b">
        <v>0</v>
      </c>
      <c r="G53" s="4"/>
    </row>
    <row r="54" spans="2:7" x14ac:dyDescent="0.25">
      <c r="B54" s="3"/>
      <c r="F54" s="2" t="b">
        <v>0</v>
      </c>
      <c r="G54" s="4"/>
    </row>
    <row r="55" spans="2:7" x14ac:dyDescent="0.25">
      <c r="B55" s="3"/>
      <c r="F55" s="2" t="b">
        <v>0</v>
      </c>
      <c r="G55" s="4"/>
    </row>
    <row r="56" spans="2:7" x14ac:dyDescent="0.25">
      <c r="B56" s="3"/>
      <c r="F56" s="2" t="b">
        <v>0</v>
      </c>
      <c r="G56" s="4"/>
    </row>
    <row r="57" spans="2:7" x14ac:dyDescent="0.25">
      <c r="B57" s="3"/>
      <c r="F57" s="2" t="b">
        <v>0</v>
      </c>
      <c r="G57" s="4"/>
    </row>
    <row r="58" spans="2:7" x14ac:dyDescent="0.25">
      <c r="B58" s="3"/>
      <c r="F58" s="2" t="b">
        <v>0</v>
      </c>
      <c r="G58" s="4"/>
    </row>
    <row r="59" spans="2:7" x14ac:dyDescent="0.25">
      <c r="B59" s="3"/>
      <c r="F59" s="2" t="b">
        <v>0</v>
      </c>
      <c r="G59" s="4"/>
    </row>
    <row r="60" spans="2:7" x14ac:dyDescent="0.25">
      <c r="B60" s="3"/>
      <c r="F60" s="2" t="b">
        <v>0</v>
      </c>
      <c r="G60" s="4"/>
    </row>
    <row r="61" spans="2:7" x14ac:dyDescent="0.25">
      <c r="B61" s="3"/>
      <c r="F61" s="2" t="b">
        <v>0</v>
      </c>
      <c r="G61" s="4"/>
    </row>
    <row r="62" spans="2:7" x14ac:dyDescent="0.25">
      <c r="B62" s="3"/>
      <c r="F62" s="2" t="b">
        <v>0</v>
      </c>
      <c r="G62" s="4"/>
    </row>
    <row r="63" spans="2:7" x14ac:dyDescent="0.25">
      <c r="B63" s="3"/>
      <c r="F63" s="2" t="b">
        <v>0</v>
      </c>
      <c r="G63" s="4"/>
    </row>
    <row r="64" spans="2:7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05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202"/>
  <sheetViews>
    <sheetView workbookViewId="0"/>
  </sheetViews>
  <sheetFormatPr defaultColWidth="12.6640625" defaultRowHeight="15.75" customHeight="1" x14ac:dyDescent="0.25"/>
  <cols>
    <col min="1" max="1" width="24.109375" customWidth="1"/>
    <col min="2" max="2" width="67" customWidth="1"/>
  </cols>
  <sheetData>
    <row r="1" spans="1:8" x14ac:dyDescent="0.25">
      <c r="A1" s="2" t="s">
        <v>281</v>
      </c>
      <c r="B1" s="7" t="s">
        <v>472</v>
      </c>
      <c r="C1" s="2"/>
      <c r="D1" s="2"/>
      <c r="E1" s="2"/>
      <c r="F1" s="2"/>
      <c r="G1" s="2"/>
    </row>
    <row r="2" spans="1:8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  <c r="H2" s="2" t="s">
        <v>310</v>
      </c>
    </row>
    <row r="3" spans="1:8" x14ac:dyDescent="0.25">
      <c r="A3" s="2" t="s">
        <v>635</v>
      </c>
      <c r="B3" s="2" t="s">
        <v>636</v>
      </c>
      <c r="C3" s="2" t="s">
        <v>291</v>
      </c>
      <c r="F3" s="2" t="b">
        <v>0</v>
      </c>
      <c r="G3" s="4"/>
      <c r="H3" s="2" t="s">
        <v>637</v>
      </c>
    </row>
    <row r="4" spans="1:8" x14ac:dyDescent="0.25">
      <c r="A4" s="2" t="s">
        <v>638</v>
      </c>
      <c r="B4" s="2" t="s">
        <v>639</v>
      </c>
      <c r="C4" s="2" t="s">
        <v>294</v>
      </c>
      <c r="F4" s="2" t="b">
        <v>0</v>
      </c>
      <c r="G4" s="4"/>
      <c r="H4" s="2" t="s">
        <v>637</v>
      </c>
    </row>
    <row r="5" spans="1:8" x14ac:dyDescent="0.25">
      <c r="A5" s="2" t="s">
        <v>640</v>
      </c>
      <c r="B5" s="2" t="s">
        <v>641</v>
      </c>
      <c r="C5" s="2" t="s">
        <v>293</v>
      </c>
      <c r="F5" s="2" t="b">
        <v>0</v>
      </c>
      <c r="G5" s="4"/>
      <c r="H5" s="2" t="s">
        <v>637</v>
      </c>
    </row>
    <row r="6" spans="1:8" x14ac:dyDescent="0.25">
      <c r="A6" s="2" t="s">
        <v>642</v>
      </c>
      <c r="B6" s="2" t="s">
        <v>643</v>
      </c>
      <c r="C6" s="2" t="s">
        <v>292</v>
      </c>
      <c r="F6" s="2" t="b">
        <v>0</v>
      </c>
      <c r="G6" s="4"/>
      <c r="H6" s="2" t="s">
        <v>637</v>
      </c>
    </row>
    <row r="7" spans="1:8" x14ac:dyDescent="0.25">
      <c r="A7" s="2" t="s">
        <v>644</v>
      </c>
      <c r="B7" s="2" t="s">
        <v>645</v>
      </c>
      <c r="C7" s="2" t="s">
        <v>294</v>
      </c>
      <c r="F7" s="2" t="b">
        <v>0</v>
      </c>
      <c r="G7" s="4"/>
      <c r="H7" s="2" t="s">
        <v>637</v>
      </c>
    </row>
    <row r="8" spans="1:8" x14ac:dyDescent="0.25">
      <c r="A8" s="2" t="s">
        <v>646</v>
      </c>
      <c r="B8" s="2" t="s">
        <v>647</v>
      </c>
      <c r="C8" s="2" t="s">
        <v>293</v>
      </c>
      <c r="F8" s="2" t="b">
        <v>0</v>
      </c>
      <c r="G8" s="4"/>
      <c r="H8" s="2" t="s">
        <v>637</v>
      </c>
    </row>
    <row r="9" spans="1:8" x14ac:dyDescent="0.25">
      <c r="A9" s="2" t="s">
        <v>648</v>
      </c>
      <c r="B9" s="2" t="s">
        <v>649</v>
      </c>
      <c r="C9" s="2" t="s">
        <v>292</v>
      </c>
      <c r="F9" s="2" t="b">
        <v>0</v>
      </c>
      <c r="G9" s="4"/>
      <c r="H9" s="2" t="s">
        <v>637</v>
      </c>
    </row>
    <row r="10" spans="1:8" x14ac:dyDescent="0.25">
      <c r="A10" s="2" t="s">
        <v>650</v>
      </c>
      <c r="B10" s="2" t="s">
        <v>651</v>
      </c>
      <c r="C10" s="2" t="s">
        <v>294</v>
      </c>
      <c r="F10" s="2" t="b">
        <v>0</v>
      </c>
      <c r="G10" s="4"/>
      <c r="H10" s="2" t="s">
        <v>637</v>
      </c>
    </row>
    <row r="11" spans="1:8" x14ac:dyDescent="0.25">
      <c r="A11" s="2" t="s">
        <v>652</v>
      </c>
      <c r="B11" s="2" t="s">
        <v>653</v>
      </c>
      <c r="C11" s="2" t="s">
        <v>293</v>
      </c>
      <c r="F11" s="2" t="b">
        <v>0</v>
      </c>
      <c r="G11" s="4"/>
      <c r="H11" s="2" t="s">
        <v>637</v>
      </c>
    </row>
    <row r="12" spans="1:8" x14ac:dyDescent="0.25">
      <c r="A12" s="2" t="s">
        <v>654</v>
      </c>
      <c r="B12" s="2" t="s">
        <v>655</v>
      </c>
      <c r="C12" s="2" t="s">
        <v>292</v>
      </c>
      <c r="F12" s="2" t="b">
        <v>0</v>
      </c>
      <c r="G12" s="4"/>
      <c r="H12" s="2" t="s">
        <v>637</v>
      </c>
    </row>
    <row r="13" spans="1:8" x14ac:dyDescent="0.25">
      <c r="A13" s="2" t="s">
        <v>656</v>
      </c>
      <c r="B13" s="2" t="s">
        <v>657</v>
      </c>
      <c r="C13" s="2" t="s">
        <v>294</v>
      </c>
      <c r="F13" s="2" t="b">
        <v>0</v>
      </c>
      <c r="G13" s="4"/>
      <c r="H13" s="2" t="s">
        <v>637</v>
      </c>
    </row>
    <row r="14" spans="1:8" x14ac:dyDescent="0.25">
      <c r="A14" s="2" t="s">
        <v>658</v>
      </c>
      <c r="B14" s="2" t="s">
        <v>659</v>
      </c>
      <c r="C14" s="2" t="s">
        <v>293</v>
      </c>
      <c r="F14" s="2" t="b">
        <v>0</v>
      </c>
      <c r="G14" s="4"/>
      <c r="H14" s="2" t="s">
        <v>637</v>
      </c>
    </row>
    <row r="15" spans="1:8" x14ac:dyDescent="0.25">
      <c r="A15" s="2" t="s">
        <v>660</v>
      </c>
      <c r="B15" s="2" t="s">
        <v>661</v>
      </c>
      <c r="C15" s="2" t="s">
        <v>292</v>
      </c>
      <c r="F15" s="2" t="b">
        <v>0</v>
      </c>
      <c r="G15" s="4"/>
      <c r="H15" s="2" t="s">
        <v>637</v>
      </c>
    </row>
    <row r="16" spans="1:8" x14ac:dyDescent="0.25">
      <c r="A16" s="2" t="s">
        <v>662</v>
      </c>
      <c r="B16" s="2" t="s">
        <v>663</v>
      </c>
      <c r="C16" s="2" t="s">
        <v>294</v>
      </c>
      <c r="F16" s="2" t="b">
        <v>0</v>
      </c>
      <c r="G16" s="4"/>
      <c r="H16" s="2" t="s">
        <v>637</v>
      </c>
    </row>
    <row r="17" spans="1:8" x14ac:dyDescent="0.25">
      <c r="A17" s="2" t="s">
        <v>664</v>
      </c>
      <c r="B17" s="2" t="s">
        <v>665</v>
      </c>
      <c r="C17" s="2" t="s">
        <v>292</v>
      </c>
      <c r="F17" s="2" t="b">
        <v>0</v>
      </c>
      <c r="G17" s="4"/>
      <c r="H17" s="2" t="s">
        <v>637</v>
      </c>
    </row>
    <row r="18" spans="1:8" x14ac:dyDescent="0.25">
      <c r="A18" s="2" t="s">
        <v>666</v>
      </c>
      <c r="B18" s="2" t="s">
        <v>667</v>
      </c>
      <c r="C18" s="2" t="s">
        <v>293</v>
      </c>
      <c r="F18" s="2" t="b">
        <v>0</v>
      </c>
      <c r="G18" s="4"/>
      <c r="H18" s="2" t="s">
        <v>637</v>
      </c>
    </row>
    <row r="19" spans="1:8" x14ac:dyDescent="0.25">
      <c r="A19" s="2" t="s">
        <v>668</v>
      </c>
      <c r="B19" s="2" t="s">
        <v>669</v>
      </c>
      <c r="D19" s="2" t="s">
        <v>670</v>
      </c>
      <c r="F19" s="2" t="b">
        <v>0</v>
      </c>
      <c r="G19" s="4"/>
      <c r="H19" s="2" t="s">
        <v>637</v>
      </c>
    </row>
    <row r="20" spans="1:8" x14ac:dyDescent="0.25">
      <c r="A20" s="2" t="s">
        <v>671</v>
      </c>
      <c r="B20" s="2" t="s">
        <v>672</v>
      </c>
      <c r="D20" s="2" t="s">
        <v>670</v>
      </c>
      <c r="F20" s="2" t="b">
        <v>0</v>
      </c>
      <c r="G20" s="4"/>
      <c r="H20" s="2" t="s">
        <v>637</v>
      </c>
    </row>
    <row r="21" spans="1:8" x14ac:dyDescent="0.25">
      <c r="A21" s="2" t="s">
        <v>673</v>
      </c>
      <c r="B21" s="2" t="s">
        <v>674</v>
      </c>
      <c r="D21" s="2" t="s">
        <v>670</v>
      </c>
      <c r="F21" s="2" t="b">
        <v>0</v>
      </c>
      <c r="G21" s="4"/>
      <c r="H21" s="2" t="s">
        <v>637</v>
      </c>
    </row>
    <row r="22" spans="1:8" x14ac:dyDescent="0.25">
      <c r="A22" s="2" t="s">
        <v>675</v>
      </c>
      <c r="B22" s="2" t="s">
        <v>676</v>
      </c>
      <c r="D22" s="2" t="s">
        <v>670</v>
      </c>
      <c r="F22" s="2" t="b">
        <v>0</v>
      </c>
      <c r="G22" s="4"/>
      <c r="H22" s="2" t="s">
        <v>637</v>
      </c>
    </row>
    <row r="23" spans="1:8" x14ac:dyDescent="0.25">
      <c r="A23" s="2" t="s">
        <v>677</v>
      </c>
      <c r="B23" s="2" t="s">
        <v>678</v>
      </c>
      <c r="D23" s="2" t="s">
        <v>315</v>
      </c>
      <c r="F23" s="2" t="b">
        <v>0</v>
      </c>
      <c r="G23" s="4"/>
      <c r="H23" s="2" t="s">
        <v>637</v>
      </c>
    </row>
    <row r="24" spans="1:8" x14ac:dyDescent="0.25">
      <c r="A24" s="2" t="s">
        <v>679</v>
      </c>
      <c r="B24" s="2" t="s">
        <v>680</v>
      </c>
      <c r="D24" s="2" t="s">
        <v>670</v>
      </c>
      <c r="F24" s="2" t="b">
        <v>0</v>
      </c>
      <c r="G24" s="4"/>
      <c r="H24" s="2" t="s">
        <v>637</v>
      </c>
    </row>
    <row r="25" spans="1:8" x14ac:dyDescent="0.25">
      <c r="A25" s="2" t="s">
        <v>681</v>
      </c>
      <c r="B25" s="2" t="s">
        <v>682</v>
      </c>
      <c r="D25" s="2" t="s">
        <v>315</v>
      </c>
      <c r="F25" s="2" t="b">
        <v>0</v>
      </c>
      <c r="G25" s="4"/>
      <c r="H25" s="2" t="s">
        <v>637</v>
      </c>
    </row>
    <row r="26" spans="1:8" x14ac:dyDescent="0.25">
      <c r="A26" s="2" t="s">
        <v>683</v>
      </c>
      <c r="B26" s="2" t="s">
        <v>684</v>
      </c>
      <c r="D26" s="2" t="s">
        <v>670</v>
      </c>
      <c r="F26" s="2" t="b">
        <v>0</v>
      </c>
      <c r="G26" s="4"/>
      <c r="H26" s="2" t="s">
        <v>637</v>
      </c>
    </row>
    <row r="27" spans="1:8" x14ac:dyDescent="0.25">
      <c r="A27" s="2" t="s">
        <v>685</v>
      </c>
      <c r="B27" s="2" t="s">
        <v>686</v>
      </c>
      <c r="D27" s="2" t="s">
        <v>670</v>
      </c>
      <c r="F27" s="2" t="b">
        <v>0</v>
      </c>
      <c r="G27" s="4"/>
      <c r="H27" s="2" t="s">
        <v>637</v>
      </c>
    </row>
    <row r="28" spans="1:8" x14ac:dyDescent="0.25">
      <c r="A28" s="2" t="s">
        <v>687</v>
      </c>
      <c r="B28" s="2" t="s">
        <v>688</v>
      </c>
      <c r="D28" s="2" t="s">
        <v>670</v>
      </c>
      <c r="F28" s="2" t="b">
        <v>0</v>
      </c>
      <c r="G28" s="4"/>
      <c r="H28" s="2" t="s">
        <v>637</v>
      </c>
    </row>
    <row r="29" spans="1:8" x14ac:dyDescent="0.25">
      <c r="A29" s="2" t="s">
        <v>689</v>
      </c>
      <c r="B29" s="2" t="s">
        <v>690</v>
      </c>
      <c r="D29" s="2" t="s">
        <v>670</v>
      </c>
      <c r="F29" s="2" t="b">
        <v>0</v>
      </c>
      <c r="G29" s="4"/>
      <c r="H29" s="2" t="s">
        <v>637</v>
      </c>
    </row>
    <row r="30" spans="1:8" x14ac:dyDescent="0.25">
      <c r="A30" s="2" t="s">
        <v>691</v>
      </c>
      <c r="B30" s="2" t="s">
        <v>692</v>
      </c>
      <c r="D30" s="2" t="s">
        <v>324</v>
      </c>
      <c r="F30" s="2" t="b">
        <v>0</v>
      </c>
      <c r="G30" s="4"/>
      <c r="H30" s="2" t="s">
        <v>637</v>
      </c>
    </row>
    <row r="31" spans="1:8" x14ac:dyDescent="0.25">
      <c r="A31" s="2" t="s">
        <v>693</v>
      </c>
      <c r="B31" s="2" t="s">
        <v>694</v>
      </c>
      <c r="D31" s="2" t="s">
        <v>670</v>
      </c>
      <c r="F31" s="2" t="b">
        <v>0</v>
      </c>
      <c r="G31" s="4"/>
      <c r="H31" s="2" t="s">
        <v>637</v>
      </c>
    </row>
    <row r="32" spans="1:8" x14ac:dyDescent="0.25">
      <c r="A32" s="2" t="s">
        <v>695</v>
      </c>
      <c r="B32" s="2" t="s">
        <v>696</v>
      </c>
      <c r="D32" s="2" t="s">
        <v>670</v>
      </c>
      <c r="F32" s="2" t="b">
        <v>0</v>
      </c>
      <c r="G32" s="4"/>
      <c r="H32" s="2" t="s">
        <v>637</v>
      </c>
    </row>
    <row r="33" spans="1:8" x14ac:dyDescent="0.25">
      <c r="A33" s="2" t="s">
        <v>697</v>
      </c>
      <c r="B33" s="2" t="s">
        <v>698</v>
      </c>
      <c r="D33" s="2" t="s">
        <v>670</v>
      </c>
      <c r="F33" s="2" t="b">
        <v>0</v>
      </c>
      <c r="G33" s="4"/>
      <c r="H33" s="2" t="s">
        <v>637</v>
      </c>
    </row>
    <row r="34" spans="1:8" x14ac:dyDescent="0.25">
      <c r="A34" s="2" t="s">
        <v>699</v>
      </c>
      <c r="B34" s="2" t="s">
        <v>700</v>
      </c>
      <c r="D34" s="2" t="s">
        <v>670</v>
      </c>
      <c r="F34" s="2" t="b">
        <v>0</v>
      </c>
      <c r="G34" s="4"/>
      <c r="H34" s="2" t="s">
        <v>637</v>
      </c>
    </row>
    <row r="35" spans="1:8" x14ac:dyDescent="0.25">
      <c r="A35" s="2" t="s">
        <v>701</v>
      </c>
      <c r="B35" s="2" t="s">
        <v>702</v>
      </c>
      <c r="D35" s="2" t="s">
        <v>670</v>
      </c>
      <c r="F35" s="2" t="b">
        <v>0</v>
      </c>
      <c r="G35" s="4"/>
      <c r="H35" s="2" t="s">
        <v>637</v>
      </c>
    </row>
    <row r="36" spans="1:8" x14ac:dyDescent="0.25">
      <c r="A36" s="2" t="s">
        <v>703</v>
      </c>
      <c r="B36" s="2" t="s">
        <v>704</v>
      </c>
      <c r="D36" s="2" t="s">
        <v>315</v>
      </c>
      <c r="F36" s="2" t="b">
        <v>0</v>
      </c>
      <c r="G36" s="4"/>
      <c r="H36" s="2" t="s">
        <v>637</v>
      </c>
    </row>
    <row r="37" spans="1:8" x14ac:dyDescent="0.25">
      <c r="A37" s="2" t="s">
        <v>705</v>
      </c>
      <c r="B37" s="2" t="s">
        <v>706</v>
      </c>
      <c r="D37" s="2" t="s">
        <v>315</v>
      </c>
      <c r="F37" s="2" t="b">
        <v>0</v>
      </c>
      <c r="G37" s="4"/>
      <c r="H37" s="2" t="s">
        <v>637</v>
      </c>
    </row>
    <row r="38" spans="1:8" x14ac:dyDescent="0.25">
      <c r="A38" s="2" t="s">
        <v>707</v>
      </c>
      <c r="B38" s="2" t="s">
        <v>708</v>
      </c>
      <c r="D38" s="2" t="s">
        <v>315</v>
      </c>
      <c r="F38" s="2" t="b">
        <v>0</v>
      </c>
      <c r="G38" s="4"/>
      <c r="H38" s="2" t="s">
        <v>637</v>
      </c>
    </row>
    <row r="39" spans="1:8" x14ac:dyDescent="0.25">
      <c r="A39" s="2" t="s">
        <v>709</v>
      </c>
      <c r="B39" s="2" t="s">
        <v>710</v>
      </c>
      <c r="D39" s="2" t="s">
        <v>670</v>
      </c>
      <c r="F39" s="2" t="b">
        <v>0</v>
      </c>
      <c r="G39" s="4"/>
    </row>
    <row r="40" spans="1:8" x14ac:dyDescent="0.25">
      <c r="B40" s="3"/>
      <c r="F40" s="2" t="b">
        <v>0</v>
      </c>
      <c r="G40" s="4"/>
    </row>
    <row r="41" spans="1:8" x14ac:dyDescent="0.25">
      <c r="B41" s="3"/>
      <c r="F41" s="2" t="b">
        <v>0</v>
      </c>
      <c r="G41" s="4"/>
    </row>
    <row r="42" spans="1:8" x14ac:dyDescent="0.25">
      <c r="B42" s="3"/>
      <c r="F42" s="2" t="b">
        <v>0</v>
      </c>
      <c r="G42" s="4"/>
    </row>
    <row r="43" spans="1:8" x14ac:dyDescent="0.25">
      <c r="B43" s="3"/>
      <c r="F43" s="2" t="b">
        <v>0</v>
      </c>
      <c r="G43" s="4"/>
    </row>
    <row r="44" spans="1:8" x14ac:dyDescent="0.25">
      <c r="B44" s="3"/>
      <c r="F44" s="2" t="b">
        <v>0</v>
      </c>
      <c r="G44" s="4"/>
    </row>
    <row r="45" spans="1:8" x14ac:dyDescent="0.25">
      <c r="B45" s="3"/>
      <c r="F45" s="2" t="b">
        <v>0</v>
      </c>
      <c r="G45" s="4"/>
    </row>
    <row r="46" spans="1:8" x14ac:dyDescent="0.25">
      <c r="B46" s="3"/>
      <c r="F46" s="2" t="b">
        <v>0</v>
      </c>
      <c r="G46" s="4"/>
    </row>
    <row r="47" spans="1:8" x14ac:dyDescent="0.25">
      <c r="B47" s="3"/>
      <c r="F47" s="2" t="b">
        <v>0</v>
      </c>
      <c r="G47" s="4"/>
    </row>
    <row r="48" spans="1:8" x14ac:dyDescent="0.25">
      <c r="B48" s="3"/>
      <c r="F48" s="2" t="b">
        <v>0</v>
      </c>
      <c r="G48" s="4"/>
    </row>
    <row r="49" spans="2:7" x14ac:dyDescent="0.25">
      <c r="B49" s="3"/>
      <c r="F49" s="2" t="b">
        <v>0</v>
      </c>
      <c r="G49" s="4"/>
    </row>
    <row r="50" spans="2:7" x14ac:dyDescent="0.25">
      <c r="B50" s="3"/>
      <c r="F50" s="2" t="b">
        <v>0</v>
      </c>
      <c r="G50" s="4"/>
    </row>
    <row r="51" spans="2:7" x14ac:dyDescent="0.25">
      <c r="B51" s="3"/>
      <c r="F51" s="2" t="b">
        <v>0</v>
      </c>
      <c r="G51" s="4"/>
    </row>
    <row r="52" spans="2:7" x14ac:dyDescent="0.25">
      <c r="B52" s="3"/>
      <c r="F52" s="2" t="b">
        <v>0</v>
      </c>
      <c r="G52" s="4"/>
    </row>
    <row r="53" spans="2:7" x14ac:dyDescent="0.25">
      <c r="B53" s="3"/>
      <c r="F53" s="2" t="b">
        <v>0</v>
      </c>
      <c r="G53" s="4"/>
    </row>
    <row r="54" spans="2:7" x14ac:dyDescent="0.25">
      <c r="B54" s="3"/>
      <c r="F54" s="2" t="b">
        <v>0</v>
      </c>
      <c r="G54" s="4"/>
    </row>
    <row r="55" spans="2:7" x14ac:dyDescent="0.25">
      <c r="B55" s="3"/>
      <c r="F55" s="2" t="b">
        <v>0</v>
      </c>
      <c r="G55" s="4"/>
    </row>
    <row r="56" spans="2:7" x14ac:dyDescent="0.25">
      <c r="B56" s="3"/>
      <c r="F56" s="2" t="b">
        <v>0</v>
      </c>
      <c r="G56" s="4"/>
    </row>
    <row r="57" spans="2:7" x14ac:dyDescent="0.25">
      <c r="B57" s="3"/>
      <c r="F57" s="2" t="b">
        <v>0</v>
      </c>
      <c r="G57" s="4"/>
    </row>
    <row r="58" spans="2:7" x14ac:dyDescent="0.25">
      <c r="B58" s="3"/>
      <c r="F58" s="2" t="b">
        <v>0</v>
      </c>
      <c r="G58" s="4"/>
    </row>
    <row r="59" spans="2:7" x14ac:dyDescent="0.25">
      <c r="B59" s="3"/>
      <c r="F59" s="2" t="b">
        <v>0</v>
      </c>
      <c r="G59" s="4"/>
    </row>
    <row r="60" spans="2:7" x14ac:dyDescent="0.25">
      <c r="B60" s="3"/>
      <c r="F60" s="2" t="b">
        <v>0</v>
      </c>
      <c r="G60" s="4"/>
    </row>
    <row r="61" spans="2:7" x14ac:dyDescent="0.25">
      <c r="B61" s="3"/>
      <c r="F61" s="2" t="b">
        <v>0</v>
      </c>
      <c r="G61" s="4"/>
    </row>
    <row r="62" spans="2:7" x14ac:dyDescent="0.25">
      <c r="B62" s="3"/>
      <c r="F62" s="2" t="b">
        <v>0</v>
      </c>
      <c r="G62" s="4"/>
    </row>
    <row r="63" spans="2:7" x14ac:dyDescent="0.25">
      <c r="B63" s="3"/>
      <c r="F63" s="2" t="b">
        <v>0</v>
      </c>
      <c r="G63" s="4"/>
    </row>
    <row r="64" spans="2:7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06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202"/>
  <sheetViews>
    <sheetView workbookViewId="0"/>
  </sheetViews>
  <sheetFormatPr defaultColWidth="12.6640625" defaultRowHeight="15.75" customHeight="1" x14ac:dyDescent="0.25"/>
  <cols>
    <col min="7" max="7" width="21.33203125" customWidth="1"/>
  </cols>
  <sheetData>
    <row r="1" spans="1:7" x14ac:dyDescent="0.25">
      <c r="A1" s="2" t="s">
        <v>281</v>
      </c>
      <c r="B1" s="1" t="s">
        <v>711</v>
      </c>
      <c r="C1" s="2"/>
      <c r="D1" s="2"/>
      <c r="E1" s="2"/>
      <c r="F1" s="2"/>
      <c r="G1" s="2"/>
    </row>
    <row r="2" spans="1:7" x14ac:dyDescent="0.25">
      <c r="A2" s="2" t="s">
        <v>283</v>
      </c>
      <c r="B2" s="2" t="s">
        <v>284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</row>
    <row r="3" spans="1:7" x14ac:dyDescent="0.25">
      <c r="A3" s="2" t="s">
        <v>712</v>
      </c>
      <c r="B3" s="2" t="s">
        <v>713</v>
      </c>
      <c r="C3" s="2" t="s">
        <v>349</v>
      </c>
      <c r="D3" s="2" t="s">
        <v>358</v>
      </c>
      <c r="E3" s="2" t="s">
        <v>349</v>
      </c>
      <c r="F3" s="2" t="s">
        <v>349</v>
      </c>
      <c r="G3" s="2" t="s">
        <v>714</v>
      </c>
    </row>
    <row r="4" spans="1:7" x14ac:dyDescent="0.25">
      <c r="A4" s="2" t="s">
        <v>715</v>
      </c>
      <c r="B4" s="2" t="s">
        <v>716</v>
      </c>
      <c r="C4" s="2" t="s">
        <v>349</v>
      </c>
      <c r="D4" s="2" t="s">
        <v>358</v>
      </c>
      <c r="E4" s="2" t="s">
        <v>349</v>
      </c>
      <c r="F4" s="2" t="s">
        <v>349</v>
      </c>
      <c r="G4" s="2" t="s">
        <v>717</v>
      </c>
    </row>
    <row r="5" spans="1:7" x14ac:dyDescent="0.25">
      <c r="A5" s="2" t="s">
        <v>718</v>
      </c>
      <c r="B5" s="2" t="s">
        <v>719</v>
      </c>
      <c r="C5" s="2" t="s">
        <v>349</v>
      </c>
      <c r="D5" s="2" t="s">
        <v>324</v>
      </c>
      <c r="E5" s="2" t="s">
        <v>349</v>
      </c>
      <c r="F5" s="2" t="s">
        <v>349</v>
      </c>
      <c r="G5" s="2" t="s">
        <v>720</v>
      </c>
    </row>
    <row r="6" spans="1:7" x14ac:dyDescent="0.25">
      <c r="A6" s="2" t="s">
        <v>721</v>
      </c>
      <c r="B6" s="2" t="s">
        <v>722</v>
      </c>
      <c r="C6" s="2" t="s">
        <v>349</v>
      </c>
      <c r="D6" s="2" t="s">
        <v>324</v>
      </c>
      <c r="E6" s="2" t="s">
        <v>349</v>
      </c>
      <c r="F6" s="2" t="s">
        <v>349</v>
      </c>
      <c r="G6" s="2" t="s">
        <v>723</v>
      </c>
    </row>
    <row r="7" spans="1:7" x14ac:dyDescent="0.25">
      <c r="A7" s="2" t="s">
        <v>724</v>
      </c>
      <c r="B7" s="2" t="s">
        <v>725</v>
      </c>
      <c r="C7" s="2" t="s">
        <v>349</v>
      </c>
      <c r="D7" s="2" t="s">
        <v>324</v>
      </c>
      <c r="E7" s="2" t="s">
        <v>349</v>
      </c>
      <c r="F7" s="2" t="s">
        <v>349</v>
      </c>
      <c r="G7" s="2" t="s">
        <v>726</v>
      </c>
    </row>
    <row r="8" spans="1:7" x14ac:dyDescent="0.25">
      <c r="A8" s="2" t="s">
        <v>727</v>
      </c>
      <c r="B8" s="2" t="s">
        <v>728</v>
      </c>
      <c r="C8" s="2" t="s">
        <v>349</v>
      </c>
      <c r="D8" s="2" t="s">
        <v>324</v>
      </c>
      <c r="E8" s="2" t="s">
        <v>349</v>
      </c>
      <c r="F8" s="2" t="s">
        <v>349</v>
      </c>
      <c r="G8" s="2" t="s">
        <v>729</v>
      </c>
    </row>
    <row r="9" spans="1:7" x14ac:dyDescent="0.25">
      <c r="A9" s="2" t="s">
        <v>730</v>
      </c>
      <c r="B9" s="2" t="s">
        <v>731</v>
      </c>
      <c r="C9" s="2" t="s">
        <v>349</v>
      </c>
      <c r="D9" s="2" t="s">
        <v>324</v>
      </c>
      <c r="E9" s="2" t="s">
        <v>349</v>
      </c>
      <c r="F9" s="2" t="s">
        <v>349</v>
      </c>
      <c r="G9" s="2" t="s">
        <v>732</v>
      </c>
    </row>
    <row r="10" spans="1:7" x14ac:dyDescent="0.25">
      <c r="A10" s="2" t="s">
        <v>733</v>
      </c>
      <c r="B10" s="2" t="s">
        <v>734</v>
      </c>
      <c r="C10" s="2" t="s">
        <v>349</v>
      </c>
      <c r="D10" s="2" t="s">
        <v>324</v>
      </c>
      <c r="E10" s="2" t="s">
        <v>349</v>
      </c>
      <c r="F10" s="2" t="s">
        <v>349</v>
      </c>
      <c r="G10" s="2" t="s">
        <v>735</v>
      </c>
    </row>
    <row r="11" spans="1:7" x14ac:dyDescent="0.25">
      <c r="A11" s="2" t="s">
        <v>736</v>
      </c>
      <c r="B11" s="2" t="s">
        <v>737</v>
      </c>
      <c r="C11" s="2" t="s">
        <v>349</v>
      </c>
      <c r="D11" s="2" t="s">
        <v>358</v>
      </c>
      <c r="E11" s="2" t="s">
        <v>349</v>
      </c>
      <c r="F11" s="2" t="s">
        <v>349</v>
      </c>
      <c r="G11" s="2" t="s">
        <v>738</v>
      </c>
    </row>
    <row r="12" spans="1:7" x14ac:dyDescent="0.25">
      <c r="A12" s="2" t="s">
        <v>739</v>
      </c>
      <c r="B12" s="2" t="s">
        <v>740</v>
      </c>
      <c r="C12" s="2" t="s">
        <v>349</v>
      </c>
      <c r="D12" s="2" t="s">
        <v>324</v>
      </c>
      <c r="E12" s="2" t="s">
        <v>349</v>
      </c>
      <c r="F12" s="2" t="s">
        <v>349</v>
      </c>
      <c r="G12" s="2" t="s">
        <v>741</v>
      </c>
    </row>
    <row r="13" spans="1:7" x14ac:dyDescent="0.25">
      <c r="A13" s="2" t="s">
        <v>742</v>
      </c>
      <c r="B13" s="2" t="s">
        <v>743</v>
      </c>
      <c r="C13" s="2" t="s">
        <v>349</v>
      </c>
      <c r="D13" s="2" t="s">
        <v>324</v>
      </c>
      <c r="E13" s="2" t="s">
        <v>349</v>
      </c>
      <c r="F13" s="2" t="s">
        <v>349</v>
      </c>
      <c r="G13" s="2" t="s">
        <v>744</v>
      </c>
    </row>
    <row r="14" spans="1:7" x14ac:dyDescent="0.25">
      <c r="A14" s="2" t="s">
        <v>745</v>
      </c>
      <c r="B14" s="2" t="s">
        <v>746</v>
      </c>
      <c r="C14" s="2" t="s">
        <v>349</v>
      </c>
      <c r="D14" s="2" t="s">
        <v>324</v>
      </c>
      <c r="E14" s="2" t="s">
        <v>349</v>
      </c>
      <c r="F14" s="2" t="s">
        <v>349</v>
      </c>
      <c r="G14" s="2" t="s">
        <v>747</v>
      </c>
    </row>
    <row r="15" spans="1:7" x14ac:dyDescent="0.25">
      <c r="A15" s="2" t="s">
        <v>748</v>
      </c>
      <c r="B15" s="2" t="s">
        <v>749</v>
      </c>
      <c r="C15" s="2" t="s">
        <v>349</v>
      </c>
      <c r="D15" s="2" t="s">
        <v>324</v>
      </c>
      <c r="E15" s="2" t="s">
        <v>349</v>
      </c>
      <c r="F15" s="2" t="s">
        <v>349</v>
      </c>
      <c r="G15" s="2" t="s">
        <v>750</v>
      </c>
    </row>
    <row r="16" spans="1:7" x14ac:dyDescent="0.25">
      <c r="A16" s="2" t="s">
        <v>751</v>
      </c>
      <c r="B16" s="2" t="s">
        <v>752</v>
      </c>
      <c r="C16" s="2" t="s">
        <v>349</v>
      </c>
      <c r="D16" s="2" t="s">
        <v>324</v>
      </c>
      <c r="E16" s="2" t="s">
        <v>349</v>
      </c>
      <c r="F16" s="2" t="s">
        <v>349</v>
      </c>
      <c r="G16" s="2" t="s">
        <v>753</v>
      </c>
    </row>
    <row r="17" spans="1:7" x14ac:dyDescent="0.25">
      <c r="A17" s="2" t="s">
        <v>754</v>
      </c>
      <c r="B17" s="2" t="s">
        <v>755</v>
      </c>
      <c r="C17" s="2" t="s">
        <v>349</v>
      </c>
      <c r="D17" s="2" t="s">
        <v>324</v>
      </c>
      <c r="E17" s="2" t="s">
        <v>349</v>
      </c>
      <c r="F17" s="2" t="s">
        <v>349</v>
      </c>
      <c r="G17" s="2" t="s">
        <v>756</v>
      </c>
    </row>
    <row r="18" spans="1:7" x14ac:dyDescent="0.25">
      <c r="A18" s="2" t="s">
        <v>757</v>
      </c>
      <c r="B18" s="2" t="s">
        <v>758</v>
      </c>
      <c r="C18" s="2" t="s">
        <v>349</v>
      </c>
      <c r="D18" s="2" t="s">
        <v>324</v>
      </c>
      <c r="E18" s="2" t="s">
        <v>349</v>
      </c>
      <c r="F18" s="2" t="s">
        <v>349</v>
      </c>
      <c r="G18" s="2" t="s">
        <v>759</v>
      </c>
    </row>
    <row r="19" spans="1:7" x14ac:dyDescent="0.25">
      <c r="A19" s="2" t="s">
        <v>760</v>
      </c>
      <c r="B19" s="2" t="s">
        <v>761</v>
      </c>
      <c r="C19" s="2" t="s">
        <v>349</v>
      </c>
      <c r="D19" s="2" t="s">
        <v>324</v>
      </c>
      <c r="E19" s="2" t="s">
        <v>349</v>
      </c>
      <c r="F19" s="2" t="s">
        <v>349</v>
      </c>
      <c r="G19" s="2" t="s">
        <v>762</v>
      </c>
    </row>
    <row r="20" spans="1:7" x14ac:dyDescent="0.25">
      <c r="A20" s="2" t="s">
        <v>763</v>
      </c>
      <c r="B20" s="2" t="s">
        <v>764</v>
      </c>
      <c r="C20" s="2" t="s">
        <v>349</v>
      </c>
      <c r="D20" s="2" t="s">
        <v>324</v>
      </c>
      <c r="E20" s="2" t="s">
        <v>349</v>
      </c>
      <c r="F20" s="2" t="s">
        <v>349</v>
      </c>
      <c r="G20" s="2" t="s">
        <v>765</v>
      </c>
    </row>
    <row r="21" spans="1:7" x14ac:dyDescent="0.25">
      <c r="A21" s="2" t="s">
        <v>766</v>
      </c>
      <c r="B21" s="2" t="s">
        <v>767</v>
      </c>
      <c r="C21" s="2" t="s">
        <v>349</v>
      </c>
      <c r="D21" s="2" t="s">
        <v>324</v>
      </c>
      <c r="E21" s="2" t="s">
        <v>349</v>
      </c>
      <c r="F21" s="2" t="s">
        <v>349</v>
      </c>
      <c r="G21" s="2" t="s">
        <v>768</v>
      </c>
    </row>
    <row r="22" spans="1:7" x14ac:dyDescent="0.25">
      <c r="A22" s="2" t="s">
        <v>769</v>
      </c>
      <c r="B22" s="2" t="s">
        <v>770</v>
      </c>
      <c r="C22" s="2" t="s">
        <v>349</v>
      </c>
      <c r="D22" s="2" t="s">
        <v>324</v>
      </c>
      <c r="E22" s="2" t="s">
        <v>349</v>
      </c>
      <c r="F22" s="2" t="s">
        <v>349</v>
      </c>
      <c r="G22" s="2" t="s">
        <v>771</v>
      </c>
    </row>
    <row r="23" spans="1:7" x14ac:dyDescent="0.25">
      <c r="A23" s="2" t="s">
        <v>772</v>
      </c>
      <c r="B23" s="2" t="s">
        <v>773</v>
      </c>
      <c r="C23" s="2" t="s">
        <v>349</v>
      </c>
      <c r="D23" s="2" t="s">
        <v>324</v>
      </c>
      <c r="E23" s="2" t="s">
        <v>349</v>
      </c>
      <c r="F23" s="2" t="s">
        <v>349</v>
      </c>
      <c r="G23" s="2" t="s">
        <v>774</v>
      </c>
    </row>
    <row r="24" spans="1:7" x14ac:dyDescent="0.25">
      <c r="A24" s="2" t="s">
        <v>775</v>
      </c>
      <c r="B24" s="2" t="s">
        <v>776</v>
      </c>
      <c r="C24" s="2" t="s">
        <v>349</v>
      </c>
      <c r="D24" s="2" t="s">
        <v>324</v>
      </c>
      <c r="E24" s="2" t="s">
        <v>349</v>
      </c>
      <c r="F24" s="2" t="s">
        <v>349</v>
      </c>
      <c r="G24" s="2" t="s">
        <v>777</v>
      </c>
    </row>
    <row r="25" spans="1:7" x14ac:dyDescent="0.25">
      <c r="A25" s="2" t="s">
        <v>778</v>
      </c>
      <c r="B25" s="2" t="s">
        <v>779</v>
      </c>
      <c r="C25" s="2" t="s">
        <v>349</v>
      </c>
      <c r="D25" s="2" t="s">
        <v>324</v>
      </c>
      <c r="E25" s="2" t="s">
        <v>349</v>
      </c>
      <c r="F25" s="2" t="s">
        <v>349</v>
      </c>
      <c r="G25" s="2" t="s">
        <v>780</v>
      </c>
    </row>
    <row r="26" spans="1:7" x14ac:dyDescent="0.25">
      <c r="A26" s="2" t="s">
        <v>781</v>
      </c>
      <c r="B26" s="2" t="s">
        <v>782</v>
      </c>
      <c r="C26" s="2" t="s">
        <v>349</v>
      </c>
      <c r="D26" s="2" t="s">
        <v>324</v>
      </c>
      <c r="E26" s="2" t="s">
        <v>349</v>
      </c>
      <c r="F26" s="2" t="s">
        <v>349</v>
      </c>
      <c r="G26" s="2" t="s">
        <v>783</v>
      </c>
    </row>
    <row r="27" spans="1:7" x14ac:dyDescent="0.25">
      <c r="A27" s="2" t="s">
        <v>784</v>
      </c>
      <c r="B27" s="2" t="s">
        <v>785</v>
      </c>
      <c r="C27" s="2" t="s">
        <v>349</v>
      </c>
      <c r="D27" s="2" t="s">
        <v>324</v>
      </c>
      <c r="E27" s="2" t="s">
        <v>349</v>
      </c>
      <c r="F27" s="2" t="s">
        <v>349</v>
      </c>
      <c r="G27" s="2" t="s">
        <v>786</v>
      </c>
    </row>
    <row r="28" spans="1:7" x14ac:dyDescent="0.25">
      <c r="A28" s="2" t="s">
        <v>787</v>
      </c>
      <c r="B28" s="2" t="s">
        <v>788</v>
      </c>
      <c r="C28" s="2" t="s">
        <v>349</v>
      </c>
      <c r="D28" s="2" t="s">
        <v>324</v>
      </c>
      <c r="E28" s="2" t="s">
        <v>349</v>
      </c>
      <c r="F28" s="2" t="s">
        <v>349</v>
      </c>
      <c r="G28" s="2" t="s">
        <v>789</v>
      </c>
    </row>
    <row r="29" spans="1:7" x14ac:dyDescent="0.25">
      <c r="A29" s="2" t="s">
        <v>790</v>
      </c>
      <c r="B29" s="2" t="s">
        <v>791</v>
      </c>
      <c r="C29" s="2" t="s">
        <v>349</v>
      </c>
      <c r="D29" s="2" t="s">
        <v>324</v>
      </c>
      <c r="E29" s="2" t="s">
        <v>349</v>
      </c>
      <c r="F29" s="2" t="s">
        <v>349</v>
      </c>
      <c r="G29" s="2" t="s">
        <v>792</v>
      </c>
    </row>
    <row r="30" spans="1:7" x14ac:dyDescent="0.25">
      <c r="A30" s="2" t="s">
        <v>793</v>
      </c>
      <c r="B30" s="2" t="s">
        <v>794</v>
      </c>
      <c r="C30" s="2" t="s">
        <v>349</v>
      </c>
      <c r="D30" s="2" t="s">
        <v>324</v>
      </c>
      <c r="E30" s="2" t="s">
        <v>349</v>
      </c>
      <c r="F30" s="2" t="s">
        <v>349</v>
      </c>
      <c r="G30" s="2" t="s">
        <v>795</v>
      </c>
    </row>
    <row r="31" spans="1:7" x14ac:dyDescent="0.25">
      <c r="A31" s="2" t="s">
        <v>796</v>
      </c>
      <c r="B31" s="2" t="s">
        <v>797</v>
      </c>
      <c r="C31" s="2" t="s">
        <v>349</v>
      </c>
      <c r="D31" s="2" t="s">
        <v>324</v>
      </c>
      <c r="E31" s="2" t="s">
        <v>349</v>
      </c>
      <c r="F31" s="2" t="s">
        <v>349</v>
      </c>
      <c r="G31" s="2" t="s">
        <v>798</v>
      </c>
    </row>
    <row r="32" spans="1:7" x14ac:dyDescent="0.25">
      <c r="A32" s="2" t="s">
        <v>799</v>
      </c>
      <c r="B32" s="2" t="s">
        <v>800</v>
      </c>
      <c r="C32" s="2" t="s">
        <v>349</v>
      </c>
      <c r="D32" s="2" t="s">
        <v>358</v>
      </c>
      <c r="E32" s="2" t="s">
        <v>349</v>
      </c>
      <c r="F32" s="2" t="s">
        <v>349</v>
      </c>
      <c r="G32" s="2" t="s">
        <v>801</v>
      </c>
    </row>
    <row r="33" spans="1:7" x14ac:dyDescent="0.25">
      <c r="A33" s="2" t="s">
        <v>802</v>
      </c>
      <c r="B33" s="2" t="s">
        <v>803</v>
      </c>
      <c r="C33" s="2" t="s">
        <v>349</v>
      </c>
      <c r="D33" s="2" t="s">
        <v>358</v>
      </c>
      <c r="E33" s="2" t="s">
        <v>349</v>
      </c>
      <c r="F33" s="2" t="s">
        <v>349</v>
      </c>
      <c r="G33" s="2" t="s">
        <v>804</v>
      </c>
    </row>
    <row r="34" spans="1:7" x14ac:dyDescent="0.25">
      <c r="A34" s="2" t="s">
        <v>805</v>
      </c>
      <c r="B34" s="2" t="s">
        <v>806</v>
      </c>
      <c r="C34" s="2" t="s">
        <v>349</v>
      </c>
      <c r="D34" s="2" t="s">
        <v>324</v>
      </c>
      <c r="E34" s="2" t="s">
        <v>349</v>
      </c>
      <c r="F34" s="2" t="s">
        <v>349</v>
      </c>
      <c r="G34" s="2" t="s">
        <v>807</v>
      </c>
    </row>
    <row r="35" spans="1:7" x14ac:dyDescent="0.25">
      <c r="A35" s="2" t="s">
        <v>808</v>
      </c>
      <c r="B35" s="2" t="s">
        <v>809</v>
      </c>
      <c r="C35" s="2" t="s">
        <v>349</v>
      </c>
      <c r="D35" s="2" t="s">
        <v>324</v>
      </c>
      <c r="E35" s="2" t="s">
        <v>349</v>
      </c>
      <c r="F35" s="2" t="s">
        <v>349</v>
      </c>
      <c r="G35" s="2" t="s">
        <v>810</v>
      </c>
    </row>
    <row r="36" spans="1:7" x14ac:dyDescent="0.25">
      <c r="A36" s="2" t="s">
        <v>811</v>
      </c>
      <c r="B36" s="2" t="s">
        <v>812</v>
      </c>
      <c r="C36" s="2" t="s">
        <v>349</v>
      </c>
      <c r="D36" s="2" t="s">
        <v>324</v>
      </c>
      <c r="E36" s="2" t="s">
        <v>349</v>
      </c>
      <c r="F36" s="2" t="s">
        <v>349</v>
      </c>
      <c r="G36" s="2" t="s">
        <v>813</v>
      </c>
    </row>
    <row r="37" spans="1:7" x14ac:dyDescent="0.25">
      <c r="A37" s="2" t="s">
        <v>814</v>
      </c>
      <c r="B37" s="2" t="s">
        <v>815</v>
      </c>
      <c r="C37" s="2" t="s">
        <v>349</v>
      </c>
      <c r="D37" s="2" t="s">
        <v>324</v>
      </c>
      <c r="E37" s="2" t="s">
        <v>349</v>
      </c>
      <c r="F37" s="2" t="s">
        <v>349</v>
      </c>
      <c r="G37" s="2" t="s">
        <v>816</v>
      </c>
    </row>
    <row r="38" spans="1:7" x14ac:dyDescent="0.25">
      <c r="A38" s="2" t="s">
        <v>817</v>
      </c>
      <c r="B38" s="2" t="s">
        <v>818</v>
      </c>
      <c r="C38" s="2" t="s">
        <v>349</v>
      </c>
      <c r="D38" s="2" t="s">
        <v>324</v>
      </c>
      <c r="E38" s="2" t="s">
        <v>349</v>
      </c>
      <c r="F38" s="2" t="s">
        <v>349</v>
      </c>
      <c r="G38" s="2" t="s">
        <v>819</v>
      </c>
    </row>
    <row r="39" spans="1:7" x14ac:dyDescent="0.25">
      <c r="A39" s="2" t="s">
        <v>820</v>
      </c>
      <c r="B39" s="2" t="s">
        <v>821</v>
      </c>
      <c r="C39" s="2" t="s">
        <v>349</v>
      </c>
      <c r="D39" s="2" t="s">
        <v>324</v>
      </c>
      <c r="E39" s="2" t="s">
        <v>349</v>
      </c>
      <c r="F39" s="2" t="s">
        <v>349</v>
      </c>
      <c r="G39" s="2" t="s">
        <v>822</v>
      </c>
    </row>
    <row r="40" spans="1:7" x14ac:dyDescent="0.25">
      <c r="A40" s="2" t="s">
        <v>823</v>
      </c>
      <c r="B40" s="2" t="s">
        <v>824</v>
      </c>
      <c r="C40" s="2" t="s">
        <v>349</v>
      </c>
      <c r="D40" s="2" t="s">
        <v>324</v>
      </c>
      <c r="E40" s="2" t="s">
        <v>349</v>
      </c>
      <c r="F40" s="2" t="s">
        <v>349</v>
      </c>
      <c r="G40" s="2" t="s">
        <v>714</v>
      </c>
    </row>
    <row r="41" spans="1:7" x14ac:dyDescent="0.25">
      <c r="A41" s="2" t="s">
        <v>825</v>
      </c>
      <c r="B41" s="2" t="s">
        <v>826</v>
      </c>
      <c r="C41" s="2" t="s">
        <v>349</v>
      </c>
      <c r="D41" s="2" t="s">
        <v>324</v>
      </c>
      <c r="E41" s="2" t="s">
        <v>349</v>
      </c>
      <c r="F41" s="2" t="s">
        <v>349</v>
      </c>
      <c r="G41" s="2" t="s">
        <v>827</v>
      </c>
    </row>
    <row r="42" spans="1:7" x14ac:dyDescent="0.25">
      <c r="A42" s="2" t="s">
        <v>828</v>
      </c>
      <c r="B42" s="2" t="s">
        <v>829</v>
      </c>
      <c r="C42" s="2" t="s">
        <v>349</v>
      </c>
      <c r="D42" s="2" t="s">
        <v>324</v>
      </c>
      <c r="E42" s="2" t="s">
        <v>349</v>
      </c>
      <c r="F42" s="2" t="s">
        <v>349</v>
      </c>
      <c r="G42" s="2" t="s">
        <v>830</v>
      </c>
    </row>
    <row r="43" spans="1:7" x14ac:dyDescent="0.25">
      <c r="A43" s="2" t="s">
        <v>831</v>
      </c>
      <c r="B43" s="2" t="s">
        <v>832</v>
      </c>
      <c r="C43" s="2" t="s">
        <v>349</v>
      </c>
      <c r="D43" s="2" t="s">
        <v>324</v>
      </c>
      <c r="E43" s="2" t="s">
        <v>349</v>
      </c>
      <c r="F43" s="2" t="s">
        <v>349</v>
      </c>
      <c r="G43" s="2" t="s">
        <v>833</v>
      </c>
    </row>
    <row r="44" spans="1:7" x14ac:dyDescent="0.25">
      <c r="A44" s="2" t="s">
        <v>834</v>
      </c>
      <c r="B44" s="2" t="s">
        <v>835</v>
      </c>
      <c r="C44" s="2" t="s">
        <v>349</v>
      </c>
      <c r="D44" s="2" t="s">
        <v>324</v>
      </c>
      <c r="E44" s="2" t="s">
        <v>349</v>
      </c>
      <c r="F44" s="2" t="s">
        <v>349</v>
      </c>
      <c r="G44" s="2" t="s">
        <v>836</v>
      </c>
    </row>
    <row r="45" spans="1:7" x14ac:dyDescent="0.25">
      <c r="A45" s="2" t="s">
        <v>837</v>
      </c>
      <c r="B45" s="2" t="s">
        <v>838</v>
      </c>
      <c r="C45" s="2" t="s">
        <v>349</v>
      </c>
      <c r="D45" s="2" t="s">
        <v>324</v>
      </c>
      <c r="E45" s="2" t="s">
        <v>349</v>
      </c>
      <c r="F45" s="2" t="s">
        <v>349</v>
      </c>
      <c r="G45" s="2" t="s">
        <v>839</v>
      </c>
    </row>
    <row r="46" spans="1:7" x14ac:dyDescent="0.25">
      <c r="A46" s="2" t="s">
        <v>840</v>
      </c>
      <c r="B46" s="2" t="s">
        <v>841</v>
      </c>
      <c r="C46" s="2" t="s">
        <v>349</v>
      </c>
      <c r="D46" s="2" t="s">
        <v>324</v>
      </c>
      <c r="E46" s="2" t="s">
        <v>349</v>
      </c>
      <c r="F46" s="2" t="s">
        <v>349</v>
      </c>
      <c r="G46" s="2" t="s">
        <v>842</v>
      </c>
    </row>
    <row r="47" spans="1:7" x14ac:dyDescent="0.25">
      <c r="A47" s="2" t="s">
        <v>843</v>
      </c>
      <c r="B47" s="2" t="s">
        <v>844</v>
      </c>
      <c r="C47" s="2" t="s">
        <v>349</v>
      </c>
      <c r="D47" s="2" t="s">
        <v>324</v>
      </c>
      <c r="E47" s="2" t="s">
        <v>349</v>
      </c>
      <c r="F47" s="2" t="s">
        <v>349</v>
      </c>
      <c r="G47" s="2" t="s">
        <v>845</v>
      </c>
    </row>
    <row r="48" spans="1:7" x14ac:dyDescent="0.25">
      <c r="A48" s="2" t="s">
        <v>846</v>
      </c>
      <c r="B48" s="2" t="s">
        <v>847</v>
      </c>
      <c r="C48" s="2" t="s">
        <v>349</v>
      </c>
      <c r="D48" s="2" t="s">
        <v>358</v>
      </c>
      <c r="E48" s="2" t="s">
        <v>349</v>
      </c>
      <c r="F48" s="2" t="s">
        <v>349</v>
      </c>
      <c r="G48" s="2" t="s">
        <v>848</v>
      </c>
    </row>
    <row r="49" spans="1:7" x14ac:dyDescent="0.25">
      <c r="A49" s="2" t="s">
        <v>849</v>
      </c>
      <c r="B49" s="2" t="s">
        <v>850</v>
      </c>
      <c r="C49" s="2" t="s">
        <v>349</v>
      </c>
      <c r="D49" s="2" t="s">
        <v>324</v>
      </c>
      <c r="E49" s="2" t="s">
        <v>349</v>
      </c>
      <c r="F49" s="2" t="s">
        <v>349</v>
      </c>
      <c r="G49" s="2" t="s">
        <v>851</v>
      </c>
    </row>
    <row r="50" spans="1:7" x14ac:dyDescent="0.25">
      <c r="A50" s="2" t="s">
        <v>852</v>
      </c>
      <c r="B50" s="2" t="s">
        <v>853</v>
      </c>
      <c r="C50" s="2" t="s">
        <v>349</v>
      </c>
      <c r="D50" s="2" t="s">
        <v>324</v>
      </c>
      <c r="E50" s="2" t="s">
        <v>349</v>
      </c>
      <c r="F50" s="2" t="s">
        <v>349</v>
      </c>
      <c r="G50" s="2" t="s">
        <v>854</v>
      </c>
    </row>
    <row r="51" spans="1:7" x14ac:dyDescent="0.25">
      <c r="A51" s="2" t="s">
        <v>855</v>
      </c>
      <c r="B51" s="2" t="s">
        <v>856</v>
      </c>
      <c r="C51" s="2" t="s">
        <v>349</v>
      </c>
      <c r="D51" s="2" t="s">
        <v>324</v>
      </c>
      <c r="E51" s="2" t="s">
        <v>349</v>
      </c>
      <c r="F51" s="2" t="s">
        <v>349</v>
      </c>
      <c r="G51" s="2" t="s">
        <v>857</v>
      </c>
    </row>
    <row r="52" spans="1:7" x14ac:dyDescent="0.25">
      <c r="A52" s="2" t="s">
        <v>858</v>
      </c>
      <c r="B52" s="2" t="s">
        <v>859</v>
      </c>
      <c r="C52" s="2" t="s">
        <v>349</v>
      </c>
      <c r="D52" s="2" t="s">
        <v>670</v>
      </c>
      <c r="E52" s="2" t="s">
        <v>349</v>
      </c>
      <c r="F52" s="2" t="s">
        <v>349</v>
      </c>
      <c r="G52" s="2" t="s">
        <v>860</v>
      </c>
    </row>
    <row r="53" spans="1:7" x14ac:dyDescent="0.25">
      <c r="B53" s="3"/>
      <c r="F53" s="2" t="b">
        <v>0</v>
      </c>
      <c r="G53" s="4"/>
    </row>
    <row r="54" spans="1:7" x14ac:dyDescent="0.25">
      <c r="B54" s="3"/>
      <c r="F54" s="2" t="b">
        <v>0</v>
      </c>
      <c r="G54" s="4"/>
    </row>
    <row r="55" spans="1:7" x14ac:dyDescent="0.25">
      <c r="B55" s="3"/>
      <c r="F55" s="2" t="b">
        <v>0</v>
      </c>
      <c r="G55" s="4"/>
    </row>
    <row r="56" spans="1:7" x14ac:dyDescent="0.25">
      <c r="B56" s="3"/>
      <c r="F56" s="2" t="b">
        <v>0</v>
      </c>
      <c r="G56" s="4"/>
    </row>
    <row r="57" spans="1:7" x14ac:dyDescent="0.25">
      <c r="B57" s="3"/>
      <c r="F57" s="2" t="b">
        <v>0</v>
      </c>
      <c r="G57" s="4"/>
    </row>
    <row r="58" spans="1:7" x14ac:dyDescent="0.25">
      <c r="B58" s="3"/>
      <c r="F58" s="2" t="b">
        <v>0</v>
      </c>
      <c r="G58" s="4"/>
    </row>
    <row r="59" spans="1:7" x14ac:dyDescent="0.25">
      <c r="B59" s="3"/>
      <c r="F59" s="2" t="b">
        <v>0</v>
      </c>
      <c r="G59" s="4"/>
    </row>
    <row r="60" spans="1:7" x14ac:dyDescent="0.25">
      <c r="B60" s="3"/>
      <c r="F60" s="2" t="b">
        <v>0</v>
      </c>
      <c r="G60" s="4"/>
    </row>
    <row r="61" spans="1:7" x14ac:dyDescent="0.25">
      <c r="B61" s="3"/>
      <c r="F61" s="2" t="b">
        <v>0</v>
      </c>
      <c r="G61" s="4"/>
    </row>
    <row r="62" spans="1:7" x14ac:dyDescent="0.25">
      <c r="B62" s="3"/>
      <c r="F62" s="2" t="b">
        <v>0</v>
      </c>
      <c r="G62" s="4"/>
    </row>
    <row r="63" spans="1:7" x14ac:dyDescent="0.25">
      <c r="B63" s="3"/>
      <c r="F63" s="2" t="b">
        <v>0</v>
      </c>
      <c r="G63" s="4"/>
    </row>
    <row r="64" spans="1:7" x14ac:dyDescent="0.25">
      <c r="B64" s="3"/>
      <c r="F64" s="2" t="b">
        <v>0</v>
      </c>
      <c r="G64" s="4"/>
    </row>
    <row r="65" spans="2:7" x14ac:dyDescent="0.25">
      <c r="B65" s="3"/>
      <c r="F65" s="2" t="b">
        <v>0</v>
      </c>
      <c r="G65" s="4"/>
    </row>
    <row r="66" spans="2:7" x14ac:dyDescent="0.25">
      <c r="B66" s="3"/>
      <c r="F66" s="2" t="b">
        <v>0</v>
      </c>
      <c r="G66" s="4"/>
    </row>
    <row r="67" spans="2:7" x14ac:dyDescent="0.25">
      <c r="B67" s="3"/>
      <c r="F67" s="2" t="b">
        <v>0</v>
      </c>
      <c r="G67" s="4"/>
    </row>
    <row r="68" spans="2:7" x14ac:dyDescent="0.25">
      <c r="B68" s="3"/>
      <c r="F68" s="2" t="b">
        <v>0</v>
      </c>
      <c r="G68" s="4"/>
    </row>
    <row r="69" spans="2:7" x14ac:dyDescent="0.25">
      <c r="B69" s="3"/>
      <c r="F69" s="2" t="b">
        <v>0</v>
      </c>
      <c r="G69" s="4"/>
    </row>
    <row r="70" spans="2:7" x14ac:dyDescent="0.25">
      <c r="B70" s="3"/>
      <c r="F70" s="2" t="b">
        <v>0</v>
      </c>
      <c r="G70" s="4"/>
    </row>
    <row r="71" spans="2:7" x14ac:dyDescent="0.25">
      <c r="B71" s="3"/>
      <c r="F71" s="2" t="b">
        <v>0</v>
      </c>
      <c r="G71" s="4"/>
    </row>
    <row r="72" spans="2:7" x14ac:dyDescent="0.25">
      <c r="B72" s="3"/>
      <c r="F72" s="2" t="b">
        <v>0</v>
      </c>
      <c r="G72" s="4"/>
    </row>
    <row r="73" spans="2:7" x14ac:dyDescent="0.25">
      <c r="B73" s="3"/>
      <c r="F73" s="2" t="b">
        <v>0</v>
      </c>
      <c r="G73" s="4"/>
    </row>
    <row r="74" spans="2:7" x14ac:dyDescent="0.25">
      <c r="B74" s="3"/>
      <c r="F74" s="2" t="b">
        <v>0</v>
      </c>
      <c r="G74" s="4"/>
    </row>
    <row r="75" spans="2:7" x14ac:dyDescent="0.25">
      <c r="B75" s="3"/>
      <c r="F75" s="2" t="b">
        <v>0</v>
      </c>
      <c r="G75" s="4"/>
    </row>
    <row r="76" spans="2:7" x14ac:dyDescent="0.25">
      <c r="B76" s="3"/>
      <c r="F76" s="2" t="b">
        <v>0</v>
      </c>
      <c r="G76" s="4"/>
    </row>
    <row r="77" spans="2:7" x14ac:dyDescent="0.25">
      <c r="B77" s="3"/>
      <c r="F77" s="2" t="b">
        <v>0</v>
      </c>
      <c r="G77" s="4"/>
    </row>
    <row r="78" spans="2:7" x14ac:dyDescent="0.25">
      <c r="B78" s="3"/>
      <c r="F78" s="2" t="b">
        <v>0</v>
      </c>
      <c r="G78" s="4"/>
    </row>
    <row r="79" spans="2:7" x14ac:dyDescent="0.25">
      <c r="B79" s="3"/>
      <c r="F79" s="2" t="b">
        <v>0</v>
      </c>
      <c r="G79" s="4"/>
    </row>
    <row r="80" spans="2:7" x14ac:dyDescent="0.25">
      <c r="B80" s="3"/>
      <c r="F80" s="2" t="b">
        <v>0</v>
      </c>
      <c r="G80" s="4"/>
    </row>
    <row r="81" spans="2:7" x14ac:dyDescent="0.25">
      <c r="B81" s="3"/>
      <c r="F81" s="2" t="b">
        <v>0</v>
      </c>
      <c r="G81" s="4"/>
    </row>
    <row r="82" spans="2:7" x14ac:dyDescent="0.25">
      <c r="B82" s="3"/>
      <c r="F82" s="2" t="b">
        <v>0</v>
      </c>
      <c r="G82" s="4"/>
    </row>
    <row r="83" spans="2:7" x14ac:dyDescent="0.25">
      <c r="B83" s="3"/>
      <c r="F83" s="2" t="b">
        <v>0</v>
      </c>
      <c r="G83" s="4"/>
    </row>
    <row r="84" spans="2:7" x14ac:dyDescent="0.25">
      <c r="B84" s="3"/>
      <c r="F84" s="2" t="b">
        <v>0</v>
      </c>
      <c r="G84" s="4"/>
    </row>
    <row r="85" spans="2:7" x14ac:dyDescent="0.25">
      <c r="B85" s="3"/>
      <c r="F85" s="2" t="b">
        <v>0</v>
      </c>
      <c r="G85" s="4"/>
    </row>
    <row r="86" spans="2:7" x14ac:dyDescent="0.25">
      <c r="B86" s="3"/>
      <c r="F86" s="2" t="b">
        <v>0</v>
      </c>
      <c r="G86" s="4"/>
    </row>
    <row r="87" spans="2:7" x14ac:dyDescent="0.25">
      <c r="B87" s="3"/>
      <c r="F87" s="2" t="b">
        <v>0</v>
      </c>
      <c r="G87" s="4"/>
    </row>
    <row r="88" spans="2:7" x14ac:dyDescent="0.25">
      <c r="B88" s="3"/>
      <c r="F88" s="2" t="b">
        <v>0</v>
      </c>
      <c r="G88" s="4"/>
    </row>
    <row r="89" spans="2:7" x14ac:dyDescent="0.25">
      <c r="B89" s="3"/>
      <c r="F89" s="2" t="b">
        <v>0</v>
      </c>
      <c r="G89" s="4"/>
    </row>
    <row r="90" spans="2:7" x14ac:dyDescent="0.25">
      <c r="B90" s="3"/>
      <c r="F90" s="2" t="b">
        <v>0</v>
      </c>
      <c r="G90" s="4"/>
    </row>
    <row r="91" spans="2:7" x14ac:dyDescent="0.25">
      <c r="B91" s="3"/>
      <c r="F91" s="2" t="b">
        <v>0</v>
      </c>
      <c r="G91" s="4"/>
    </row>
    <row r="92" spans="2:7" x14ac:dyDescent="0.25">
      <c r="B92" s="3"/>
      <c r="F92" s="2" t="b">
        <v>0</v>
      </c>
      <c r="G92" s="4"/>
    </row>
    <row r="93" spans="2:7" x14ac:dyDescent="0.25">
      <c r="B93" s="3"/>
      <c r="F93" s="2" t="b">
        <v>0</v>
      </c>
      <c r="G93" s="4"/>
    </row>
    <row r="94" spans="2:7" x14ac:dyDescent="0.25">
      <c r="B94" s="3"/>
      <c r="F94" s="2" t="b">
        <v>0</v>
      </c>
      <c r="G94" s="4"/>
    </row>
    <row r="95" spans="2:7" x14ac:dyDescent="0.25">
      <c r="B95" s="3"/>
      <c r="F95" s="2" t="b">
        <v>0</v>
      </c>
      <c r="G95" s="4"/>
    </row>
    <row r="96" spans="2:7" x14ac:dyDescent="0.25">
      <c r="B96" s="3"/>
      <c r="F96" s="2" t="b">
        <v>0</v>
      </c>
      <c r="G96" s="4"/>
    </row>
    <row r="97" spans="2:7" x14ac:dyDescent="0.25">
      <c r="B97" s="3"/>
      <c r="F97" s="2" t="b">
        <v>0</v>
      </c>
      <c r="G97" s="4"/>
    </row>
    <row r="98" spans="2:7" x14ac:dyDescent="0.25">
      <c r="B98" s="3"/>
      <c r="F98" s="2" t="b">
        <v>0</v>
      </c>
      <c r="G98" s="4"/>
    </row>
    <row r="99" spans="2:7" x14ac:dyDescent="0.25">
      <c r="B99" s="3"/>
      <c r="F99" s="2" t="b">
        <v>0</v>
      </c>
      <c r="G99" s="4"/>
    </row>
    <row r="100" spans="2:7" x14ac:dyDescent="0.25">
      <c r="B100" s="3"/>
      <c r="F100" s="2" t="b">
        <v>0</v>
      </c>
      <c r="G100" s="4"/>
    </row>
    <row r="101" spans="2:7" x14ac:dyDescent="0.25">
      <c r="B101" s="3"/>
      <c r="F101" s="2" t="b">
        <v>0</v>
      </c>
      <c r="G101" s="4"/>
    </row>
    <row r="102" spans="2:7" x14ac:dyDescent="0.25">
      <c r="B102" s="3"/>
      <c r="F102" s="2" t="b">
        <v>0</v>
      </c>
      <c r="G102" s="4"/>
    </row>
    <row r="103" spans="2:7" x14ac:dyDescent="0.25">
      <c r="B103" s="3"/>
      <c r="F103" s="2" t="b">
        <v>0</v>
      </c>
      <c r="G103" s="4"/>
    </row>
    <row r="104" spans="2:7" x14ac:dyDescent="0.25">
      <c r="B104" s="3"/>
      <c r="F104" s="2" t="b">
        <v>0</v>
      </c>
      <c r="G104" s="4"/>
    </row>
    <row r="105" spans="2:7" x14ac:dyDescent="0.25">
      <c r="B105" s="3"/>
      <c r="F105" s="2" t="b">
        <v>0</v>
      </c>
      <c r="G105" s="4"/>
    </row>
    <row r="106" spans="2:7" x14ac:dyDescent="0.25">
      <c r="B106" s="3"/>
      <c r="F106" s="2" t="b">
        <v>0</v>
      </c>
      <c r="G106" s="4"/>
    </row>
    <row r="107" spans="2:7" x14ac:dyDescent="0.25">
      <c r="B107" s="3"/>
      <c r="F107" s="2" t="b">
        <v>0</v>
      </c>
      <c r="G107" s="4"/>
    </row>
    <row r="108" spans="2:7" x14ac:dyDescent="0.25">
      <c r="B108" s="3"/>
      <c r="F108" s="2" t="b">
        <v>0</v>
      </c>
      <c r="G108" s="4"/>
    </row>
    <row r="109" spans="2:7" x14ac:dyDescent="0.25">
      <c r="B109" s="3"/>
      <c r="F109" s="2" t="b">
        <v>0</v>
      </c>
      <c r="G109" s="4"/>
    </row>
    <row r="110" spans="2:7" x14ac:dyDescent="0.25">
      <c r="B110" s="3"/>
      <c r="F110" s="2" t="b">
        <v>0</v>
      </c>
      <c r="G110" s="4"/>
    </row>
    <row r="111" spans="2:7" x14ac:dyDescent="0.25">
      <c r="B111" s="3"/>
      <c r="F111" s="2" t="b">
        <v>0</v>
      </c>
      <c r="G111" s="4"/>
    </row>
    <row r="112" spans="2:7" x14ac:dyDescent="0.25">
      <c r="B112" s="3"/>
      <c r="F112" s="2" t="b">
        <v>0</v>
      </c>
      <c r="G112" s="4"/>
    </row>
    <row r="113" spans="2:7" x14ac:dyDescent="0.25">
      <c r="B113" s="3"/>
      <c r="F113" s="2" t="b">
        <v>0</v>
      </c>
      <c r="G113" s="4"/>
    </row>
    <row r="114" spans="2:7" x14ac:dyDescent="0.25">
      <c r="B114" s="3"/>
      <c r="F114" s="2" t="b">
        <v>0</v>
      </c>
      <c r="G114" s="4"/>
    </row>
    <row r="115" spans="2:7" x14ac:dyDescent="0.25">
      <c r="B115" s="3"/>
      <c r="F115" s="2" t="b">
        <v>0</v>
      </c>
      <c r="G115" s="4"/>
    </row>
    <row r="116" spans="2:7" x14ac:dyDescent="0.25">
      <c r="B116" s="3"/>
      <c r="F116" s="2" t="b">
        <v>0</v>
      </c>
      <c r="G116" s="4"/>
    </row>
    <row r="117" spans="2:7" x14ac:dyDescent="0.25">
      <c r="B117" s="3"/>
      <c r="F117" s="2" t="b">
        <v>0</v>
      </c>
      <c r="G117" s="4"/>
    </row>
    <row r="118" spans="2:7" x14ac:dyDescent="0.25">
      <c r="B118" s="3"/>
      <c r="F118" s="2" t="b">
        <v>0</v>
      </c>
      <c r="G118" s="4"/>
    </row>
    <row r="119" spans="2:7" x14ac:dyDescent="0.25">
      <c r="B119" s="3"/>
      <c r="F119" s="2" t="b">
        <v>0</v>
      </c>
      <c r="G119" s="4"/>
    </row>
    <row r="120" spans="2:7" x14ac:dyDescent="0.25">
      <c r="B120" s="3"/>
      <c r="F120" s="2" t="b">
        <v>0</v>
      </c>
      <c r="G120" s="4"/>
    </row>
    <row r="121" spans="2:7" x14ac:dyDescent="0.25">
      <c r="B121" s="3"/>
      <c r="F121" s="2" t="b">
        <v>0</v>
      </c>
      <c r="G121" s="4"/>
    </row>
    <row r="122" spans="2:7" x14ac:dyDescent="0.25">
      <c r="B122" s="3"/>
      <c r="F122" s="2" t="b">
        <v>0</v>
      </c>
      <c r="G122" s="4"/>
    </row>
    <row r="123" spans="2:7" x14ac:dyDescent="0.25">
      <c r="B123" s="3"/>
      <c r="F123" s="2" t="b">
        <v>0</v>
      </c>
      <c r="G123" s="4"/>
    </row>
    <row r="124" spans="2:7" x14ac:dyDescent="0.25">
      <c r="B124" s="3"/>
      <c r="F124" s="2" t="b">
        <v>0</v>
      </c>
      <c r="G124" s="4"/>
    </row>
    <row r="125" spans="2:7" x14ac:dyDescent="0.25">
      <c r="B125" s="3"/>
      <c r="F125" s="2" t="b">
        <v>0</v>
      </c>
      <c r="G125" s="4"/>
    </row>
    <row r="126" spans="2:7" x14ac:dyDescent="0.25">
      <c r="B126" s="3"/>
      <c r="F126" s="2" t="b">
        <v>0</v>
      </c>
      <c r="G126" s="4"/>
    </row>
    <row r="127" spans="2:7" x14ac:dyDescent="0.25">
      <c r="B127" s="3"/>
      <c r="F127" s="2" t="b">
        <v>0</v>
      </c>
      <c r="G127" s="4"/>
    </row>
    <row r="128" spans="2:7" x14ac:dyDescent="0.25">
      <c r="B128" s="3"/>
      <c r="F128" s="2" t="b">
        <v>0</v>
      </c>
      <c r="G128" s="4"/>
    </row>
    <row r="129" spans="2:7" x14ac:dyDescent="0.25">
      <c r="B129" s="3"/>
      <c r="F129" s="2" t="b">
        <v>0</v>
      </c>
      <c r="G129" s="4"/>
    </row>
    <row r="130" spans="2:7" x14ac:dyDescent="0.25">
      <c r="B130" s="3"/>
      <c r="F130" s="2" t="b">
        <v>0</v>
      </c>
      <c r="G130" s="4"/>
    </row>
    <row r="131" spans="2:7" x14ac:dyDescent="0.25">
      <c r="B131" s="3"/>
      <c r="F131" s="2" t="b">
        <v>0</v>
      </c>
      <c r="G131" s="4"/>
    </row>
    <row r="132" spans="2:7" x14ac:dyDescent="0.25">
      <c r="B132" s="3"/>
      <c r="F132" s="2" t="b">
        <v>0</v>
      </c>
      <c r="G132" s="4"/>
    </row>
    <row r="133" spans="2:7" x14ac:dyDescent="0.25">
      <c r="B133" s="3"/>
      <c r="F133" s="2" t="b">
        <v>0</v>
      </c>
      <c r="G133" s="4"/>
    </row>
    <row r="134" spans="2:7" x14ac:dyDescent="0.25">
      <c r="B134" s="3"/>
      <c r="F134" s="2" t="b">
        <v>0</v>
      </c>
      <c r="G134" s="4"/>
    </row>
    <row r="135" spans="2:7" x14ac:dyDescent="0.25">
      <c r="B135" s="3"/>
      <c r="F135" s="2" t="b">
        <v>0</v>
      </c>
      <c r="G135" s="4"/>
    </row>
    <row r="136" spans="2:7" x14ac:dyDescent="0.25">
      <c r="B136" s="3"/>
      <c r="F136" s="2" t="b">
        <v>0</v>
      </c>
      <c r="G136" s="4"/>
    </row>
    <row r="137" spans="2:7" x14ac:dyDescent="0.25">
      <c r="B137" s="3"/>
      <c r="F137" s="2" t="b">
        <v>0</v>
      </c>
      <c r="G137" s="4"/>
    </row>
    <row r="138" spans="2:7" x14ac:dyDescent="0.25">
      <c r="B138" s="3"/>
      <c r="F138" s="2" t="b">
        <v>0</v>
      </c>
      <c r="G138" s="4"/>
    </row>
    <row r="139" spans="2:7" x14ac:dyDescent="0.25">
      <c r="B139" s="3"/>
      <c r="F139" s="2" t="b">
        <v>0</v>
      </c>
      <c r="G139" s="4"/>
    </row>
    <row r="140" spans="2:7" x14ac:dyDescent="0.25">
      <c r="B140" s="3"/>
      <c r="F140" s="2" t="b">
        <v>0</v>
      </c>
      <c r="G140" s="4"/>
    </row>
    <row r="141" spans="2:7" x14ac:dyDescent="0.25">
      <c r="B141" s="3"/>
      <c r="F141" s="2" t="b">
        <v>0</v>
      </c>
      <c r="G141" s="4"/>
    </row>
    <row r="142" spans="2:7" x14ac:dyDescent="0.25">
      <c r="B142" s="3"/>
      <c r="F142" s="2" t="b">
        <v>0</v>
      </c>
      <c r="G142" s="4"/>
    </row>
    <row r="143" spans="2:7" x14ac:dyDescent="0.25">
      <c r="B143" s="3"/>
      <c r="F143" s="2" t="b">
        <v>0</v>
      </c>
      <c r="G143" s="4"/>
    </row>
    <row r="144" spans="2:7" x14ac:dyDescent="0.25">
      <c r="B144" s="3"/>
      <c r="F144" s="2" t="b">
        <v>0</v>
      </c>
      <c r="G144" s="4"/>
    </row>
    <row r="145" spans="2:7" x14ac:dyDescent="0.25">
      <c r="B145" s="3"/>
      <c r="F145" s="2" t="b">
        <v>0</v>
      </c>
      <c r="G145" s="4"/>
    </row>
    <row r="146" spans="2:7" x14ac:dyDescent="0.25">
      <c r="B146" s="3"/>
      <c r="F146" s="2" t="b">
        <v>0</v>
      </c>
      <c r="G146" s="4"/>
    </row>
    <row r="147" spans="2:7" x14ac:dyDescent="0.25">
      <c r="B147" s="3"/>
      <c r="F147" s="2" t="b">
        <v>0</v>
      </c>
      <c r="G147" s="4"/>
    </row>
    <row r="148" spans="2:7" x14ac:dyDescent="0.25">
      <c r="B148" s="3"/>
      <c r="F148" s="2" t="b">
        <v>0</v>
      </c>
      <c r="G148" s="4"/>
    </row>
    <row r="149" spans="2:7" x14ac:dyDescent="0.25">
      <c r="B149" s="3"/>
      <c r="F149" s="2" t="b">
        <v>0</v>
      </c>
      <c r="G149" s="4"/>
    </row>
    <row r="150" spans="2:7" x14ac:dyDescent="0.25">
      <c r="B150" s="3"/>
      <c r="F150" s="2" t="b">
        <v>0</v>
      </c>
      <c r="G150" s="4"/>
    </row>
    <row r="151" spans="2:7" x14ac:dyDescent="0.25">
      <c r="B151" s="3"/>
      <c r="F151" s="2" t="b">
        <v>0</v>
      </c>
      <c r="G151" s="4"/>
    </row>
    <row r="152" spans="2:7" x14ac:dyDescent="0.25">
      <c r="B152" s="3"/>
      <c r="F152" s="2" t="b">
        <v>0</v>
      </c>
      <c r="G152" s="4"/>
    </row>
    <row r="153" spans="2:7" x14ac:dyDescent="0.25">
      <c r="B153" s="3"/>
      <c r="F153" s="2" t="b">
        <v>0</v>
      </c>
      <c r="G153" s="4"/>
    </row>
    <row r="154" spans="2:7" x14ac:dyDescent="0.25">
      <c r="B154" s="3"/>
      <c r="F154" s="2" t="b">
        <v>0</v>
      </c>
      <c r="G154" s="4"/>
    </row>
    <row r="155" spans="2:7" x14ac:dyDescent="0.25">
      <c r="B155" s="3"/>
      <c r="F155" s="2" t="b">
        <v>0</v>
      </c>
      <c r="G155" s="4"/>
    </row>
    <row r="156" spans="2:7" x14ac:dyDescent="0.25">
      <c r="B156" s="3"/>
      <c r="F156" s="2" t="b">
        <v>0</v>
      </c>
      <c r="G156" s="4"/>
    </row>
    <row r="157" spans="2:7" x14ac:dyDescent="0.25">
      <c r="B157" s="3"/>
      <c r="F157" s="2" t="b">
        <v>0</v>
      </c>
      <c r="G157" s="4"/>
    </row>
    <row r="158" spans="2:7" x14ac:dyDescent="0.25">
      <c r="B158" s="3"/>
      <c r="F158" s="2" t="b">
        <v>0</v>
      </c>
      <c r="G158" s="4"/>
    </row>
    <row r="159" spans="2:7" x14ac:dyDescent="0.25">
      <c r="B159" s="3"/>
      <c r="F159" s="2" t="b">
        <v>0</v>
      </c>
      <c r="G159" s="4"/>
    </row>
    <row r="160" spans="2:7" x14ac:dyDescent="0.25">
      <c r="B160" s="3"/>
      <c r="F160" s="2" t="b">
        <v>0</v>
      </c>
      <c r="G160" s="4"/>
    </row>
    <row r="161" spans="2:7" x14ac:dyDescent="0.25">
      <c r="B161" s="3"/>
      <c r="F161" s="2" t="b">
        <v>0</v>
      </c>
      <c r="G161" s="4"/>
    </row>
    <row r="162" spans="2:7" x14ac:dyDescent="0.25">
      <c r="B162" s="3"/>
      <c r="F162" s="2" t="b">
        <v>0</v>
      </c>
      <c r="G162" s="4"/>
    </row>
    <row r="163" spans="2:7" x14ac:dyDescent="0.25">
      <c r="B163" s="3"/>
      <c r="F163" s="2" t="b">
        <v>0</v>
      </c>
      <c r="G163" s="4"/>
    </row>
    <row r="164" spans="2:7" x14ac:dyDescent="0.25">
      <c r="B164" s="3"/>
      <c r="F164" s="2" t="b">
        <v>0</v>
      </c>
      <c r="G164" s="4"/>
    </row>
    <row r="165" spans="2:7" x14ac:dyDescent="0.25">
      <c r="B165" s="3"/>
      <c r="F165" s="2" t="b">
        <v>0</v>
      </c>
      <c r="G165" s="4"/>
    </row>
    <row r="166" spans="2:7" x14ac:dyDescent="0.25">
      <c r="B166" s="3"/>
      <c r="F166" s="2" t="b">
        <v>0</v>
      </c>
      <c r="G166" s="4"/>
    </row>
    <row r="167" spans="2:7" x14ac:dyDescent="0.25">
      <c r="B167" s="3"/>
      <c r="F167" s="2" t="b">
        <v>0</v>
      </c>
      <c r="G167" s="4"/>
    </row>
    <row r="168" spans="2:7" x14ac:dyDescent="0.25">
      <c r="B168" s="3"/>
      <c r="F168" s="2" t="b">
        <v>0</v>
      </c>
      <c r="G168" s="4"/>
    </row>
    <row r="169" spans="2:7" x14ac:dyDescent="0.25">
      <c r="B169" s="3"/>
      <c r="F169" s="2" t="b">
        <v>0</v>
      </c>
      <c r="G169" s="4"/>
    </row>
    <row r="170" spans="2:7" x14ac:dyDescent="0.25">
      <c r="B170" s="3"/>
      <c r="F170" s="2" t="b">
        <v>0</v>
      </c>
      <c r="G170" s="4"/>
    </row>
    <row r="171" spans="2:7" x14ac:dyDescent="0.25">
      <c r="B171" s="3"/>
      <c r="F171" s="2" t="b">
        <v>0</v>
      </c>
      <c r="G171" s="4"/>
    </row>
    <row r="172" spans="2:7" x14ac:dyDescent="0.25">
      <c r="B172" s="3"/>
      <c r="F172" s="2" t="b">
        <v>0</v>
      </c>
      <c r="G172" s="4"/>
    </row>
    <row r="173" spans="2:7" x14ac:dyDescent="0.25">
      <c r="B173" s="3"/>
      <c r="F173" s="2" t="b">
        <v>0</v>
      </c>
      <c r="G173" s="4"/>
    </row>
    <row r="174" spans="2:7" x14ac:dyDescent="0.25">
      <c r="B174" s="3"/>
      <c r="F174" s="2" t="b">
        <v>0</v>
      </c>
      <c r="G174" s="4"/>
    </row>
    <row r="175" spans="2:7" x14ac:dyDescent="0.25">
      <c r="B175" s="3"/>
      <c r="F175" s="2" t="b">
        <v>0</v>
      </c>
      <c r="G175" s="4"/>
    </row>
    <row r="176" spans="2:7" x14ac:dyDescent="0.25">
      <c r="B176" s="3"/>
      <c r="F176" s="2" t="b">
        <v>0</v>
      </c>
      <c r="G176" s="4"/>
    </row>
    <row r="177" spans="2:7" x14ac:dyDescent="0.25">
      <c r="B177" s="3"/>
      <c r="F177" s="2" t="b">
        <v>0</v>
      </c>
      <c r="G177" s="4"/>
    </row>
    <row r="178" spans="2:7" x14ac:dyDescent="0.25">
      <c r="B178" s="3"/>
      <c r="F178" s="2" t="b">
        <v>0</v>
      </c>
      <c r="G178" s="4"/>
    </row>
    <row r="179" spans="2:7" x14ac:dyDescent="0.25">
      <c r="B179" s="3"/>
      <c r="F179" s="2" t="b">
        <v>0</v>
      </c>
      <c r="G179" s="4"/>
    </row>
    <row r="180" spans="2:7" x14ac:dyDescent="0.25">
      <c r="B180" s="3"/>
      <c r="F180" s="2" t="b">
        <v>0</v>
      </c>
      <c r="G180" s="4"/>
    </row>
    <row r="181" spans="2:7" x14ac:dyDescent="0.25">
      <c r="B181" s="3"/>
      <c r="F181" s="2" t="b">
        <v>0</v>
      </c>
      <c r="G181" s="4"/>
    </row>
    <row r="182" spans="2:7" x14ac:dyDescent="0.25">
      <c r="B182" s="3"/>
      <c r="F182" s="2" t="b">
        <v>0</v>
      </c>
      <c r="G182" s="4"/>
    </row>
    <row r="183" spans="2:7" x14ac:dyDescent="0.25">
      <c r="B183" s="3"/>
      <c r="F183" s="2" t="b">
        <v>0</v>
      </c>
      <c r="G183" s="4"/>
    </row>
    <row r="184" spans="2:7" x14ac:dyDescent="0.25">
      <c r="B184" s="3"/>
      <c r="F184" s="2" t="b">
        <v>0</v>
      </c>
      <c r="G184" s="4"/>
    </row>
    <row r="185" spans="2:7" x14ac:dyDescent="0.25">
      <c r="B185" s="3"/>
      <c r="F185" s="2" t="b">
        <v>0</v>
      </c>
      <c r="G185" s="4"/>
    </row>
    <row r="186" spans="2:7" x14ac:dyDescent="0.25">
      <c r="B186" s="3"/>
      <c r="F186" s="2" t="b">
        <v>0</v>
      </c>
      <c r="G186" s="4"/>
    </row>
    <row r="187" spans="2:7" x14ac:dyDescent="0.25">
      <c r="B187" s="3"/>
      <c r="F187" s="2" t="b">
        <v>0</v>
      </c>
      <c r="G187" s="4"/>
    </row>
    <row r="188" spans="2:7" x14ac:dyDescent="0.25">
      <c r="B188" s="3"/>
      <c r="F188" s="2" t="b">
        <v>0</v>
      </c>
      <c r="G188" s="4"/>
    </row>
    <row r="189" spans="2:7" x14ac:dyDescent="0.25">
      <c r="B189" s="3"/>
      <c r="F189" s="2" t="b">
        <v>0</v>
      </c>
      <c r="G189" s="4"/>
    </row>
    <row r="190" spans="2:7" x14ac:dyDescent="0.25">
      <c r="B190" s="3"/>
      <c r="F190" s="2" t="b">
        <v>0</v>
      </c>
      <c r="G190" s="4"/>
    </row>
    <row r="191" spans="2:7" x14ac:dyDescent="0.25">
      <c r="B191" s="3"/>
      <c r="F191" s="2" t="b">
        <v>0</v>
      </c>
      <c r="G191" s="4"/>
    </row>
    <row r="192" spans="2:7" x14ac:dyDescent="0.25">
      <c r="B192" s="3"/>
      <c r="F192" s="2" t="b">
        <v>0</v>
      </c>
      <c r="G192" s="4"/>
    </row>
    <row r="193" spans="2:7" x14ac:dyDescent="0.25">
      <c r="B193" s="3"/>
      <c r="F193" s="2" t="b">
        <v>0</v>
      </c>
      <c r="G193" s="4"/>
    </row>
    <row r="194" spans="2:7" x14ac:dyDescent="0.25">
      <c r="B194" s="3"/>
      <c r="F194" s="2" t="b">
        <v>0</v>
      </c>
      <c r="G194" s="4"/>
    </row>
    <row r="195" spans="2:7" x14ac:dyDescent="0.25">
      <c r="B195" s="3"/>
      <c r="F195" s="2" t="b">
        <v>0</v>
      </c>
      <c r="G195" s="4"/>
    </row>
    <row r="196" spans="2:7" x14ac:dyDescent="0.25">
      <c r="B196" s="3"/>
      <c r="F196" s="2" t="b">
        <v>0</v>
      </c>
      <c r="G196" s="4"/>
    </row>
    <row r="197" spans="2:7" x14ac:dyDescent="0.25">
      <c r="B197" s="3"/>
      <c r="F197" s="2" t="b">
        <v>0</v>
      </c>
      <c r="G197" s="4"/>
    </row>
    <row r="198" spans="2:7" x14ac:dyDescent="0.25">
      <c r="B198" s="3"/>
      <c r="F198" s="2" t="b">
        <v>0</v>
      </c>
      <c r="G198" s="4"/>
    </row>
    <row r="199" spans="2:7" x14ac:dyDescent="0.25">
      <c r="B199" s="3"/>
      <c r="F199" s="2" t="b">
        <v>0</v>
      </c>
      <c r="G199" s="4"/>
    </row>
    <row r="200" spans="2:7" x14ac:dyDescent="0.25">
      <c r="B200" s="3"/>
      <c r="F200" s="2" t="b">
        <v>0</v>
      </c>
      <c r="G200" s="4"/>
    </row>
    <row r="201" spans="2:7" x14ac:dyDescent="0.25">
      <c r="B201" s="3"/>
      <c r="F201" s="2" t="b">
        <v>0</v>
      </c>
      <c r="G201" s="4"/>
    </row>
    <row r="202" spans="2:7" x14ac:dyDescent="0.25">
      <c r="B202" s="3"/>
      <c r="F202" s="2" t="b">
        <v>0</v>
      </c>
      <c r="G202" s="4"/>
    </row>
  </sheetData>
  <hyperlinks>
    <hyperlink ref="B1" r:id="rId1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RawData</vt:lpstr>
      <vt:lpstr>GameTags</vt:lpstr>
      <vt:lpstr>row.title</vt:lpstr>
      <vt:lpstr>Data</vt:lpstr>
      <vt:lpstr>Sly 2 Band of Thieves</vt:lpstr>
      <vt:lpstr>Sly Cooper and the Thievius Rac</vt:lpstr>
      <vt:lpstr>PS3 - Sly Cooper and the Thievi</vt:lpstr>
      <vt:lpstr>PS5 - Sly Cooper and the Thievi</vt:lpstr>
      <vt:lpstr>Marvels Spider-Man Miles Morale</vt:lpstr>
      <vt:lpstr>Spyro the Dragon</vt:lpstr>
      <vt:lpstr>Elden Ring</vt:lpstr>
      <vt:lpstr>Jak and Daxter The Precursor Le</vt:lpstr>
      <vt:lpstr>Sly Minigames</vt:lpstr>
      <vt:lpstr>Dragon Ball Z Kakarot</vt:lpstr>
      <vt:lpstr>God of War</vt:lpstr>
      <vt:lpstr>Senran Kagura Shinovi Versus</vt:lpstr>
      <vt:lpstr>Marvels Spider-Man Remastered</vt:lpstr>
      <vt:lpstr>Bloodborne</vt:lpstr>
      <vt:lpstr>Destiny 2</vt:lpstr>
      <vt:lpstr>Welcome Park</vt:lpstr>
      <vt:lpstr>Darksiders</vt:lpstr>
      <vt:lpstr>The Evil Within 2</vt:lpstr>
      <vt:lpstr>Sly Cooper Thieves in Time</vt:lpstr>
      <vt:lpstr>Astros Playroom</vt:lpstr>
      <vt:lpstr>The Quarry</vt:lpstr>
      <vt:lpstr>Monopoly Plus</vt:lpstr>
      <vt:lpstr>Five Nights at Freddys Security</vt:lpstr>
      <vt:lpstr>Overcooked</vt:lpstr>
      <vt:lpstr>My Hero Ones Justice</vt:lpstr>
      <vt:lpstr>Marvels Spider-Man</vt:lpstr>
      <vt:lpstr>My Hero Ones Justice 2</vt:lpstr>
      <vt:lpstr>Resident Evil 2</vt:lpstr>
      <vt:lpstr>Horizon Zero Dawn</vt:lpstr>
      <vt:lpstr>Attack on Titan</vt:lpstr>
      <vt:lpstr>Middle-earth Shadow of Mordor -</vt:lpstr>
      <vt:lpstr>Dragon Ball FighterZ</vt:lpstr>
      <vt:lpstr>Overcooked 2</vt:lpstr>
      <vt:lpstr>Assassins Creed Valhalla</vt:lpstr>
      <vt:lpstr>Hitman</vt:lpstr>
      <vt:lpstr>Kingdom Hearts III</vt:lpstr>
      <vt:lpstr>Stardew Valley</vt:lpstr>
      <vt:lpstr>Mortal Kombat X</vt:lpstr>
      <vt:lpstr>Call of Duty Black Ops</vt:lpstr>
      <vt:lpstr>Dashboard</vt:lpstr>
      <vt:lpstr>TrophyDetails</vt:lpstr>
      <vt:lpstr>Lookup</vt:lpstr>
      <vt:lpstr>Checklist</vt:lpstr>
      <vt:lpstr>TrophyTemplate</vt:lpstr>
      <vt:lpstr>Hades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Nate Harper</cp:lastModifiedBy>
  <dcterms:modified xsi:type="dcterms:W3CDTF">2025-07-29T22:04:51Z</dcterms:modified>
</cp:coreProperties>
</file>