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LV 2 ALDO" sheetId="1" r:id="rId4"/>
    <sheet state="visible" name="LV 3 ALDO" sheetId="2" r:id="rId5"/>
    <sheet state="visible" name="LV 4 ALDO" sheetId="3" r:id="rId6"/>
    <sheet state="visible" name="  Kuisioner ALDO" sheetId="4" r:id="rId7"/>
    <sheet state="visible" name="Kondisi Sekarang" sheetId="5" r:id="rId8"/>
    <sheet state="visible" name="Kodisi Masa Depan" sheetId="6" r:id="rId9"/>
    <sheet state="visible" name="Lembar Kerja TKTI" sheetId="7" r:id="rId10"/>
    <sheet state="visible" name="Maturity Model Aldo" sheetId="8" r:id="rId11"/>
    <sheet state="visible" name="LIST RACI CHART" sheetId="9" r:id="rId12"/>
    <sheet state="visible" name="Executive Committee" sheetId="10" r:id="rId13"/>
    <sheet state="visible" name="Chief Financial Officer" sheetId="11" r:id="rId14"/>
    <sheet state="visible" name="Program Manager" sheetId="12" r:id="rId15"/>
    <sheet state="visible" name="Head IT Operations" sheetId="13" r:id="rId16"/>
    <sheet state="visible" name="Rachi" sheetId="14" r:id="rId17"/>
    <sheet state="visible" name="APO05" sheetId="15" r:id="rId18"/>
    <sheet state="visible" name="APO06" sheetId="16" r:id="rId19"/>
    <sheet state="visible" name="APO07" sheetId="17" r:id="rId20"/>
    <sheet state="visible" name="MEA01" sheetId="18" r:id="rId21"/>
    <sheet state="visible" name="BAI05" sheetId="19" r:id="rId22"/>
  </sheets>
  <definedNames/>
  <calcPr/>
</workbook>
</file>

<file path=xl/sharedStrings.xml><?xml version="1.0" encoding="utf-8"?>
<sst xmlns="http://schemas.openxmlformats.org/spreadsheetml/2006/main" count="2373" uniqueCount="557">
  <si>
    <t>LV 2</t>
  </si>
  <si>
    <t>APO05 - Managed portfolio</t>
  </si>
  <si>
    <t>APO05.01</t>
  </si>
  <si>
    <t>Activities</t>
  </si>
  <si>
    <t>Memahami ketersediaan dan komitmen dana saat ini, pengeluaran yang telah disetujui saat ini, dan pengeluaran aktual hingga saat ini.</t>
  </si>
  <si>
    <t>Mengidentifikasi opsi-opsi untuk pendanaan tambahan bagi investasi yang mendukung TIK, dengan mempertimbangkan sumber-sumber internal dan eksternal.</t>
  </si>
  <si>
    <t>Tentukan implikasi dari sumber pendanaan terhadap ekspektasi hasil investasi.</t>
  </si>
  <si>
    <t>APO05.02</t>
  </si>
  <si>
    <t xml:space="preserve">Activities </t>
  </si>
  <si>
    <t>Mengidentifikasi dan mengklasifikasikan peluang investasi sesuai dengan kategori portofolio investasi. Tentukan hasil perusahaan yang diharapkan 
 yang diharapkan, inisiatif yang diperlukan untuk mencapai hasil yang diharapkan, biaya, ketergantungan, dan risiko. Tentukan metodologi 
 untuk mengukur hasil, biaya dan risiko.</t>
  </si>
  <si>
    <t>APO04.03</t>
  </si>
  <si>
    <t>Menetapkan proses, input, output dan tanggung jawab untuk manajemen keuangan dan akuntansi I&amp;T yang selaras dengan penganggaran perusahaan dan kebijakan dan pendekatan akuntansi biaya. Tentukan cara menganalisis dan melaporkan (kepada siapa dan bagaimana) tentang proses pengendalian anggaran I&amp;T.</t>
  </si>
  <si>
    <t>Tentukan skema klasifikasi untuk mengidentifikasi semua elemen biaya yang terkait dengan I&amp;T (belanja modal [capex] vs. biaya operasional 
 [opex], perangkat keras, perangkat lunak, orang, dll.). Mengidentifikasi bagaimana mereka dicatat.</t>
  </si>
  <si>
    <t>APO06 - Managed budget and costs</t>
  </si>
  <si>
    <t>APO06.01</t>
  </si>
  <si>
    <t>Bagaimana instansi Kominfo Bangkalan mengevaluasi teknologi yang diidentifikasi dengan mempertimbangkan waktu untuk mencapai kematangan, risiko yang melekat (termasuk implikasi hukum), kesesuaian dengan arsitektur organisasi, dan potensi nilai, sesuai dengan strategi organisasi dan TI?</t>
  </si>
  <si>
    <t>APO06.02</t>
  </si>
  <si>
    <t>Mengurutkan semua inisiatif I&amp;T dan permintaan anggaran berdasarkan kasus bisnis dan prioritas strategis dan taktis. Menetapkan prosedur 
 untuk menentukan alokasi dan batas akhir anggaran.</t>
  </si>
  <si>
    <t>Mengalokasikan sumber daya bisnis dan TI (termasuk penyedia layanan eksternal) dalam alokasi anggaran tingkat tinggi untuk program, layanan, dan aset TI. untuk program, layanan, dan aset yang mendukung TI. Mempertimbangkan opsi untuk membeli atau mengembangkan aset dan layanan yang dikapitalisasi vs. aset dan layanan yang digunakan secara eksternal dengan basis bayar sesuai penggunaan.</t>
  </si>
  <si>
    <t>Menetapkan prosedur untuk mengkomunikasikan keputusan anggaran dan meninjaunya dengan pemegang anggaran unit bisnis.</t>
  </si>
  <si>
    <t>Mengidentifikasi, mengkomunikasikan, dan menyelesaikan dampak signifikan dari keputusan anggaran terhadap kasus bisnis, portofolio, dan rencana strategi. Sebagai contoh, hal ini dapat mencakup ketika anggaran memerlukan revisi karena perubahan keadaan perusahaan atau ketika anggaran tersebut tidak memadai untuk mendukung tujuan strategis atau tujuan kasus bisnis).</t>
  </si>
  <si>
    <t>APO06.03</t>
  </si>
  <si>
    <t>Menerapkan anggaran I&amp;T formal, termasuk semua biaya I&amp;T yang diharapkan dari program, layanan, dan aset yang mendukung I&amp;T.</t>
  </si>
  <si>
    <t>Ketika membuat anggaran, pertimbangkan komponen-komponen berikut ini: keselarasan dengan bisnis; keselarasan dengan sumber  sumber pendanaan yang sah; biaya sumber daya internal, termasuk personil, aset informasi, dan akomodasi;  biaya pihak ketiga, termasuk kontrak alih daya, konsultan, dan penyedia layanan; biaya modal dan operasional; dan  elemen biaya yang bergantung pada beban kerja.</t>
  </si>
  <si>
    <t>Dokumentasikan alasan untuk membenarkan kemungkinan-kemungkinan yang terjadi dan tinjau ulang secara teratur.</t>
  </si>
  <si>
    <t>Menginstruksikan pemilik proses, layanan dan program, serta manajer proyek dan aset, untuk merencanakan anggaran.</t>
  </si>
  <si>
    <t>APO06.05</t>
  </si>
  <si>
    <t>Mendapatkan persetujuan dari para pemangku kepentingan utama dan mengkomunikasikan model biaya TI kepada manajemen departemen pengguna.</t>
  </si>
  <si>
    <t>Menetapkan skala waktu untuk pengoperasian proses manajemen biaya sejalan dengan persyaratan penganggaran dan akuntansi dan jadwal.</t>
  </si>
  <si>
    <t>Tentukan metode pengumpulan data yang relevan untuk mengidentifikasi penyimpangan dalam anggaran vs. aktual, ROI investasi, biaya layanan tren, dll.</t>
  </si>
  <si>
    <t>MEA 01 : Pemantauan Kinerja dan Kesesuaian yang Terkelola</t>
  </si>
  <si>
    <t>MEA 01.01 Menetapkan Pendekatan Pemantauan</t>
  </si>
  <si>
    <t>MEA 01.01</t>
  </si>
  <si>
    <t>Mengidentifikasi pemangku kepentingan (misalnya, manajemen, pemilik proses, dan pengguna).</t>
  </si>
  <si>
    <t>Berinteraksi dengan pemangku kepentingan dan mengomunikasikan persyaratan dan tujuan perusahaan untuk pemantauan, agregasi, dan pelaporan, menggunakan definisi umum (misalnya, glosarium bisnis, metadata, dan taksonomi), penentuan dasar, dan pembandingan.</t>
  </si>
  <si>
    <t>Menyelaraskan dan terus memelihara pendekatan pemantauan dan evaluasi dengan pendekatan perusahaan dan alat yang akan digunakan untuk pengumpulan data dan pelaporan perusahaan (misalnya, aplikasi intelijen bisnis).</t>
  </si>
  <si>
    <t>Menyetujui jenis sasaran dan metrik (misalnya, kesesuaian, kinerja, nilai, risiko), taksonomi (klasifikasi dan hubungan antara sasaran dan metrik), dan penyimpanan data (bukti).</t>
  </si>
  <si>
    <t>Meminta, memprioritaskan, dan mengalokasikan sumber daya untuk pemantauan, mempertimbangkan kesesuaian, efisiensi, efektivitas, dan kerahasiaan.</t>
  </si>
  <si>
    <t>MEA 01.02</t>
  </si>
  <si>
    <t>Tetapkan tujuan dan metrik. Tinjau secara berkala dengan para pemangku kepentingan untuk mengidentifikasi item-item penting yang hilang dan tentukan kewajaran target dan toleransi.</t>
  </si>
  <si>
    <t>Evaluasi apakah tujuan dan metrik memadai, yaitu spesifik, terukur, dapat dicapai, relevan, dan terikat waktu (SMART).</t>
  </si>
  <si>
    <t>Komunikasikan usulan perubahan target dan toleransi kinerja dan kesesuaian (berkaitan dengan metrik) dengan pemangku kepentingan uji tuntas utama (misalnya, hukum, audit, SDM, etika, kepatuhan, keuangan).</t>
  </si>
  <si>
    <t>Publikasikan target dan toleransi yang diubah kepada pengguna informasi ini</t>
  </si>
  <si>
    <t>MEA 01.03 Mengumpulkan dan memproses data kinerja dan kesesuaian</t>
  </si>
  <si>
    <t>MEA 01.03</t>
  </si>
  <si>
    <t>Mengumpulkan data dari proses yang telah ditentukan (otomatis, jika memungkinkan).</t>
  </si>
  <si>
    <t>Menilai efisiensi (upaya yang berkaitan dengan wawasan yang diberikan) dan kesesuaian (kegunaan dan makna) data yang dikumpulkan dan memvalidasi integritas data (akurasi dan kelengkapan).</t>
  </si>
  <si>
    <t>Mengumpulkan data untuk mendukung pengukuran metrik yang disepakati.</t>
  </si>
  <si>
    <t>MEA 01.05 Memastikan penerapan tindakan perbaikan.</t>
  </si>
  <si>
    <t>MEA 01.05</t>
  </si>
  <si>
    <t>Meninjau tanggapan, pilihan, dan rekomendasi manajemen untuk mengatasi masalah dan penyimpangan utama.</t>
  </si>
  <si>
    <t>Memastikan bahwa penugasan tanggung jawab untuk tindakan perbaikan tetap dilaksanakan.</t>
  </si>
  <si>
    <t>Melacak hasil tindakan yang dilakukan.</t>
  </si>
  <si>
    <t>Melaporkan hasilnya kepada para pemangku kepentingan.</t>
  </si>
  <si>
    <t>APO05.01 Menentukan ketersediaan dan sumber dana.</t>
  </si>
  <si>
    <t>No</t>
  </si>
  <si>
    <t>APO05.02 Mengevaluasi dan memilih program yang akan didanai.</t>
  </si>
  <si>
    <t>APO04.03 Monitor and scan the technology environment</t>
  </si>
  <si>
    <t>APO06.01 Mengelola keuangan dan akuntansi.</t>
  </si>
  <si>
    <t>APO06.02 Memprioritaskan alokasi sumber daya.</t>
  </si>
  <si>
    <t>APO06.03 Membuat dan memelihara anggaran.</t>
  </si>
  <si>
    <t>APO06.05 Mengelola biaya.</t>
  </si>
  <si>
    <t>1. Mendapatkan persetujuan dari para pemangku kepentingan utama dan mengkomunikasikan model biaya TI kepada manajemen departemen pengguna.</t>
  </si>
  <si>
    <t>2. Menetapkan skala waktu untuk pengoperasian proses manajemen biaya sejalan dengan persyaratan penganggaran dan akuntansi dan jadwal.</t>
  </si>
  <si>
    <t>3. Tentukan metode pengumpulan data yang relevan untuk mengidentifikasi penyimpangan dalam anggaran vs. aktual, ROI investasi, biaya layanan tren, dll.</t>
  </si>
  <si>
    <t>Evaluate staffing requirements on a regular basis or upon major changes. Ensure that both the enterprise and the IT function have sufficient resources to support enterprise goals and objectives, business processes and controls, and I&amp;T-enabled initiatives adequately and appropriately.</t>
  </si>
  <si>
    <t>Maintain business and IT personnel recruitment and retention processes in line with the overall enterprise's personnel policies and procedures.</t>
  </si>
  <si>
    <t>Establish flexible resource arrangements, such as the use of transfers, external contractors and third-party service arrangements, to support changing business needs.</t>
  </si>
  <si>
    <t>As a security precaution, provide guidelines on a minimum time of annual vacation to be taken by key individuals.</t>
  </si>
  <si>
    <t>Take appropriate actions regarding job changes, especially job terminations.</t>
  </si>
  <si>
    <t>Use knowledge capture (documentation), knowledge sharing, succession planning, staff backup, cross-training and job rotation initiatives to minimize reliance on a single individual performing a critical job function.</t>
  </si>
  <si>
    <t>1. Identify currently available skills and competencies of internal and external resources.</t>
  </si>
  <si>
    <t>2. Identify gaps between required and available skills. Develop action plans, such as training (technical and behavioral skills), recruitment, redeployment and changed sourcing strategies, to address the gaps on an individual and collective basis.</t>
  </si>
  <si>
    <t>Consider functional/enterprise goals as the context for setting individual goals.</t>
  </si>
  <si>
    <t>Set individual goals aligned with the relevant I&amp;T and enterprise goals. Base goals on specific, measurable, achievable, relevant and time-bound (SMART) objectives that reflect core competencies, enterprise values and skills required for the role(s).</t>
  </si>
  <si>
    <t>Provide timely feedback regarding performance against the individual's goals.</t>
  </si>
  <si>
    <t>Provide specific instructions for the use and storage of personal information in the evaluation process, in compliance with applicable personal data and employment legislation.</t>
  </si>
  <si>
    <t>Create and maintain an inventory of business and IT human resources.</t>
  </si>
  <si>
    <t>LV 4</t>
  </si>
  <si>
    <t>APO05.03 Memantau, mengoptimalkan dan melaporkan kinerja portofolio investasi kinerja portofolio investasi.</t>
  </si>
  <si>
    <t>Mengembangkan metrik untuk mengukur kontribusi I&amp;T bagi perusahaan. Menetapkan target kinerja yang sesuai yang mencerminkan kebutuhan 
 I&amp;T yang dibutuhkan dan target kapabilitas perusahaan. Gunakan panduan dari pakar eksternal dan data benchmark untuk mengembangkan metrik.</t>
  </si>
  <si>
    <t>Memberikan pandangan yang akurat mengenai kinerja portofolio investasi kepada seluruh pemangku kepentingan.</t>
  </si>
  <si>
    <t>Menyediakan laporan untuk tinjauan manajemen senior atas kemajuan perusahaan terhadap tujuan yang telah diidentifikasi, yang menyatakan apa yang masih perlu dibelanjakan dan dicapai dalam jangka waktu tertentu.</t>
  </si>
  <si>
    <t>Dalam pemantauan kinerja rutin, sertakan informasi tentang sejauh mana tujuan yang direncanakan telah dicapai, risiko dimitigasi, kapabilitas yang diciptakan, hasil yang diperoleh, dan target kinerja yang dipenuhi.</t>
  </si>
  <si>
    <t>Mengidentifikasi penyimpangan anggaran vs. pengeluaran aktual dan ROI yang diharapkan atas investasi.</t>
  </si>
  <si>
    <t>APO05.05 Mengelola pencapaian tunjangan.</t>
  </si>
  <si>
    <t>Menetapkan dan memelihara praktik-praktik perencanaan keuangan dan optimalisasi biaya operasional berulang untuk memberikan 
 maksimum kepada perusahaan dengan pengeluaran yang paling sedikit.</t>
  </si>
  <si>
    <t>Memantau efektivitas berbagai aspek penganggaran.</t>
  </si>
  <si>
    <t>Memastikan bahwa perubahan dalam struktur biaya dan kebutuhan perusahaan diidentifikasi dan anggaran serta prakiraan direvisi sesuai kebutuhan.</t>
  </si>
  <si>
    <t>APO07</t>
  </si>
  <si>
    <t>APO07.03</t>
  </si>
  <si>
    <t>Conduct regular reviews to assess the evolution of the skills and competencies of the internal and external resources. Review succession planning.</t>
  </si>
  <si>
    <t>APO07.05</t>
  </si>
  <si>
    <t>Maintain adequate information on the time spent on different tasks, assignments, services or projects.</t>
  </si>
  <si>
    <t>BAI05</t>
  </si>
  <si>
    <t xml:space="preserve">BAI05.03 </t>
  </si>
  <si>
    <t xml:space="preserve"> Check understanding of the desired vision and respond to any issues highlighted by staff.</t>
  </si>
  <si>
    <t>BAI05.05</t>
  </si>
  <si>
    <t xml:space="preserve">  Implement the operation and use plan. Define and track success measures, including hard business measures and perception 
measures that indicate how people feel about a change. Take remedial action as necessary.</t>
  </si>
  <si>
    <t>BAI05.06</t>
  </si>
  <si>
    <t xml:space="preserve">  Conduct compliance audits to identify root causes for low adoption. Recommend corrective action.</t>
  </si>
  <si>
    <t xml:space="preserve"> Use performance measurement systems to identify root causes for low adoption. Take corrective action.</t>
  </si>
  <si>
    <t>BAI05.03</t>
  </si>
  <si>
    <t>Check understanding of the desired vision and respond to any issues highlighted by staff.</t>
  </si>
  <si>
    <t>Implement the operation and use plan. Define and track success measures, including hard business measures and perception measures that indicate how people feel about a change. Take remedial action as necessary.</t>
  </si>
  <si>
    <t>Conduct compliance audits to identify root causes for low adoption. Recommend corrective action</t>
  </si>
  <si>
    <t>Use performance measurement systems to identify root causes for low adoption. Take corrective action.</t>
  </si>
  <si>
    <t>BAI05.07</t>
  </si>
  <si>
    <t>Perform periodic reviews of the operation and use of the change. Identify improvements</t>
  </si>
  <si>
    <t>No. Dokumen</t>
  </si>
  <si>
    <t>:</t>
  </si>
  <si>
    <t>LEMBAR KERJA AUDIT</t>
  </si>
  <si>
    <t>Versi</t>
  </si>
  <si>
    <t>Hal</t>
  </si>
  <si>
    <t>Label</t>
  </si>
  <si>
    <t>KUISIONER SURVEI</t>
  </si>
  <si>
    <t>PENILAIAN CAPABILITY LEVEL 2 COBIT 2019</t>
  </si>
  <si>
    <t>APO05</t>
  </si>
  <si>
    <t>Aktivitas Proses</t>
  </si>
  <si>
    <t>Kondisi Sekarang (AS-IS)</t>
  </si>
  <si>
    <t>Masa Depan (To-Be)</t>
  </si>
  <si>
    <t>Bukti ( Dokumentasi )</t>
  </si>
  <si>
    <t>Bagaimana cara memastikan bahwa komitmen dana yang telah disetujui, pengeluaran aktual, dan ketersediaan dana saat ini dapat dipantau secara efektif untuk mendukung pengambilan keputusan keuangan yang akurat?</t>
  </si>
  <si>
    <t>Semua perhitungan mengenai dana termasuk detail sudah dikatakan optimal dikarenakan juga ada buktinya melalui laporan pendukung dokumen laporan keuangan, SOP, dan Proses Bisnis</t>
  </si>
  <si>
    <t>Apa saja strategi yang dapat digunakan untuk mengidentifikasi opsi pendanaan tambahan, baik dari sumber internal maupun eksternal, guna mendukung investasi di bidang Teknologi Informasi dan Komunikasi (TIK)?</t>
  </si>
  <si>
    <t>Untuk proses tambahan sumber dana internal mungkin akan melakukan perbaikan untuk saat ini dan kedepannya dari dokumen yang diberikan juga perhitungan akan sering bertambah dan pasti memperbaharui ke lebih baik lagi</t>
  </si>
  <si>
    <t>Bagaimana implikasi dari berbagai sumber pendanaan dapat memengaruhi ekspektasi hasil investasi, terutama dalam hal risiko, keuntungan, dan keberlanjutan proyek?</t>
  </si>
  <si>
    <t>Sudah pasti dan jelas dikarenakan pendanaan yang terlihat adalah penyewaan ruangan di mall bukit darmo untuk beberapa acara kemudian pembuatan product mengatas namakan PT, dan yang tidak terlalu terlihat adalah investasi pendanaan yang berupa hasil uang digital</t>
  </si>
  <si>
    <t>Jumlah</t>
  </si>
  <si>
    <t>Total</t>
  </si>
  <si>
    <t>Perhitungan</t>
  </si>
  <si>
    <t>Bagaimana cara mengidentifikasi dan mengklasifikasikan peluang investasi berdasarkan kategori portofolio, serta menentukan hasil yang diharapkan, inisiatif yang diperlukan, biaya, ketergantungan, dan risiko? Selain itu, metodologi apa yang paling efektif untuk mengukur hasil, biaya, dan risiko dari investasi tersebut?</t>
  </si>
  <si>
    <t>Kami memiliki tim sendiri untuk menangani kegiatan ini namun tidak bisa dijelaskan secara rinci, bisa dilihat saja format portofolio dan detail dokumen laporan keuangna Bukit Darmo</t>
  </si>
  <si>
    <t>APO04</t>
  </si>
  <si>
    <t>Bagaimana cara menentukan skema klasifikasi untuk mengidentifikasi semua elemen biaya yang terkait dengan TI, seperti belanja modal (capex), biaya operasional (opex), perangkat keras, perangkat lunak, dan sumber daya manusia? Selain itu, bagaimana elemen-elemen biaya tersebut dicatat secara efektif dalam sistem akuntansi?</t>
  </si>
  <si>
    <t>Ada Bukti dokumen pendukung</t>
  </si>
  <si>
    <t>APO06</t>
  </si>
  <si>
    <t>Apakah persetujuan dari pemangku kepentingan utama telah diperoleh dan apakah model penetapan biaya I&amp;T sudah dikomunikasikan kepada manajemen departemen pengguna?</t>
  </si>
  <si>
    <t>Membahas mengenai hal seperti ini sangat mendukung kedua belah pihak</t>
  </si>
  <si>
    <t>Bagaimana cara mengurutkan semua inisiatif TI dan permintaan anggaran berdasarkan kasus bisnis serta prioritas strategis dan taktis? Selain itu, prosedur apa yang dapat digunakan untuk menentukan alokasi anggaran dan batas akhirnya?</t>
  </si>
  <si>
    <t>Sesuai kebijakan atasan dan SOP yang tertera</t>
  </si>
  <si>
    <t>Bagaimana cara mengalokasikan sumber daya bisnis dan TI, termasuk penyedia layanan eksternal, dalam alokasi anggaran tingkat tinggi untuk program, layanan, dan aset TI? Selain itu, bagaimana mempertimbangkan opsi antara membeli atau mengembangkan aset dan layanan yang dapat dikapitalisasi dibandingkan dengan aset dan layanan yang digunakan secara eksternal dengan basis bayar sesuai penggunaan?</t>
  </si>
  <si>
    <t>Membuat list untuk anggaran dan buku besar pencatatan untuk merekap semua yang diperlukan. Permasalah anggaran dana eksternal begitu juga dengan layanan yang dibayar sesuai penggunaan itu bergantung kerjasama perusahaan.</t>
  </si>
  <si>
    <t>Bagaimana cara menetapkan prosedur yang efektif untuk mengkomunikasikan keputusan anggaran kepada pemegang anggaran unit bisnis dan meninjau keputusan tersebut secara kolaboratif?</t>
  </si>
  <si>
    <t>Perusahaan akan melakukan laporan unit anggaran dengan melihat kebutuhan dan format pembukuan mengenai prosedur keuangan sehingga penetapan keputusan tergantung laokasi dana dengan balik modal dari keungungan yang didapat biasanya itu harus urgent,</t>
  </si>
  <si>
    <t>Tidak ada biaya anggaran I&amp;T formal namun melengkapi aset yang mendukung untuk berbasis teknologi wajib selama itu menguntungkan</t>
  </si>
  <si>
    <t>Untuk hal ini bisa tergolong lengkap dan SOP</t>
  </si>
  <si>
    <t>Dalam pembenaran kemungkinanan yang terjadi dengan ditinjau ulang secara teratur untuk ini semua seblumnya dilakukan riset 3 bulan minimal</t>
  </si>
  <si>
    <t>Iya sudah terjadi</t>
  </si>
  <si>
    <t>Didalam skematik struktur organisasi semua sudah optimal</t>
  </si>
  <si>
    <t>Sedang dikerjakan</t>
  </si>
  <si>
    <t>Metode yang digunakan untuk pengumpulan data yang revan adalah six-sigma dengan pendekatan manajemen proyek</t>
  </si>
  <si>
    <t>APO06.06</t>
  </si>
  <si>
    <t>Mengevaluasi persyaratan kepegawaian secara berkala atau pada saat terjadi perubahan besar. Memastikan bahwa perusahaan dan fungsi TI memiliki sumber daya yang cukup untuk mendukung tujuan dan sasaran perusahaan, proses dan kontrol bisnis, serta inisiatif yang mendukung TI secara memadai dan tepat.</t>
  </si>
  <si>
    <t>Ada tapi selaknya aja</t>
  </si>
  <si>
    <t>Menjaga proses rekrutmen dan retensi personel bisnis dan TI sejalan dengan kebijakan dan prosedur personalia perusahaan secara keseluruhan.</t>
  </si>
  <si>
    <t>Iya butuh perbaikan berkala</t>
  </si>
  <si>
    <t>Menetapkan pengaturan sumber daya yang fleksibel, seperti penggunaan transfer, kontraktor eksternal, dan pengaturan layanan pihak ketiga, untuk mendukung kebutuhan bisnis yang berubah.</t>
  </si>
  <si>
    <t>terdapat SOP</t>
  </si>
  <si>
    <t>APO06.07</t>
  </si>
  <si>
    <t>Sebagai tindakan pencegahan keamanan, berikan panduan tentang waktu minimum liburan tahunan yang harus diambil oleh individu-individu penting.</t>
  </si>
  <si>
    <t>Untuk standar keamanan diberikan kepada karyawan termasuk waktu liburan melalui penjadwalan terdistribusikan yang efektif dengan HR</t>
  </si>
  <si>
    <t>Mengambil tindakan yang tepat terkait perubahan pekerjaan, terutama pemutusan hubungan kerja.</t>
  </si>
  <si>
    <t>Iya tugas HR/D</t>
  </si>
  <si>
    <t>Gunakan penangkapan pengetahuan (dokumentasi), berbagi pengetahuan, perencanaan suksesi, cadangan staf, pelatihan silang, dan inisiatif rotasi pekerjaan untuk meminimalkan ketergantungan pada satu individu yang melakukan fungsi pekerjaan yang penting.</t>
  </si>
  <si>
    <t xml:space="preserve">Biasa melalukan hal seperti ini dengan buku log activity </t>
  </si>
  <si>
    <t>APO06.08</t>
  </si>
  <si>
    <t>Mengidentifikasi keterampilan dan kompetensi sumber daya internal dan eksternal yang tersedia saat ini.</t>
  </si>
  <si>
    <t>Terdistribusikan oleh beberapa kegiatan</t>
  </si>
  <si>
    <t>Mengidentifikasi kesenjangan antara keterampilan yang dibutuhkan dan yang tersedia. Kembangkan rencana aksi, seperti pelatihan (keterampilan teknis dan perilaku), perekrutan, penempatan ulang, dan perubahan strategi sumber daya, untuk mengatasi kesenjangan tersebut secara individual dan kolektif.</t>
  </si>
  <si>
    <t>Tidak semua berjalan teralalu sering karena beberapa belandaskan asas profesional</t>
  </si>
  <si>
    <t>APO06.09</t>
  </si>
  <si>
    <t>Pertimbangkan tujuan fungsional/perusahaan sebagai konteks untuk menetapkan tujuan individu.</t>
  </si>
  <si>
    <t>Fungsionalnya begitu untuk individu jika memang memiliki bisnis namun tetap terikat pajak</t>
  </si>
  <si>
    <t>Tetapkan tujuan individu yang selaras dengan tujuan I&amp;T dan tujuan perusahaan yang relevan. Mendasarkan sasaran pada tujuan yang spesifik, terukur, dapat dicapai, relevan, dan terikat waktu (SMART) yang mencerminkan kompetensi inti, nilai-nilai perusahaan, dan keterampilan yang diperlukan untuk peran tersebut.</t>
  </si>
  <si>
    <t xml:space="preserve"> </t>
  </si>
  <si>
    <t>Pengkondisian lingkup untuk mengoptimalkan tujuan I&amp;T yang terikat tujuan (SMART) dengan nilai-nilai yang ada</t>
  </si>
  <si>
    <t>Memberikan umpan balik yang tepat waktu terkait kinerja terhadap tujuan individu.</t>
  </si>
  <si>
    <t>Suda ada tapi tidak ada dokumen lanjutan</t>
  </si>
  <si>
    <t>Memberikan instruksi khusus untuk penggunaan dan penyimpanan informasi pribadi dalam proses evaluasi, sesuai dengan undang-undang data pribadi dan ketenagakerjaan yang berlaku.</t>
  </si>
  <si>
    <t>Gak ada dokumen namun akan banyak perbaikan</t>
  </si>
  <si>
    <t>APO06.10</t>
  </si>
  <si>
    <t>Membuat dan memelihara inventaris sumber daya manusia bisnis dan TI.</t>
  </si>
  <si>
    <t>Teroptimal</t>
  </si>
  <si>
    <t>MEA 01</t>
  </si>
  <si>
    <t>Sejauh mana organisasi Anda mengidentifikasi pemangku kepentingan, seperti manajemen, pemilik proses, dan pengguna, untuk memastikan keterlibatan mereka dalam mendukung inisiatif organisasi?</t>
  </si>
  <si>
    <t>Hannya belom optimal</t>
  </si>
  <si>
    <t>Sejauh mana organisasi Anda berinteraksi dengan pemangku kepentingan untuk mengomunikasikan persyaratan dan tujuan perusahaan terkait pemantauan, agregasi, dan pelaporan, menggunakan definisi umum seperti glosarium bisnis, metadata, dan taksonomi, serta mendukung dengan penentuan dasar dan pembandingan?</t>
  </si>
  <si>
    <t>Hubungan eksternal mengenai masalah kerjsama bilateral sudah sangat baik</t>
  </si>
  <si>
    <t>Sejauh mana organisasi Anda menyelaraskan dan terus memelihara pendekatan pemantauan dan evaluasi dengan pendekatan perusahaan, termasuk penggunaan alat seperti aplikasi intelijen bisnis untuk pengumpulan data dan pelaporan?</t>
  </si>
  <si>
    <t>Terikat dengan kontrak kerja dan dokumen kesepakatan yang lain</t>
  </si>
  <si>
    <t>Sejauh mana organisasi Anda menyetujui jenis sasaran dan metrik, seperti kesesuaian, kinerja, nilai, risiko, serta mendefinisikan taksonomi (klasifikasi dan hubungan antar sasaran dan metrik) dan mekanisme penyimpanan data sebagai bukti?</t>
  </si>
  <si>
    <t xml:space="preserve">Beberapa aset berharga diturunkan, dan menaikkan omset 10 kali lipat </t>
  </si>
  <si>
    <t>Apakah perusahaan telah mengidentifikasi aset penting yang dibutuhkan untuk menyediakan kemampuan layanan berdasarkan persyaratan dalam definisi layanan, SLA, dan sistem manajemen konfigurasi?</t>
  </si>
  <si>
    <t>Iya sudah standarisasi</t>
  </si>
  <si>
    <t>Apakah perusahaan secara berkala mempertimbangkan risiko kegagalan atau kebutuhan penggantian setiap aset penting?</t>
  </si>
  <si>
    <t>Iya mempertimbangkanya</t>
  </si>
  <si>
    <t>Apakah dampak dari aktivitas pemeliharaan (misalnya pembatasan kinerja) telah dikomunikasikan kepada pelanggan dan pengguna yang terkena dampak?</t>
  </si>
  <si>
    <t>Selama ini optimal, aturan yang terikat membuat kinerja optimal namun secara bekala setiap minggu penambahan kinerja</t>
  </si>
  <si>
    <t>Sejauh mana organisasi Anda mempublikasikan target dan toleransi yang diubah kepada pengguna informasi yang relevan?</t>
  </si>
  <si>
    <t>Hubungan bisnis memiliki laporan tersendiri</t>
  </si>
  <si>
    <t>Sejauh mana organisasi Anda mengumpulkan data dari proses yang telah ditentukan, dengan mempertimbangkan otomatisasi jika memungkinkan?</t>
  </si>
  <si>
    <t>Sesuai dengan kerjasama kedua pihak maka segala akses ada dokumen datanya</t>
  </si>
  <si>
    <t>Sejauh mana organisasi Anda menilai efisiensi, kesesuaian, dan integritas data yang dikumpulkan, termasuk akurasi dan kelengkapannya?</t>
  </si>
  <si>
    <t>Sudah puluhan tahun perusahaan berdiri  sehingga lebih profesional</t>
  </si>
  <si>
    <t>Sejauh mana organisasi Anda mengumpulkan data untuk mendukung pengukuran metrik yang telah disepakati?</t>
  </si>
  <si>
    <t>Dengan menjalin kerjasama terus-menerus membuat bisnis berkembang pada perusahaan sudah puluhan tahun</t>
  </si>
  <si>
    <t>Bagaimana organisasi Anda meninjau tanggapan, pilihan, dan rekomendasi manajemen untuk mengatasi masalah dan penyimpangan utama?</t>
  </si>
  <si>
    <t>Melakukan list mengenai opsi yang tersesdia kemudian di pilah-pilih yang terbaik</t>
  </si>
  <si>
    <t>Sejauh mana organisasi Anda mengevaluasi tujuan dan metrik untuk memastikan bahwa mereka memenuhi kriteria SMART (Spesifik, Terukur, Dapat Dicapai, Relevan, dan Terikat Waktu)?</t>
  </si>
  <si>
    <t>Untuk pengevaluasian langkah awalnya adalah membuat bagan-bagan analisa visual kemudian membuat sistem terdistribusi</t>
  </si>
  <si>
    <t>Dengan melihat kembali dari jabatan dan struktur organisasi yang ada sehingga lebih cepat masalah terselesaikan</t>
  </si>
  <si>
    <t>Bagaimana organisasi Anda memastikan bahwa tanggung jawab untuk tindakan perbaikan yang telah ditugaskan benar-benar dilaksanakan?</t>
  </si>
  <si>
    <t>Setiap minggu sudah ada arahan tambahan dan sudah diserahkan kepada bagian-bagian pekerjaan sekaligus pengawas</t>
  </si>
  <si>
    <t>PENILAIAN CAPABILITY LEVEL 3 COBIT 2019</t>
  </si>
  <si>
    <t>Seberapa baik organisasi Anda dalam memahami dan memantau ketersediaan dana, komitmen pengeluaran yang telah disetujui, dan pengeluaran aktual yang telah terjadi?</t>
  </si>
  <si>
    <t>Terdapat pengecekan analisis bisnis dengan detail yang dikalkulasikan oleh tim profesional</t>
  </si>
  <si>
    <t>Seberapa efektif organisasi Anda dalam mengidentifikasi opsi pendanaan tambahan untuk investasi yang mendukung TIK, baik dari sumber internal maupun eksternal?</t>
  </si>
  <si>
    <t>Sudah memiliki akses distribusi yang cukup baik</t>
  </si>
  <si>
    <t>Sudah dapat berdiri sendiri memandu semua akses namun belom melengkapi dokumen</t>
  </si>
  <si>
    <t>Ada SOP</t>
  </si>
  <si>
    <t>APO05.03 Monitor and scan the technology environment</t>
  </si>
  <si>
    <t>Lebih dari cukup dan tergolong hampir optimal</t>
  </si>
  <si>
    <t>Dalam integritasnya sudah cukup baik</t>
  </si>
  <si>
    <t>Sejauh mana organisasi Anda telah menetapkan skema klasifikasi untuk mengidentifikasi semua elemen biaya yang terkait dengan I&amp;T, termasuk belanja modal (capex), biaya operasional (opex), perangkat keras, perangkat lunak, sumber daya manusia, dan lainnya? Apakah ada mekanisme untuk mencatat elemen-elemen biaya tersebut secara konsisten dan sesuai dengan kebijakan keuangan?</t>
  </si>
  <si>
    <t>Dalam perbaikan namun ada dokumen SOP dan dokumen lainnya</t>
  </si>
  <si>
    <t>Bagaimana instansi PT Bukit Darmo mengevaluasi teknologi yang diidentifikasi dengan mempertimbangkan waktu untuk mencapai kematangan, risiko yang melekat (termasuk implikasi hukum), kesesuaian dengan arsitektur organisasi, dan potensi nilai, sesuai dengan strategi organisasi dan TI?</t>
  </si>
  <si>
    <t>Melakukan cek berkala sehingga rasio pendekatan keputusan lebih optimal</t>
  </si>
  <si>
    <t>Sejauh mana organisasi Anda telah mengurutkan semua inisiatif I&amp;T dan permintaan anggaran berdasarkan kasus bisnis serta prioritas strategis dan taktis? Apakah prosedur untuk menentukan alokasi anggaran dan batas akhirnya telah ditetapkan?</t>
  </si>
  <si>
    <t>Ya penetapan sudah terjadi namun masih harus diperbaiki</t>
  </si>
  <si>
    <t>Sejauh mana organisasi Anda telah mengalokasikan sumber daya bisnis dan TI (termasuk penyedia layanan eksternal) dalam alokasi anggaran tingkat tinggi untuk program, layanan, dan aset TI? Apakah opsi untuk membeli atau mengembangkan aset dan layanan, termasuk opsi kapitalisasi atau penggunaan eksternal berbasis bayar sesuai penggunaan, telah dipertimbangkan?</t>
  </si>
  <si>
    <t>Sudah tercatat dan terdistribusi lengkap</t>
  </si>
  <si>
    <t>Bagaimana organisasi Anda menetapkan prosedur untuk mengkomunikasikan keputusan anggaran dan meninjaunya bersama pemegang anggaran unit bisnis?</t>
  </si>
  <si>
    <t>Dengan keputusan terganisir</t>
  </si>
  <si>
    <t>Bagaimana organisasi Anda mengidentifikasi, mengkomunikasikan, dan menyelesaikan dampak signifikan dari keputusan anggaran terhadap kasus bisnis, portofolio, dan rencana strategi?</t>
  </si>
  <si>
    <t>Melihat dari risk management dan kebutuhan logistik</t>
  </si>
  <si>
    <t>Bagaimana organisasi Anda mengalokasikan sumber daya bisnis dan TI, termasuk penyedia layanan eksternal, dalam alokasi anggaran tingkat tinggi untuk program, layanan, dan aset TI? Bagaimana keputusan dibuat antara membeli atau mengembangkan aset/layanan yang dikapitalisasi dan aset/layanan berbasis bayar sesuai penggunaan?</t>
  </si>
  <si>
    <t>Dengan pemilihan dari kegiatan sebelumnya</t>
  </si>
  <si>
    <t>Bagaimana organisasi Anda mengurutkan inisiatif I&amp;T dan permintaan anggaran berdasarkan kasus bisnis serta prioritas strategis dan taktis? Apa prosedur yang digunakan untuk menentukan alokasi dan batas akhir anggaran?</t>
  </si>
  <si>
    <t>Iya dan sudah tergunakan degan baik</t>
  </si>
  <si>
    <t>Apakah prosedur yang diterapkan untuk mengkomunikasikan keputusan anggaran kepada pemegang anggaran unit bisnis dan bagaimana proses tinjauan anggaran dilakukan?</t>
  </si>
  <si>
    <t>Penetapan terjadi berdasarkan penegelompokkan</t>
  </si>
  <si>
    <t>Bagaimana proses untuk mengidentifikasi, mengkomunikasikan, dan menyelesaikan dampak signifikan dari keputusan anggaran terhadap kasus bisnis, portofolio, dan rencana strategi? Apakah ada prosedur yang jelas untuk menangani situasi di mana anggaran memerlukan revisi karena perubahan keadaan perusahaan atau tidak memadai untuk mendukung tujuan strategis?</t>
  </si>
  <si>
    <t>Ya pada detailnya disampaikan terlebih dahulu kemudian direkap</t>
  </si>
  <si>
    <t>APO06.04 Membuat dan memelihara anggaran.</t>
  </si>
  <si>
    <t>Bagaimana proses penerapan anggaran I&amp;T formal dilakukan, termasuk identifikasi dan perencanaan semua biaya I&amp;T yang diharapkan dari program, layanan, dan aset yang mendukung I&amp;T?</t>
  </si>
  <si>
    <t>Bagaimana Anda memastikan bahwa anggaran yang dibuat mencakup komponen-komponen penting seperti keselarasan dengan bisnis, sumber pendanaan yang sah, biaya sumber daya internal, biaya pihak ketiga, biaya modal dan operasional, serta elemen biaya yang bergantung pada beban kerja?</t>
  </si>
  <si>
    <t>Bagaimana Anda mendokumentasikan alasan untuk membenarkan kemungkinan-kemungkinan yang terjadi dan memastikan bahwa tinjauan ulang dilakukan secara teratur?</t>
  </si>
  <si>
    <t>Bagaimana Anda menginstruksikan pemilik proses, layanan, dan program, serta manajer proyek dan aset, untuk merencanakan anggaran?</t>
  </si>
  <si>
    <t>Bagaimana Anda mendapatkan persetujuan dari para pemangku kepentingan utama dan mengkomunikasikan model biaya TI kepada manajemen departemen pengguna?</t>
  </si>
  <si>
    <t>Bagaimana Anda menetapkan skala waktu untuk pengoperasian proses manajemen biaya sejalan dengan persyaratan penganggaran dan akuntansi serta jadwal yang ada?</t>
  </si>
  <si>
    <t>Metode pengumpulan data apa yang Anda tentukan untuk mengidentifikasi penyimpangan antara anggaran vs. aktual, ROI investasi, biaya layanan tren, dan metrik lainnya?</t>
  </si>
  <si>
    <t>Bagaimana Anda mengevaluasi kebutuhan staf secara berkala atau saat ada perubahan besar, serta memastikan bahwa baik perusahaan maupun fungsi TI memiliki sumber daya yang cukup untuk mendukung tujuan dan sasaran perusahaan, proses bisnis dan kontrol, serta inisiatif yang didukung oleh I&amp;T dengan memadai dan tepat?</t>
  </si>
  <si>
    <t>Bagaimana Anda menjaga proses rekrutmen dan retensi personel bisnis dan TI agar sesuai dengan kebijakan dan prosedur personel keseluruhan perusahaan?</t>
  </si>
  <si>
    <t>Bagaimana Anda menetapkan pengaturan sumber daya yang fleksibel, seperti penggunaan transfer, kontraktor eksternal, dan pengaturan layanan pihak ketiga, untuk mendukung kebutuhan bisnis yang berubah?</t>
  </si>
  <si>
    <t>Bagaimana Anda menetapkan pedoman terkait waktu minimum untuk liburan tahunan yang wajib diambil oleh individu kunci sebagai tindakan pencegahan keamanan?</t>
  </si>
  <si>
    <t>Bagaimana organisasi Anda meminimalkan ketergantungan pada satu individu dalam menjalankan fungsi pekerjaan yang kritis melalui inisiatif seperti dokumentasi pengetahuan, berbagi pengetahuan, perencanaan suksesi, backup staf, pelatihan silang, dan rotasi pekerjaan?</t>
  </si>
  <si>
    <t>Bagaimana organisasi Anda mengidentifikasi keterampilan dan kompetensi yang tersedia saat ini, baik dari sumber daya internal maupun eksternal?</t>
  </si>
  <si>
    <t>Bagaimana organisasi Anda mengidentifikasi kesenjangan antara keterampilan yang dibutuhkan dan yang tersedia, serta menyusun rencana tindakan untuk mengatasinya, baik secara individu maupun kolektif?</t>
  </si>
  <si>
    <t>Bagaimana organisasi Anda mempertimbangkan tujuan fungsional atau tujuan perusahaan sebagai konteks dalam menetapkan tujuan individu?</t>
  </si>
  <si>
    <t>Bagaimana organisasi Anda menetapkan tujuan individu yang selaras dengan tujuan I&amp;T dan tujuan perusahaan?</t>
  </si>
  <si>
    <t>Sejauh mana organisasi Anda memberikan umpan balik tepat waktu terkait kinerja individu terhadap tujuan yang telah ditetapkan?</t>
  </si>
  <si>
    <t>Bagaimana organisasi Anda membuat dan memelihara inventaris sumber daya manusia bisnis dan TI?</t>
  </si>
  <si>
    <t>PENILAIAN CAPABILITY LEVEL 4 COBIT 2019</t>
  </si>
  <si>
    <t>Apakah organisasi Anda mengembangkan metrik yang mengukur kontribusi I&amp;T terhadap perusahaan dan menetapkan target kinerja yang mencerminkan kebutuhan I&amp;T dan kapabilitas perusahaan? Apakah Anda menggunakan panduan dari pakar eksternal dan data benchmark untuk mengembangkan metrik tersebut?</t>
  </si>
  <si>
    <t>kepada seluruh pemangku kepentingan secara teratur dan transparan?</t>
  </si>
  <si>
    <t>Apakah organisasi Anda menyediakan laporan yang jelas dan terperinci untuk tinjauan manajemen senior mengenai kemajuan terhadap tujuan yang telah diidentifikasi, serta menyatakan apa yang masih perlu dibelanjakan dan dicapai dalam jangka waktu tertentu?</t>
  </si>
  <si>
    <t>Apakah pemantauan kinerja rutin mencakup informasi yang jelas mengenai sejauh mana tujuan yang direncanakan telah dicapai, risiko yang telah dimitigasi, kapabilitas yang diciptakan, hasil yang diperoleh, dan target kinerja yang dipenuhi?</t>
  </si>
  <si>
    <t>Apakah ada upaya untuk mengidentifikasi penyimpangan antara anggaran dan pengeluaran aktual serta mengevaluasi ROI yang diharapkan atas investasi?</t>
  </si>
  <si>
    <t>Apakah organisasi telah menetapkan dan memelihara praktik perencanaan keuangan serta optimalisasi biaya operasional berulang untuk memberikan hasil maksimum dengan pengeluaran yang minimal?</t>
  </si>
  <si>
    <t>Apakah organisasi telah menetapkan dan memelihara praktik perencanaan keuangan dan optimalisasi biaya operasional berulang untuk memberikan hasil maksimal dengan pengeluaran yang minimal?</t>
  </si>
  <si>
    <t>Apakah organisasi secara rutin memantau efektivitas berbagai aspek penganggaran?</t>
  </si>
  <si>
    <t>Apakah perubahan dalam struktur biaya dan kebutuhan perusahaan diidentifikasi secara tepat waktu dan anggaran serta prakiraan direvisi sesuai kebutuhan?</t>
  </si>
  <si>
    <t>Apakah tinjauan rutin dilakukan untuk menilai perkembangan keterampilan dan kompetensi dari sumber daya internal dan eksternal? Apakah perencanaan suksesi ditinjau secara berkala?</t>
  </si>
  <si>
    <t>Apakah pemahaman mengenai visi yang diinginkan diperiksa dan apakah masalah yang diangkat oleh staf ditanggapi dengan baik?</t>
  </si>
  <si>
    <t>Apakah rencana operasional dan penggunaan diterapkan dengan baik? Apakah ukuran keberhasilan, termasuk ukuran bisnis yang nyata dan ukuran persepsi yang mengindikasikan bagaimana perasaan orang terhadap perubahan, telah didefinisikan dan dilacak dengan tepat? Apakah tindakan perbaikan diambil jika diperlukan?</t>
  </si>
  <si>
    <t>Apakah pemahaman mengenai visi yang diinginkan telah diperiksa, dan apakah tanggapan diberikan terhadap masalah yang diangkat oleh staf?</t>
  </si>
  <si>
    <t>Apa ukuran keberhasilan yang telah didefinisikan untuk perubahan ini, baik dari sisi bisnis maupun persepsi?</t>
  </si>
  <si>
    <t>Apakah sistem pengukuran kinerja digunakan untuk mengidentifikasi penyebab akar dari rendahnya adopsi, dan apakah tindakan korektif diambil untuk mengatasi masalah tersebut?</t>
  </si>
  <si>
    <t>Bagaimana hasil audit kepatuhan digunakan untuk mengidentifikasi penyebab utama rendahnya adopsi, dan tindakan korektif apa yang direkomendasikan?</t>
  </si>
  <si>
    <t>Bagaimana sistem pengukuran kinerja digunakan untuk mengidentifikasi penyebab utama rendahnya adopsi, dan tindakan korektif apa yang diambil untuk mengatasinya?</t>
  </si>
  <si>
    <t>ada SOP</t>
  </si>
  <si>
    <t>sudah optimal</t>
  </si>
  <si>
    <t>perlu perbaikan namun ada dokumen</t>
  </si>
  <si>
    <t>ada dokumen pendukung</t>
  </si>
  <si>
    <t>Sudah Optimal</t>
  </si>
  <si>
    <t>perlu perbaikan</t>
  </si>
  <si>
    <t>Memiliki dokumentasi</t>
  </si>
  <si>
    <t>Perlu Perbaikan</t>
  </si>
  <si>
    <t xml:space="preserve">Perlu Perbaikan </t>
  </si>
  <si>
    <t>Optimal</t>
  </si>
  <si>
    <t>ada dokumentasinya</t>
  </si>
  <si>
    <t>optimal</t>
  </si>
  <si>
    <t>memiliki dokumen keuangan</t>
  </si>
  <si>
    <t>Perlu perbaikan namun ada dokumenasi</t>
  </si>
  <si>
    <t>pelu perbaikan</t>
  </si>
  <si>
    <t>ada SOP dan doknya</t>
  </si>
  <si>
    <t>LEMBAR KERJA TKTI</t>
  </si>
  <si>
    <t>Nama Responden</t>
  </si>
  <si>
    <t>Tanggal</t>
  </si>
  <si>
    <t>Jabatan</t>
  </si>
  <si>
    <t>Kepala Bidang Aplikasi dan Informatika</t>
  </si>
  <si>
    <t>Organisasi/Perusahaan</t>
  </si>
  <si>
    <t>Kepala Pejabat Keuangan</t>
  </si>
  <si>
    <t>Tujuan</t>
  </si>
  <si>
    <t>Manage IT Management Framework</t>
  </si>
  <si>
    <t>Level Penilaian</t>
  </si>
  <si>
    <t>0-15% (N - Not Archived), &gt; 15-50% (P - Partially Archived), &gt;50-58% (L - Largely Archived), 85-100% (F - Fully Archived)</t>
  </si>
  <si>
    <t>Domain</t>
  </si>
  <si>
    <t>Menilai Hasil Capian (Outcomes)</t>
  </si>
  <si>
    <t>Kriteria</t>
  </si>
  <si>
    <t>Apakah Kriteria Terpenuhi? Y/N</t>
  </si>
  <si>
    <t>Komentar</t>
  </si>
  <si>
    <t>N</t>
  </si>
  <si>
    <t>P</t>
  </si>
  <si>
    <t>L</t>
  </si>
  <si>
    <t>F</t>
  </si>
  <si>
    <t>LEVEL 2</t>
  </si>
  <si>
    <t>Y</t>
  </si>
  <si>
    <t>LEVEL 3</t>
  </si>
  <si>
    <t xml:space="preserve">APO05.01 </t>
  </si>
  <si>
    <t>APO05.03</t>
  </si>
  <si>
    <t xml:space="preserve">APO06 </t>
  </si>
  <si>
    <t>APO06 01</t>
  </si>
  <si>
    <t xml:space="preserve"> Merancang model biaya yang cukup transparan untuk memungkinkan pengguna mengidentifikasi penggunaan dan biaya aktual mereka dengan menggunakan kategori dan pemicu biaya yang masuk akal bagi pengguna (misalnya, biaya per panggilan ke pusat bantuan, biaya per lisensi perangkat lunak) dan untuk lebih memungkinkan prediktabilitas biaya TI dan pemanfaatan sumber daya TI yang efisien dan efektif. Menganalisis pemicu biaya (waktu yang dihabiskan per aktivitas, biaya, porsi biaya tetap vs biaya variabel, dll.). Tentukan diferensiasi yang tepat (misalnya, kategori pengguna yang berbeda dengan yang berbeda dengan bobot yang berbeda) dan menggunakan perkiraan biaya atau rata-rata ketika biaya aktual sangat bervariasi.</t>
  </si>
  <si>
    <t>APO06.04</t>
  </si>
  <si>
    <t>Mengkomunikasikan perubahan penting dalam prinsip-prinsip model biaya/beban balik kepada para pemangku kepentingan utama dan manajemen departemen.</t>
  </si>
  <si>
    <t>Jelaskan prinsip-prinsip model biaya dan hasilnya kepada para pemangku kepentingan utama. Dapatkan umpan balik dari mereka untuk penyempurnaan lebih lanjut menuju model yang model yang transparan dan komprehensif.</t>
  </si>
  <si>
    <t>Tentukan model alokasi biaya yang memungkinkan alokasi biaya terkait I&amp;T yang adil, transparan, dapat diulang, dan dapat dibandingkan kepada 
 pengguna. Contoh model alokasi dasar adalah penyebaran biaya terkait I&amp;T secara merata. Ini adalah model alokasi yang sangat sederhana 
 yang mudah diterapkan; namun, tergantung pada konteks perusahaan, model ini sering dianggap tidak adil dan tidak mendorong penggunaan sumber daya yang bertanggung jawab. penggunaan sumber daya yang bertanggung jawab. Skema biaya berbasis aktivitas, di mana biaya dialokasikan ke layanan TI dan dibebankan kepada memungkinkan alokasi biaya yang lebih transparan dan dapat dibandingkan.</t>
  </si>
  <si>
    <t xml:space="preserve">APO05.03 </t>
  </si>
  <si>
    <t xml:space="preserve"> Dalam pemantauan kinerja rutin, sertakan informasi tentang sejauh mana tujuan yang direncanakan telah dicapai, risiko dimitigasi, kapabilitas yang diciptakan, hasil yang diperoleh, dan target kinerja yang dipenuhi.</t>
  </si>
  <si>
    <t>APO05.05</t>
  </si>
  <si>
    <t>Level 2</t>
  </si>
  <si>
    <t>Sub Domain</t>
  </si>
  <si>
    <t>R1 (AS-IS)</t>
  </si>
  <si>
    <t>Nilai rata-rata</t>
  </si>
  <si>
    <t>APO08</t>
  </si>
  <si>
    <t>APO08.01</t>
  </si>
  <si>
    <t>DSS02</t>
  </si>
  <si>
    <t>DSS02.02</t>
  </si>
  <si>
    <t>DSS02.03</t>
  </si>
  <si>
    <t>DSS02.04</t>
  </si>
  <si>
    <t>DSS02.05</t>
  </si>
  <si>
    <t>DSS02.06</t>
  </si>
  <si>
    <t>DSS02.07</t>
  </si>
  <si>
    <t>APO09</t>
  </si>
  <si>
    <t>APO09.01</t>
  </si>
  <si>
    <t>APO09.02</t>
  </si>
  <si>
    <t>APO09.03</t>
  </si>
  <si>
    <t>APO12</t>
  </si>
  <si>
    <t>APO12.01</t>
  </si>
  <si>
    <t>APO12.03</t>
  </si>
  <si>
    <t>APO12.05</t>
  </si>
  <si>
    <t>Level 3</t>
  </si>
  <si>
    <t>R1</t>
  </si>
  <si>
    <t>Level 4</t>
  </si>
  <si>
    <t>Total Keseluruahan</t>
  </si>
  <si>
    <t>R1 (AS-To Be)</t>
  </si>
  <si>
    <t>RATA-RATA ToBe sub Domain</t>
  </si>
  <si>
    <t>GAP (Yang dihrapkan saat ini)</t>
  </si>
  <si>
    <t>RATA-RATA GAP LV 2</t>
  </si>
  <si>
    <t>RATA-RATA GAP LV 3</t>
  </si>
  <si>
    <t>RATA-RATA GAP LV 4</t>
  </si>
  <si>
    <t>LIST RACI CHART COBIT 2019</t>
  </si>
  <si>
    <t>Board</t>
  </si>
  <si>
    <t>Executive Committee</t>
  </si>
  <si>
    <t>Lelena Sumapow Brasada Chandra</t>
  </si>
  <si>
    <t>Chief Executive Officer</t>
  </si>
  <si>
    <t>Chief Financial Officer</t>
  </si>
  <si>
    <t>Rahma</t>
  </si>
  <si>
    <t>Chief Operating Officer</t>
  </si>
  <si>
    <t>Chief Risk Officer</t>
  </si>
  <si>
    <t>Chief Information Officer</t>
  </si>
  <si>
    <t>Chief Technology Officer</t>
  </si>
  <si>
    <t>Chief Digital Officer</t>
  </si>
  <si>
    <t>I&amp;T Governance Board</t>
  </si>
  <si>
    <t>Architecture Board</t>
  </si>
  <si>
    <t>Enterprise Risk Committee</t>
  </si>
  <si>
    <t>Chief Information Security Officer</t>
  </si>
  <si>
    <t>Business Process Owner</t>
  </si>
  <si>
    <t>Portfolio Manager</t>
  </si>
  <si>
    <t>Steering (Programs/Projects) Committee</t>
  </si>
  <si>
    <t>Program Manager</t>
  </si>
  <si>
    <t>Benggi</t>
  </si>
  <si>
    <t>Project Manager</t>
  </si>
  <si>
    <t>Frans</t>
  </si>
  <si>
    <t>Project Management Office</t>
  </si>
  <si>
    <t>Data Management Function</t>
  </si>
  <si>
    <t>Head Human Resources</t>
  </si>
  <si>
    <t>Relationship Manager</t>
  </si>
  <si>
    <t>Head Architect</t>
  </si>
  <si>
    <t>Head Development</t>
  </si>
  <si>
    <t>Head IT Operations</t>
  </si>
  <si>
    <t>Dian</t>
  </si>
  <si>
    <t>Head IT Administration</t>
  </si>
  <si>
    <t>Service Manager</t>
  </si>
  <si>
    <t>Information Security Manager</t>
  </si>
  <si>
    <t>Business Continuity Manager</t>
  </si>
  <si>
    <t>Privacy Officer</t>
  </si>
  <si>
    <t>Legal Counsel</t>
  </si>
  <si>
    <t>Compliance</t>
  </si>
  <si>
    <t>Audit</t>
  </si>
  <si>
    <t>Komite Eksekutif</t>
  </si>
  <si>
    <t>No.</t>
  </si>
  <si>
    <t xml:space="preserve">Bukti </t>
  </si>
  <si>
    <t>v</t>
  </si>
  <si>
    <t>Bagaimana cara organisasi menggunakan metrik yang telah disepakati untuk melacak pencapaian manfaat dalam siklus hidup program dan proyek?</t>
  </si>
  <si>
    <t>Bagaimana organisasi menerapkan anggaran formal untuk mencakup semua biaya I&amp;T yang diharapkan dari program, layanan, dan aset pendukung I&amp;T?</t>
  </si>
  <si>
    <t>Bagaimana organisasi menentukan dan menerapkan model alokasi biaya yang adil, transparan, dapat diulang, dan dapat dibandingkan kepada pengguna, serta mendorong penggunaan sumber daya yang bertanggung jawab?</t>
  </si>
  <si>
    <t>Bagaimana manajemen biaya memastikan pengumpulan, konsolidasi, dan pelaporan data kepada pemilik anggaran, serta menganalisis penyimpangan dan memberikan rekomendasi tindakan perbaikan berdasarkan perbandingan dengan tolok ukur internal dan industri?</t>
  </si>
  <si>
    <t>Bagaimana organisasi menilai kebutuhan sumber daya manusia saat ini dan di masa depan untuk mendukung tujuan I&amp;T, memberikan layanan, dan mengimplementasikan solusi berdasarkan inisiatif yang sedang berlangsung, investasi di masa depan, dan kebutuhan operasional?</t>
  </si>
  <si>
    <t>Bagaimana organisasi mengembangkan rencana komunikasi visi yang mempertimbangkan kelompok audiens inti, profil perilaku mereka, kebutuhan informasi, saluran komunikasi, dan prinsip-prinsip panduan?</t>
  </si>
  <si>
    <t>Bagaimana organisasi memanfaatkan quick wins yang disampaikan untuk mengkomunikasikan manfaat, menyempurnakan visi, mempertahankan dukungan pemimpin, dan membangun momentum untuk mencapai tujuannya?</t>
  </si>
  <si>
    <t>Bagaimana organisasi mengimplementasikan rencana operasi dan penggunaan, mendefinisikan dan melacak ukuran keberhasilan, termasuk metrik bisnis dan persepsi, dan mengambil tindakan perbaikan yang diperlukan?</t>
  </si>
  <si>
    <t>Bagaimana organisasi membangun keinginan untuk berubah dengan mengidentifikasi, memanfaatkan, dan mengkomunikasikan titik-titik masalah, risiko, ketidakpuasan pelanggan, masalah bisnis, serta potensi manfaat, peluang masa depan, dan keunggulan kompetitif saat ini?</t>
  </si>
  <si>
    <t>Bagaimana organisasi membangun keinginan untuk berubah dengan mengidentifikasi, memanfaatkan, dan mengkomunikasikan titik-titik masalah saat ini, kejadian negatif, risiko, ketidakpuasan pelanggan, masalah bisnis, serta manfaat awal, peluang di masa depan, imbalan, dan keunggulan kompetitif?</t>
  </si>
  <si>
    <t>Bukti</t>
  </si>
  <si>
    <t>Bagaimana perbandingan antara pengeluaran yang disetujui dan pengeluaran aktual yang telah terjadi hingga saat ini</t>
  </si>
  <si>
    <t>V</t>
  </si>
  <si>
    <t>Program mana yang harus dipindahkan ke portofolio investasi aktif, dan bagaimana keputusan terkait program yang ditolak—apakah harus disimpan untuk pertimbangan masa depan atau diberikan pendanaan awal untuk menilai potensi pengembangan kasus bisnisnya?</t>
  </si>
  <si>
    <t>Apa saja proses, input, output, dan tanggung jawab yang perlu ditetapkan untuk manajemen keuangan dan akuntansi I&amp;T agar selaras dengan penganggaran perusahaan dan kebijakan akuntansi biaya? Bagaimana cara menganalisis dan melaporkan proses pengendalian anggaran I&amp;T, termasuk kepada siapa laporan tersebut disampaikan dan metode pelaporannya?</t>
  </si>
  <si>
    <t>Bagaimana cara mengidentifikasi dan mengkomunikasikan titik kesulitan, kejadian negatif, risiko, ketidakpuasan pelanggan, serta masalah bisnis yang ada saat ini, sekaligus menyoroti manfaat awal, peluang masa depan, imbalan, dan keunggulan kompetitif yang dapat dicapai?</t>
  </si>
  <si>
    <t>Manager Program</t>
  </si>
  <si>
    <t>Bagaimana cara menentukan kandidat program yang tepat untuk dipindahkan ke portofolio investasi aktif, serta bagaimana memutuskan apakah program yang ditolak harus disimpan untuk pertimbangan di masa depan atau diberikan pendanaan awal untuk mengevaluasi potensi peningkatan atau penghapusan kasus bisnis tersebut?</t>
  </si>
  <si>
    <t>Bagaimana cara menyesuaikan target perusahaan, perkiraan, anggaran, serta tingkat pemantauan untuk mencerminkan pengeluaran dan manfaat yang dapat diatribusikan pada program dalam portofolio investasi aktif, sambil memastikan proses penganggaran tetap fleksibel agar proyek-proyek yang menjanjikan dapat memperoleh sumber daya dengan cepat?</t>
  </si>
  <si>
    <t>Bagaimana cara menyesuaikan target perusahaan, perkiraan, anggaran, dan tingkat pemantauan untuk mencerminkan pengeluaran serta manfaat yang dapat diatribusikan pada program dalam portofolio investasi aktif, sambil menjaga fleksibilitas dalam proses penganggaran agar proyek yang menjanjikan dapat segera memperoleh sumber daya?</t>
  </si>
  <si>
    <t>Bagaimana cara menggunakan metrik yang telah disepakati untuk melacak pencapaian manfaat, memantau perkembangan manfaat sepanjang siklus hidup program dan proyek, serta membandingkannya dengan tolok ukur internal dan industri, dan bagaimana cara mengkomunikasikan hasil tersebut kepada para pemangku kepentingan?</t>
  </si>
  <si>
    <t>Kepala Administrasi IT</t>
  </si>
  <si>
    <t>Bagaimana cara mencatat, memelihara, dan mengkomunikasikan anggaran I&amp;T saat ini, termasuk pengeluaran yang telah dilakukan dan pengeluaran yang sedang berlangsung, dengan mempertimbangkan proyek-proyek I&amp;T dalam portofolio investasi dan portofolio operasi serta pemeliharaan aset dan layanan?</t>
  </si>
  <si>
    <t>Bagaimana cara menginstruksikan pihak yang bertanggung jawab atas manajemen biaya untuk mengumpulkan, mengkonsolidasikan, dan melaporkan data kepada pemilik anggaran yang sesuai, serta bagaimana analis anggaran dan pemilik anggaran menganalisis penyimpangan dan membandingkan kinerja dengan tolok ukur industri?</t>
  </si>
  <si>
    <t>Bagaimana cara mengidentifikasi kesenjangan antara keterampilan yang dibutuhkan dan keterampilan yang tersedia, serta bagaimana merancang rencana tindakan, seperti pelatihan (keterampilan teknis dan perilaku), rekrutmen, redeployment, dan strategi pengadaan yang diubah, untuk mengatasi kesenjangan tersebut secara individu dan kolektif?</t>
  </si>
  <si>
    <t>Bagaimana cara memahami kebutuhan sumber daya manusia saat ini dan di masa depan untuk mendukung pencapaian tujuan I&amp;T serta untuk menyediakan layanan dan solusi berdasarkan portofolio inisiatif I&amp;T saat ini, portofolio investasi masa depan, dan kebutuhan operasional sehari-hari?</t>
  </si>
  <si>
    <t>Key Management Practice</t>
  </si>
  <si>
    <t>A</t>
  </si>
  <si>
    <t>R</t>
  </si>
  <si>
    <t>APO05.04</t>
  </si>
  <si>
    <t>BAI05.04</t>
  </si>
  <si>
    <t>Capability Level</t>
  </si>
  <si>
    <t>1. Memahami ketersediaan dan komitmen dana saat ini, pengeluaran yang telah disetujui saat ini, dan pengeluaran aktual hingga saat ini.</t>
  </si>
  <si>
    <t>2. Mengidentifikasi opsi-opsi untuk pendanaan tambahan bagi investasi yang mendukung TIK, dengan mempertimbangkan sumber-sumber internal dan eksternal.</t>
  </si>
  <si>
    <t>3. Tentukan implikasi dari sumber pendanaan terhadap ekspektasi hasil investasi.</t>
  </si>
  <si>
    <t>1. Mengidentifikasi dan mengklasifikasikan peluang investasi sesuai dengan kategori portofolio investasi. Tentukan hasil perusahaan yang diharapkan 
 yang diharapkan, inisiatif yang diperlukan untuk mencapai hasil yang diharapkan, biaya, ketergantungan, dan risiko. Tentukan metodologi 
 untuk mengukur hasil, biaya dan risiko.</t>
  </si>
  <si>
    <t>2. Melakukan penilaian rinci terhadap semua kasus bisnis program. Mengevaluasi keselarasan strategis, manfaat perusahaan, risiko dan 
 ketersediaan sumber daya.</t>
  </si>
  <si>
    <t>3. Menilai dampak penambahan program potensial terhadap portofolio investasi secara keseluruhan, termasuk perubahan yang mungkin diperlukan pada program lain, termasuk perubahan yang mungkin diperlukan pada program lain.</t>
  </si>
  <si>
    <t>4. Memutuskan kandidat program mana yang harus dipindahkan ke portofolio investasi aktif. Memutuskan apakah program yang ditolak harus 
 disimpan untuk pertimbangan di masa depan atau diberikan pendanaan awal untuk menentukan apakah kasus bisnis dapat ditingkatkan atau dibuang.</t>
  </si>
  <si>
    <t>5. Tentukan tonggak-tonggak yang diperlukan untuk setiap siklus hidup ekonomi program yang dipilih. Mengalokasikan dan mencadangkan total pendanaan program per tonggak pencapaian. Pindahkan program ke dalam portofolio investasi aktif.</t>
  </si>
  <si>
    <t>6. Menetapkan prosedur untuk mengkomunikasikan aspek-aspek terkait biaya, manfaat dan risiko dari portofolio untuk dipertimbangkan dalam anggaran prioritas, manajemen biaya dan proses manajemen manfaat.</t>
  </si>
  <si>
    <t>1. Meninjau portofolio secara teratur untuk mengidentifikasi dan memanfaatkan sinergi, menghilangkan duplikasi di antara program-program, serta mengidentifikasi dan memitigasi risiko.</t>
  </si>
  <si>
    <t>2. Ketika terjadi perubahan, evaluasi ulang dan prioritaskan kembali portofolio untuk memastikan keselarasan dengan strategi bisnis dan TI. Mempertahankan target campuran investasi sehingga portofolio mengoptimalkan nilai keseluruhan. Program dapat diubah, ditangguhkan atau dihentikan, dan program baru baru dapat dimulai, untuk menyeimbangkan kembali dan mengoptimalkan portofolio.</t>
  </si>
  <si>
    <t>3. Menyesuaikan target perusahaan, perkiraan, anggaran dan, jika diperlukan, tingkat pemantauan untuk mencerminkan pengeluaran dan 
 manfaat perusahaan yang dapat diatribusikan pada program-program dalam portofolio investasi aktif. Membebankan kembali pengeluaran program. Menetapkan proses penganggaran yang fleksibel proses penganggaran yang fleksibel sehingga proyek-proyek yang menjanjikan dapat memperoleh sumber daya dengan cepat.</t>
  </si>
  <si>
    <t>4. Mengembangkan metrik untuk mengukur kontribusi I&amp;T bagi perusahaan. Menetapkan target kinerja yang sesuai yang mencerminkan kebutuhan 
 I&amp;T yang dibutuhkan dan target kapabilitas perusahaan. Gunakan panduan dari pakar eksternal dan data benchmark untuk mengembangkan metrik.</t>
  </si>
  <si>
    <t>5. Memberikan pandangan yang akurat mengenai kinerja portofolio investasi kepada seluruh pemangku kepentingan.</t>
  </si>
  <si>
    <t>6. Menyediakan laporan untuk tinjauan manajemen senior atas kemajuan perusahaan terhadap tujuan yang telah diidentifikasi, yang menyatakan apa yang masih perlu dibelanjakan dan dicapai dalam jangka waktu tertentu.</t>
  </si>
  <si>
    <t>7. Dalam pemantauan kinerja rutin, sertakan informasi tentang sejauh mana tujuan yang direncanakan telah dicapai, risiko dimitigasi, kapabilitas yang diciptakan, hasil yang diperoleh, dan target kinerja yang dipenuhi.</t>
  </si>
  <si>
    <t>8. Mengidentifikasi penyimpangan anggaran vs. pengeluaran aktual dan ROI yang diharapkan atas investasi.</t>
  </si>
  <si>
    <t>APO05.04 Memelihara portofolio.</t>
  </si>
  <si>
    <t>1. Membuat dan memelihara portofolio program investasi yang mendukung TI, layanan TI, dan aset TI, yang menjadi dasar bagi anggaran TI saat ini. 
 anggaran TI saat ini dan mendukung rencana taktis dan strategis TI.</t>
  </si>
  <si>
    <t>2. Bekerja sama dengan manajer pemberian layanan untuk memelihara portofolio layanan. Bekerjasama dengan manajer operasi, manajer produk dan arsitek untuk memelihara portofolio aset. Memprioritaskan portofolio untuk mendukung keputusan investasi.</t>
  </si>
  <si>
    <t>3. Menghapus program dari portofolio investasi aktif ketika manfaat perusahaan yang diinginkan telah tercapai atau ketika jelas bahwa manfaat tidak akan tercapai dalam kriteria nilai yang ditetapkan untuk program tersebut.</t>
  </si>
  <si>
    <t>1. Gunakan metrik yang telah disepakati dan lacak bagaimana manfaat dicapai, bagaimana manfaat tersebut berkembang di sepanjang siklus hidup program dan proyek, bagaimana mereka disampaikan dari produk dan layanan I&amp;T, dan bagaimana mereka dibandingkan dengan tolok ukur internal dan industri internal dan industri. Mengkomunikasikan hasil kepada para pemangku kepentingan.</t>
  </si>
  <si>
    <t>2. Menerapkan tindakan korektif ketika manfaat yang dicapai secara signifikan menyimpang dari manfaat yang diharapkan. Memperbarui kasus bisnis untuk inisiatif baru dan mengimplementasikan peningkatan proses bisnis dan layanan sesuai kebutuhan.</t>
  </si>
  <si>
    <t>3. Pertimbangkan untuk mendapatkan panduan dari para ahli eksternal, pemimpin industri, dan data pembanding komparatif untuk menguji dan meningkatkan metrik dan target.</t>
  </si>
  <si>
    <t>1. Menetapkan proses, input, output dan tanggung jawab untuk manajemen keuangan dan akuntansi I&amp;T yang selaras dengan penganggaran perusahaan dan kebijakan dan pendekatan akuntansi biaya. Tentukan cara menganalisis dan melaporkan (kepada siapa dan bagaimana) tentang proses pengendalian anggaran I&amp;T.</t>
  </si>
  <si>
    <t>2. Tentukan skema klasifikasi untuk mengidentifikasi semua elemen biaya yang terkait dengan I&amp;T (belanja modal [capex] vs. biaya operasional 
 [opex], perangkat keras, perangkat lunak, orang, dll.). Mengidentifikasi bagaimana mereka dicatat.</t>
  </si>
  <si>
    <t>3. Menggunakan informasi keuangan untuk memberikan masukan bagi kasus bisnis untuk investasi baru dalam aset dan layanan TI.</t>
  </si>
  <si>
    <t>4. Memastikan bahwa biaya-biaya dipertahankan dalam portofolio aset dan layanan TI.</t>
  </si>
  <si>
    <t>5. Menetapkan dan memelihara praktik-praktik perencanaan keuangan dan optimalisasi biaya operasional berulang untuk memberikan 
 maksimum kepada perusahaan dengan pengeluaran yang paling sedikit.</t>
  </si>
  <si>
    <t>1. Mengurutkan semua inisiatif I&amp;T dan permintaan anggaran berdasarkan kasus bisnis dan prioritas strategis dan taktis. Menetapkan prosedur 
 untuk menentukan alokasi dan batas akhir anggaran.</t>
  </si>
  <si>
    <t>2. Mengalokasikan sumber daya bisnis dan TI (termasuk penyedia layanan eksternal) dalam alokasi anggaran tingkat tinggi untuk program, layanan, dan aset TI. untuk program, layanan, dan aset yang mendukung TI. Mempertimbangkan opsi untuk membeli atau mengembangkan aset dan layanan yang dikapitalisasi vs. aset dan layanan yang digunakan secara eksternal dengan basis bayar sesuai penggunaan.</t>
  </si>
  <si>
    <t>3. Menetapkan prosedur untuk mengkomunikasikan keputusan anggaran dan meninjaunya dengan pemegang anggaran unit bisnis.</t>
  </si>
  <si>
    <t>4. Mengidentifikasi, mengkomunikasikan, dan menyelesaikan dampak signifikan dari keputusan anggaran terhadap kasus bisnis, portofolio, dan rencana strategi. Sebagai contoh, hal ini dapat mencakup ketika anggaran memerlukan revisi karena perubahan keadaan perusahaan atau ketika anggaran tersebut tidak memadai untuk mendukung tujuan strategis atau tujuan kasus bisnis).</t>
  </si>
  <si>
    <t>5. Mendapatkan ratifikasi dari komite eksekutif untuk implikasi anggaran TI yang berdampak negatif terhadap rencana strategis atau rencana taktis entitas. Menyarankan tindakan untuk mengatasi dampak tersebut.</t>
  </si>
  <si>
    <t>1. Menerapkan anggaran I&amp;T formal, termasuk semua biaya I&amp;T yang diharapkan dari program, layanan, dan aset yang mendukung I&amp;T.</t>
  </si>
  <si>
    <t>2. Ketika membuat anggaran, pertimbangkan komponen-komponen berikut ini: keselarasan dengan bisnis; keselarasan dengan sumber 
 sumber pendanaan yang sah; biaya sumber daya internal, termasuk personil, aset informasi, dan akomodasi; 
 biaya pihak ketiga, termasuk kontrak alih daya, konsultan, dan penyedia layanan; biaya modal dan operasional; dan 
 elemen biaya yang bergantung pada beban kerja.</t>
  </si>
  <si>
    <t>3. Dokumentasikan alasan untuk membenarkan kemungkinan-kemungkinan yang terjadi dan tinjau ulang secara teratur.</t>
  </si>
  <si>
    <t>4. Menginstruksikan pemilik proses, layanan dan program, serta manajer proyek dan aset, untuk merencanakan anggaran.</t>
  </si>
  <si>
    <t>5 . Meninjau rencana anggaran dan membuat keputusan tentang alokasi anggaran. Menyusun dan menyesuaikan anggaran berdasarkan perubahan 
 kebutuhan perusahaan dan pertimbangan keuangan.</t>
  </si>
  <si>
    <t>6. Mencatat, memelihara, dan mengkomunikasikan anggaran I&amp;T saat ini, termasuk pengeluaran yang telah dilakukan dan pengeluaran saat ini, 
 mempertimbangkan proyek-proyek I&amp;T yang tercatat dalam portofolio investasi yang mendukung I&amp;T serta portofolio operasi dan pemeliharaan aset dan layanan dan pemeliharaan aset dan portofolio layanan.</t>
  </si>
  <si>
    <t>7. Memantau efektivitas berbagai aspek penganggaran.</t>
  </si>
  <si>
    <t>8. Gunakan hasil pemantauan untuk melaksanakan perbaikan dan memastikan bahwa anggaran di masa depan lebih akurat, dapat diandalkan, dan hemat biaya.</t>
  </si>
  <si>
    <t>APO06.04 Membuat model dan mengalokasikan biaya.</t>
  </si>
  <si>
    <t>1. Tentukan model alokasi biaya yang memungkinkan alokasi biaya terkait I&amp;T yang adil, transparan, dapat diulang, dan dapat dibandingkan kepada 
 pengguna. Contoh model alokasi dasar adalah penyebaran biaya terkait I&amp;T secara merata. Ini adalah model alokasi yang sangat sederhana 
 yang mudah diterapkan; namun, tergantung pada konteks perusahaan, model ini sering dianggap tidak adil dan tidak mendorong penggunaan sumber daya yang bertanggung jawab. penggunaan sumber daya yang bertanggung jawab. Skema biaya berbasis aktivitas, di mana biaya dialokasikan ke layanan TI dan dibebankan kepada memungkinkan alokasi biaya yang lebih transparan dan dapat dibandingkan.</t>
  </si>
  <si>
    <t>2. Periksa katalog definisi layanan untuk mengidentifikasi layanan yang dikenakan biaya balik oleh pengguna dan layanan yang merupakan layanan bersama.</t>
  </si>
  <si>
    <t>3. Merancang model biaya yang cukup transparan untuk memungkinkan pengguna mengidentifikasi penggunaan dan biaya aktual mereka dengan menggunakan kategori dan pemicu biaya yang masuk akal bagi pengguna (misalnya, biaya per panggilan ke pusat bantuan, biaya per lisensi perangkat lunak) dan untuk lebih memungkinkan prediktabilitas biaya TI dan pemanfaatan sumber daya TI yang efisien dan efektif. Menganalisis pemicu biaya (waktu yang dihabiskan per aktivitas, biaya, porsi biaya tetap vs biaya variabel, dll.). Tentukan diferensiasi yang tepat (misalnya, kategori pengguna yang berbeda dengan yang berbeda dengan bobot yang berbeda) dan menggunakan perkiraan biaya atau rata-rata ketika biaya aktual sangat bervariasi.</t>
  </si>
  <si>
    <t>4. Jelaskan prinsip-prinsip model biaya dan hasilnya kepada para pemangku kepentingan utama. Dapatkan umpan balik dari mereka untuk penyempurnaan lebih lanjut menuju model yang model yang transparan dan komprehensif.</t>
  </si>
  <si>
    <t>5. Mendapatkan persetujuan dari para pemangku kepentingan utama dan mengkomunikasikan model biaya TI kepada manajemen departemen pengguna.</t>
  </si>
  <si>
    <t>6. Mengkomunikasikan perubahan penting dalam prinsip-prinsip model biaya/beban balik kepada para pemangku kepentingan utama dan manajemen departemen.</t>
  </si>
  <si>
    <t>4. Tentukan bagaimana biaya dikonsolidasikan untuk tingkat yang sesuai dalam perusahaan (TI pusat vs. anggaran TI dalam bisnis ) dan bagaimana mereka akan disajikan kepada para pemangku kepentingan. Laporan memberikan informasi tentang biaya per kategori biaya, status anggaran vs. aktual, pengeluaran tertinggi, dll., untuk memungkinkan identifikasi tepat waktu atas tindakan perbaikan yang diperlukan.</t>
  </si>
  <si>
    <t>5. Menginstruksikan mereka yang bertanggung jawab atas manajemen biaya untuk mengambil, mengumpulkan dan mengkonsolidasikan data, serta menyajikan dan melaporkan data kepada pemilik anggaran yang sesuai. Analis anggaran dan pemilik anggaran bersama-sama menganalisis penyimpangan dan membandingkan kinerja internal dan tolok ukur industri. Mereka harus menetapkan dan mempertahankan metode alokasi biaya overhead. Hasil analisis memberikan penjelasan tentang penyimpangan yang signifikan dan tindakan perbaikan yang disarankan.</t>
  </si>
  <si>
    <t>6. Memastikan bahwa tingkat manajemen yang tepat meninjau hasil analisis dan menyetujui tindakan perbaikan yang disarankan.</t>
  </si>
  <si>
    <t>7. Memastikan bahwa perubahan dalam struktur biaya dan kebutuhan perusahaan diidentifikasi dan anggaran serta prakiraan direvisi sesuai kebutuhan.</t>
  </si>
  <si>
    <t>8. Secara berkala, dan terutama ketika anggaran dipotong karena kendala keuangan, mengidentifikasi cara-cara untuk mengoptimalkan biaya dan 
 memperkenalkan efisiensi tanpa membahayakan layanan.</t>
  </si>
  <si>
    <t>APO07.01</t>
  </si>
  <si>
    <t>Include background checks in the IT recruitment process for employees, contractors and vendors. The extent and frequency of these checks should depend on the sensitivity and/or criticality of the function.</t>
  </si>
  <si>
    <t>APO07.02</t>
  </si>
  <si>
    <t>Regularly test staff backup plans.</t>
  </si>
  <si>
    <t>3. Review training materials and programs on a regular basis. Ensure adequacy with respect to changing enterprise requirements and their impact on necessary knowledge, skills and abilities.</t>
  </si>
  <si>
    <t>4. Provide access to knowledge repositories to support the development of skills and competencies.</t>
  </si>
  <si>
    <t>5. Develop and deliver training programs based on organizational and process requirements, including requirements for enterprise knowledge, internal control, ethical conduct, security and privacy.</t>
  </si>
  <si>
    <t>6. Conduct regular reviews to assess the evolution of the skills and competencies of the internal and external resources. Review succession planning.</t>
  </si>
  <si>
    <t>APO07.04</t>
  </si>
  <si>
    <t>Compile 360-degree performance evaluation results.</t>
  </si>
  <si>
    <t>Provide formal career planning and professional development plans based on the results of the evaluation process to encourage competency development and opportunities for personal advancement and to reduce dependence on key individuals. Provide employee coaching on performance and conduct whenever appropriate.</t>
  </si>
  <si>
    <t>Implement a remuneration/recognition process that rewards appropriate commitment, competency development and successful attainment of performance goals. Ensure that the process is applied consistently and in line with organizational policies.</t>
  </si>
  <si>
    <t>Implement and communicate a disciplinary process.</t>
  </si>
  <si>
    <t>Understand the current and future demand for human resources to support the achievement of I&amp;T objectives and to deliver services and solutions based on the portfolio of current I&amp;T-related initiatives, the future investment portfolio and day-to-day operational needs.</t>
  </si>
  <si>
    <t>Identify shortfalls and provide input into sourcing plans as well as enterprise and IT recruitment processes. Create and review the staffing plan, keeping track of actual usage.</t>
  </si>
  <si>
    <t>BAI05.01 Establish the desire to change.</t>
  </si>
  <si>
    <t>NO</t>
  </si>
  <si>
    <t>Assess the scope and impact of the envisioned change, the various stakeholders who are affected, the nature of the impact on 
and involvement required from each stakeholder group, and the current readiness and ability to adopt the change.</t>
  </si>
  <si>
    <t xml:space="preserve"> To establish the desire to change, identify, leverage and communicate current pain points, negative events, risk, customer 
dissatisfaction and business problems, as well as initial benefits, future opportunities and rewards, and competitive 
advantages.</t>
  </si>
  <si>
    <t xml:space="preserve"> Issue key communications from the executive committee or CEO to demonstrate commitment to the change.</t>
  </si>
  <si>
    <t xml:space="preserve">  Provide visible leadership from senior management to establish direction and to align, motivate and inspire stakeholders to 
desire the change.</t>
  </si>
  <si>
    <t xml:space="preserve"> BAI05.02 Form an effective implementation team.</t>
  </si>
  <si>
    <t xml:space="preserve">  Identify and assemble an effective core implementation team that includes appropriate members from business and IT with the 
capacity to spend the required amount of time and contribute knowledge and expertise, experience, credibility, and authority. 
Consider including external parties such as consultants to provide an independent view or to address skill gaps. Identify 
potential change agents within different parts of the enterprise with whom the core team can work to support the vision and 
cascade changes.</t>
  </si>
  <si>
    <t>Create trust within the core implementation team through carefully planned events with effective communication and joint activities.</t>
  </si>
  <si>
    <t>BAI05.03 Communicate desired vision.</t>
  </si>
  <si>
    <t xml:space="preserve"> Develop a vision communication plan to address the core audience groups, their behavioral profiles and information 
requirements, communication channels, and principles.</t>
  </si>
  <si>
    <t xml:space="preserve"> Deliver the communication at appropriate levels of the enterprise, in accordance with the plan.</t>
  </si>
  <si>
    <t>Reinforce the communication through multiple forums and repetition.</t>
  </si>
  <si>
    <t>Make all levels of leadership accountable for demonstrating the vision.</t>
  </si>
  <si>
    <t>BAI05.04 Empower role players and identify short-term wins.</t>
  </si>
  <si>
    <t>Plan the training opportunities staff will need to develop the appropriate skills and attitudes to feel empowered.</t>
  </si>
  <si>
    <t>Identify, prioritize and deliver opportunities for quick wins. These could be related to current known areas of difficulty or 
external factors that need to be addressed urgently.</t>
  </si>
  <si>
    <t xml:space="preserve">  Leverage delivered quick wins by communicating the benefits to those impacted to show the vision is on track. Fine-tune the 
vision, keep leaders on board and build momentum.</t>
  </si>
  <si>
    <t>Jika memungkinkan, mengintegrasikan kinerja dan kepatuhan ke dalam tujuan kinerja masing-masing anggota staf dan menghubungkan pencapaian target kinerja dengan sistem kompensasi penghargaan organisasi.</t>
  </si>
  <si>
    <t xml:space="preserve">  Identify organizational structures compatible with the vision; if required, make changes to ensure alignment.</t>
  </si>
  <si>
    <t>Align HR processes and measurement systems (e.g., performance evaluation, compensation decisions, promotion decisions, 
recruiting and hiring) to support the vision.</t>
  </si>
  <si>
    <t xml:space="preserve">  Identify and manage leaders who continue to resist needed change.</t>
  </si>
  <si>
    <t xml:space="preserve"> BAI05.05 Enable operation and use.</t>
  </si>
  <si>
    <t>Merekomendasikan perubahan pada tujuan dan metrik, jika diperlukan</t>
  </si>
  <si>
    <t>BAI05.06 Embed new approaches.</t>
  </si>
  <si>
    <t>Make process owners accountable for normal day-to-day operations.</t>
  </si>
  <si>
    <t xml:space="preserve"> Celebrate successes and implement reward and recognition programs to reinforce the change.</t>
  </si>
  <si>
    <t xml:space="preserve">  Provide ongoing awareness through regular communication of the change and its adoption.</t>
  </si>
  <si>
    <t>BAI05 — Managed Organizational Change</t>
  </si>
  <si>
    <t xml:space="preserve">  To establish the desire to change, identify, leverage and communicate current pain points, negative events, risk, customer 
dissatisfaction and business problems, as well as initial benefits, future opportunities and rewards, and competitive 
advantages.</t>
  </si>
  <si>
    <t xml:space="preserve"> Provide visible leadership from senior management to establish direction and to align, motivate and inspire stakeholders to 
desire the change.</t>
  </si>
  <si>
    <t>BAI05.02 Form an effective implementation team.</t>
  </si>
  <si>
    <t>Identify and assemble an effective core implementation team that includes appropriate members from business and IT with the capacity to spend the required amount of time and contribute knowledge and expertise, experience, credibility, and authority. Consider including external parties such as consultants to provide an independent view or to address skill gaps. Identify potential change agents within different parts of the enterprise with whom the core team can work to support the vision and cascade changes.</t>
  </si>
  <si>
    <t xml:space="preserve"> Create trust within the core implementation team through carefully planned events with effective communication and joint activities.</t>
  </si>
  <si>
    <t>Develop a common vision and goals that support the enterprise objectives.</t>
  </si>
  <si>
    <t>Develop a vision communication plan to address the core audience groups, their behavioral profiles and information requirements, communication channels, and principles.</t>
  </si>
  <si>
    <t>Deliver the communication at appropriate levels of the enterprise, in accordance with the plan.</t>
  </si>
  <si>
    <t>Identify, prioritize and deliver opportunities for quick wins. These could be related to current known areas of difficulty or external factors that need to be addressed urgently.</t>
  </si>
  <si>
    <t>Leverage delivered quick wins by communicating the benefits to those impacted to show the vision is on track. Fine-tune the vision, keep leaders on board and build momentum.</t>
  </si>
  <si>
    <t>Identify organizational structures compatible with the vision; if required, make changes to ensure alignment.</t>
  </si>
  <si>
    <t>Align HR processes and measurement systems (e.g., performance evaluation, compensation decisions, promotion decisions, recruiting and hiring) to support the vision.</t>
  </si>
  <si>
    <t>Identify and manage leaders who continue to resist needed change.</t>
  </si>
  <si>
    <t>BAI05.05 Enable operation and use.</t>
  </si>
  <si>
    <t>Develop a plan for operation and use of the change. The plan should communicate and build on realized quick wins, address behavioral and cultural aspects of the broader transition, and increase buy-in and engagement. Ensure that the plan covers a holistic view of the change and provides documentation (e.g., procedures), mentoring, training, coaching, knowledge transfer, enhanced immediate post-go-live support and ongoing support.</t>
  </si>
  <si>
    <t>Celebrate successes and implement reward and recognition programs to reinforce the change.</t>
  </si>
  <si>
    <t>Provide ongoing awareness through regular communication of the change and its adoption.</t>
  </si>
  <si>
    <t>BAI05.07 Sustain changes.</t>
  </si>
  <si>
    <t>Sustain and reinforce the change through regular communication that demonstrates top management commitment.</t>
  </si>
  <si>
    <t>Provide mentoring, training, coaching and knowledge transfer to new staff to sustain the change.</t>
  </si>
  <si>
    <t>Capture lessons learned relating to implementation of the change. Share knowledge across the enterprise.</t>
  </si>
</sst>
</file>

<file path=xl/styles.xml><?xml version="1.0" encoding="utf-8"?>
<styleSheet xmlns="http://schemas.openxmlformats.org/spreadsheetml/2006/main" xmlns:x14ac="http://schemas.microsoft.com/office/spreadsheetml/2009/9/ac" xmlns:mc="http://schemas.openxmlformats.org/markup-compatibility/2006">
  <fonts count="23">
    <font>
      <sz val="11.0"/>
      <color theme="1"/>
      <name val="Calibri"/>
      <scheme val="minor"/>
    </font>
    <font>
      <b/>
      <sz val="11.0"/>
      <color theme="1"/>
      <name val="Arial"/>
    </font>
    <font>
      <sz val="11.0"/>
      <color theme="1"/>
      <name val="Aptos Narrow"/>
    </font>
    <font>
      <sz val="11.0"/>
      <color theme="1"/>
      <name val="Arial"/>
    </font>
    <font/>
    <font>
      <sz val="11.0"/>
      <color rgb="FF000000"/>
      <name val="Arial"/>
    </font>
    <font>
      <sz val="11.0"/>
      <color rgb="FF000000"/>
      <name val="&quot;Aptos Narrow&quot;"/>
    </font>
    <font>
      <sz val="11.0"/>
      <color rgb="FF374151"/>
      <name val="Inter"/>
    </font>
    <font>
      <b/>
      <sz val="11.0"/>
      <color rgb="FF000000"/>
      <name val="Arial"/>
    </font>
    <font>
      <sz val="12.0"/>
      <color theme="1"/>
      <name val="Times New Roman"/>
    </font>
    <font>
      <b/>
      <sz val="35.0"/>
      <color theme="1"/>
      <name val="Times New Roman"/>
    </font>
    <font>
      <sz val="11.0"/>
      <color theme="1"/>
      <name val="Calibri"/>
    </font>
    <font>
      <sz val="11.0"/>
      <color rgb="FF000000"/>
      <name val="Inter"/>
    </font>
    <font>
      <b/>
      <sz val="12.0"/>
      <color theme="1"/>
      <name val="Times New Roman"/>
    </font>
    <font>
      <sz val="11.0"/>
      <color theme="1"/>
      <name val="Times New Roman"/>
    </font>
    <font>
      <b/>
      <sz val="11.0"/>
      <color theme="1"/>
      <name val="Calibri"/>
    </font>
    <font>
      <sz val="12.0"/>
      <color theme="1"/>
      <name val="Times"/>
    </font>
    <font>
      <sz val="9.0"/>
      <color theme="1"/>
      <name val="Arial"/>
    </font>
    <font>
      <sz val="14.0"/>
      <color theme="1"/>
      <name val="Calibri"/>
    </font>
    <font>
      <sz val="12.0"/>
      <color theme="1"/>
      <name val="Calibri"/>
    </font>
    <font>
      <sz val="11.0"/>
      <color rgb="FF000000"/>
      <name val="Times New Roman"/>
    </font>
    <font>
      <b/>
      <sz val="12.0"/>
      <color rgb="FF000000"/>
      <name val="Arial"/>
    </font>
    <font>
      <b/>
      <sz val="11.0"/>
      <color rgb="FF000000"/>
      <name val="&quot;Aptos Narrow&quot;"/>
    </font>
  </fonts>
  <fills count="17">
    <fill>
      <patternFill patternType="none"/>
    </fill>
    <fill>
      <patternFill patternType="lightGray"/>
    </fill>
    <fill>
      <patternFill patternType="solid">
        <fgColor rgb="FFFFFFFF"/>
        <bgColor rgb="FFFFFFFF"/>
      </patternFill>
    </fill>
    <fill>
      <patternFill patternType="solid">
        <fgColor rgb="FFFFFF00"/>
        <bgColor rgb="FFFFFF00"/>
      </patternFill>
    </fill>
    <fill>
      <patternFill patternType="solid">
        <fgColor theme="0"/>
        <bgColor theme="0"/>
      </patternFill>
    </fill>
    <fill>
      <patternFill patternType="solid">
        <fgColor rgb="FF00FFFF"/>
        <bgColor rgb="FF00FFFF"/>
      </patternFill>
    </fill>
    <fill>
      <patternFill patternType="solid">
        <fgColor rgb="FFFCE5CD"/>
        <bgColor rgb="FFFCE5CD"/>
      </patternFill>
    </fill>
    <fill>
      <patternFill patternType="solid">
        <fgColor rgb="FFF4CCCC"/>
        <bgColor rgb="FFF4CCCC"/>
      </patternFill>
    </fill>
    <fill>
      <patternFill patternType="solid">
        <fgColor rgb="FFCCCCCC"/>
        <bgColor rgb="FFCCCCCC"/>
      </patternFill>
    </fill>
    <fill>
      <patternFill patternType="solid">
        <fgColor rgb="FFD9D9D9"/>
        <bgColor rgb="FFD9D9D9"/>
      </patternFill>
    </fill>
    <fill>
      <patternFill patternType="solid">
        <fgColor rgb="FFC9DAF8"/>
        <bgColor rgb="FFC9DAF8"/>
      </patternFill>
    </fill>
    <fill>
      <patternFill patternType="solid">
        <fgColor rgb="FFD9D2E9"/>
        <bgColor rgb="FFD9D2E9"/>
      </patternFill>
    </fill>
    <fill>
      <patternFill patternType="solid">
        <fgColor rgb="FFFFE599"/>
        <bgColor rgb="FFFFE599"/>
      </patternFill>
    </fill>
    <fill>
      <patternFill patternType="solid">
        <fgColor rgb="FFFFF2CC"/>
        <bgColor rgb="FFFFF2CC"/>
      </patternFill>
    </fill>
    <fill>
      <patternFill patternType="solid">
        <fgColor rgb="FFF1A983"/>
        <bgColor rgb="FFF1A983"/>
      </patternFill>
    </fill>
    <fill>
      <patternFill patternType="solid">
        <fgColor rgb="FFFBE2D5"/>
        <bgColor rgb="FFFBE2D5"/>
      </patternFill>
    </fill>
    <fill>
      <patternFill patternType="solid">
        <fgColor rgb="FFF7C7AC"/>
        <bgColor rgb="FFF7C7AC"/>
      </patternFill>
    </fill>
  </fills>
  <borders count="27">
    <border/>
    <border>
      <left/>
      <right/>
      <top/>
      <bottom/>
    </border>
    <border>
      <left/>
      <top/>
      <bottom/>
    </border>
    <border>
      <right/>
      <top/>
      <bottom/>
    </border>
    <border>
      <top style="thin">
        <color rgb="FF000000"/>
      </top>
    </border>
    <border>
      <left style="thin">
        <color rgb="FF000000"/>
      </left>
      <right style="thin">
        <color rgb="FF000000"/>
      </right>
      <top style="thin">
        <color rgb="FF000000"/>
      </top>
      <bottom style="thin">
        <color rgb="FF000000"/>
      </bottom>
    </border>
    <border>
      <left style="thin">
        <color rgb="FF000000"/>
      </left>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left style="thin">
        <color rgb="FF000000"/>
      </left>
      <right style="thin">
        <color rgb="FF000000"/>
      </right>
    </border>
    <border>
      <left style="thin">
        <color rgb="FF000000"/>
      </left>
      <top/>
      <bottom style="thin">
        <color rgb="FF000000"/>
      </bottom>
    </border>
    <border>
      <top/>
      <bottom style="thin">
        <color rgb="FF000000"/>
      </bottom>
    </border>
    <border>
      <right style="thin">
        <color rgb="FF000000"/>
      </right>
      <top/>
      <bottom style="thin">
        <color rgb="FF000000"/>
      </bottom>
    </border>
    <border>
      <left style="thin">
        <color rgb="FF000000"/>
      </left>
      <right style="thin">
        <color rgb="FF000000"/>
      </right>
      <top style="thin">
        <color rgb="FF000000"/>
      </top>
      <bottom/>
    </border>
    <border>
      <right/>
      <top style="thin">
        <color rgb="FF000000"/>
      </top>
      <bottom style="thin">
        <color rgb="FF000000"/>
      </bottom>
    </border>
    <border>
      <left/>
      <right style="thin">
        <color rgb="FF000000"/>
      </right>
      <top style="thin">
        <color rgb="FF000000"/>
      </top>
      <bottom style="thin">
        <color rgb="FF000000"/>
      </bottom>
    </border>
    <border>
      <left/>
      <right/>
      <top style="thin">
        <color rgb="FF000000"/>
      </top>
      <bottom/>
    </border>
    <border>
      <left style="thin">
        <color rgb="FF000000"/>
      </left>
      <right/>
      <top style="thin">
        <color rgb="FF000000"/>
      </top>
      <bottom style="thin">
        <color rgb="FF000000"/>
      </bottom>
    </border>
  </borders>
  <cellStyleXfs count="1">
    <xf borderId="0" fillId="0" fontId="0" numFmtId="0" applyAlignment="1" applyFont="1"/>
  </cellStyleXfs>
  <cellXfs count="255">
    <xf borderId="0" fillId="0" fontId="0" numFmtId="0" xfId="0" applyAlignment="1" applyFont="1">
      <alignment readingOrder="0" shrinkToFit="0" vertical="bottom" wrapText="0"/>
    </xf>
    <xf borderId="1" fillId="2" fontId="1" numFmtId="0" xfId="0" applyBorder="1" applyFill="1" applyFont="1"/>
    <xf borderId="1" fillId="2" fontId="2" numFmtId="0" xfId="0" applyBorder="1" applyFont="1"/>
    <xf borderId="1" fillId="2" fontId="3" numFmtId="0" xfId="0" applyBorder="1" applyFont="1"/>
    <xf borderId="2" fillId="2" fontId="2" numFmtId="0" xfId="0" applyBorder="1" applyFont="1"/>
    <xf borderId="3" fillId="0" fontId="4" numFmtId="0" xfId="0" applyBorder="1" applyFont="1"/>
    <xf borderId="0" fillId="0" fontId="1" numFmtId="0" xfId="0" applyFont="1"/>
    <xf borderId="1" fillId="3" fontId="1" numFmtId="0" xfId="0" applyAlignment="1" applyBorder="1" applyFill="1" applyFont="1">
      <alignment horizontal="center"/>
    </xf>
    <xf borderId="1" fillId="3" fontId="1" numFmtId="0" xfId="0" applyBorder="1" applyFont="1"/>
    <xf borderId="0" fillId="0" fontId="3" numFmtId="0" xfId="0" applyAlignment="1" applyFont="1">
      <alignment horizontal="center"/>
    </xf>
    <xf borderId="0" fillId="0" fontId="3" numFmtId="0" xfId="0" applyAlignment="1" applyFont="1">
      <alignment shrinkToFit="0" wrapText="1"/>
    </xf>
    <xf borderId="4" fillId="0" fontId="5" numFmtId="0" xfId="0" applyAlignment="1" applyBorder="1" applyFont="1">
      <alignment horizontal="left"/>
    </xf>
    <xf borderId="0" fillId="0" fontId="5" numFmtId="0" xfId="0" applyAlignment="1" applyFont="1">
      <alignment horizontal="left" vertical="top"/>
    </xf>
    <xf borderId="1" fillId="2" fontId="3" numFmtId="0" xfId="0" applyAlignment="1" applyBorder="1" applyFont="1">
      <alignment horizontal="center" vertical="center"/>
    </xf>
    <xf borderId="1" fillId="2" fontId="3" numFmtId="0" xfId="0" applyAlignment="1" applyBorder="1" applyFont="1">
      <alignment shrinkToFit="0" wrapText="1"/>
    </xf>
    <xf borderId="1" fillId="2" fontId="3" numFmtId="0" xfId="0" applyAlignment="1" applyBorder="1" applyFont="1">
      <alignment horizontal="center"/>
    </xf>
    <xf borderId="0" fillId="0" fontId="5" numFmtId="0" xfId="0" applyAlignment="1" applyFont="1">
      <alignment horizontal="left" shrinkToFit="0" vertical="top" wrapText="1"/>
    </xf>
    <xf borderId="0" fillId="0" fontId="5" numFmtId="0" xfId="0" applyAlignment="1" applyFont="1">
      <alignment horizontal="left"/>
    </xf>
    <xf borderId="2" fillId="2" fontId="3" numFmtId="0" xfId="0" applyBorder="1" applyFont="1"/>
    <xf borderId="1" fillId="4" fontId="1" numFmtId="0" xfId="0" applyAlignment="1" applyBorder="1" applyFill="1" applyFont="1">
      <alignment horizontal="center"/>
    </xf>
    <xf borderId="4" fillId="0" fontId="3" numFmtId="0" xfId="0" applyAlignment="1" applyBorder="1" applyFont="1">
      <alignment vertical="top"/>
    </xf>
    <xf borderId="0" fillId="0" fontId="3" numFmtId="0" xfId="0" applyAlignment="1" applyFont="1">
      <alignment vertical="top"/>
    </xf>
    <xf borderId="4" fillId="0" fontId="5" numFmtId="0" xfId="0" applyAlignment="1" applyBorder="1" applyFont="1">
      <alignment horizontal="left" vertical="top"/>
    </xf>
    <xf borderId="0" fillId="0" fontId="5" numFmtId="0" xfId="0" applyAlignment="1" applyFont="1">
      <alignment horizontal="left" shrinkToFit="0" wrapText="1"/>
    </xf>
    <xf borderId="4" fillId="0" fontId="6" numFmtId="0" xfId="0" applyAlignment="1" applyBorder="1" applyFont="1">
      <alignment horizontal="left" vertical="top"/>
    </xf>
    <xf borderId="0" fillId="0" fontId="6" numFmtId="0" xfId="0" applyAlignment="1" applyFont="1">
      <alignment horizontal="left"/>
    </xf>
    <xf borderId="0" fillId="0" fontId="6" numFmtId="0" xfId="0" applyAlignment="1" applyFont="1">
      <alignment horizontal="left" vertical="top"/>
    </xf>
    <xf borderId="2" fillId="4" fontId="1" numFmtId="0" xfId="0" applyAlignment="1" applyBorder="1" applyFont="1">
      <alignment horizontal="left"/>
    </xf>
    <xf borderId="5" fillId="0" fontId="5" numFmtId="0" xfId="0" applyAlignment="1" applyBorder="1" applyFont="1">
      <alignment horizontal="left" shrinkToFit="0" wrapText="1"/>
    </xf>
    <xf borderId="5" fillId="0" fontId="5" numFmtId="0" xfId="0" applyAlignment="1" applyBorder="1" applyFont="1">
      <alignment shrinkToFit="0" wrapText="1"/>
    </xf>
    <xf borderId="5" fillId="0" fontId="6" numFmtId="0" xfId="0" applyAlignment="1" applyBorder="1" applyFont="1">
      <alignment shrinkToFit="0" wrapText="1"/>
    </xf>
    <xf borderId="0" fillId="0" fontId="2" numFmtId="0" xfId="0" applyFont="1"/>
    <xf borderId="0" fillId="0" fontId="3" numFmtId="0" xfId="0" applyFont="1"/>
    <xf borderId="2" fillId="4" fontId="3" numFmtId="0" xfId="0" applyAlignment="1" applyBorder="1" applyFont="1">
      <alignment horizontal="left"/>
    </xf>
    <xf borderId="5" fillId="0" fontId="7" numFmtId="0" xfId="0" applyAlignment="1" applyBorder="1" applyFont="1">
      <alignment shrinkToFit="0" wrapText="1"/>
    </xf>
    <xf borderId="0" fillId="0" fontId="8" numFmtId="0" xfId="0" applyAlignment="1" applyFont="1">
      <alignment horizontal="left"/>
    </xf>
    <xf borderId="0" fillId="0" fontId="3" numFmtId="0" xfId="0" applyAlignment="1" applyFont="1">
      <alignment horizontal="center" vertical="center"/>
    </xf>
    <xf borderId="0" fillId="0" fontId="6" numFmtId="0" xfId="0" applyAlignment="1" applyFont="1">
      <alignment horizontal="left" shrinkToFit="0" wrapText="1"/>
    </xf>
    <xf borderId="4" fillId="0" fontId="5" numFmtId="0" xfId="0" applyAlignment="1" applyBorder="1" applyFont="1">
      <alignment horizontal="left" shrinkToFit="0" wrapText="1"/>
    </xf>
    <xf borderId="5" fillId="0" fontId="5" numFmtId="0" xfId="0" applyAlignment="1" applyBorder="1" applyFont="1">
      <alignment shrinkToFit="0" vertical="top" wrapText="1"/>
    </xf>
    <xf borderId="6" fillId="0" fontId="9" numFmtId="0" xfId="0" applyBorder="1" applyFont="1"/>
    <xf borderId="4" fillId="0" fontId="9" numFmtId="0" xfId="0" applyBorder="1" applyFont="1"/>
    <xf borderId="4" fillId="0" fontId="2" numFmtId="0" xfId="0" applyBorder="1" applyFont="1"/>
    <xf borderId="4" fillId="0" fontId="4" numFmtId="0" xfId="0" applyBorder="1" applyFont="1"/>
    <xf borderId="6" fillId="0" fontId="10" numFmtId="0" xfId="0" applyAlignment="1" applyBorder="1" applyFont="1">
      <alignment horizontal="center"/>
    </xf>
    <xf borderId="7" fillId="0" fontId="4" numFmtId="0" xfId="0" applyBorder="1" applyFont="1"/>
    <xf borderId="6" fillId="0" fontId="2" numFmtId="0" xfId="0" applyBorder="1" applyFont="1"/>
    <xf borderId="8" fillId="0" fontId="9" numFmtId="0" xfId="0" applyBorder="1" applyFont="1"/>
    <xf borderId="0" fillId="0" fontId="9" numFmtId="0" xfId="0" applyFont="1"/>
    <xf borderId="8" fillId="0" fontId="4" numFmtId="0" xfId="0" applyBorder="1" applyFont="1"/>
    <xf borderId="9" fillId="0" fontId="4" numFmtId="0" xfId="0" applyBorder="1" applyFont="1"/>
    <xf borderId="10" fillId="0" fontId="9" numFmtId="0" xfId="0" applyBorder="1" applyFont="1"/>
    <xf borderId="11" fillId="0" fontId="9" numFmtId="0" xfId="0" applyBorder="1" applyFont="1"/>
    <xf borderId="11" fillId="0" fontId="2" numFmtId="0" xfId="0" applyBorder="1" applyFont="1"/>
    <xf borderId="11" fillId="0" fontId="4" numFmtId="0" xfId="0" applyBorder="1" applyFont="1"/>
    <xf borderId="10" fillId="0" fontId="4" numFmtId="0" xfId="0" applyBorder="1" applyFont="1"/>
    <xf borderId="12" fillId="0" fontId="4" numFmtId="0" xfId="0" applyBorder="1" applyFont="1"/>
    <xf borderId="13" fillId="0" fontId="1" numFmtId="0" xfId="0" applyAlignment="1" applyBorder="1" applyFont="1">
      <alignment horizontal="center"/>
    </xf>
    <xf borderId="14" fillId="0" fontId="4" numFmtId="0" xfId="0" applyBorder="1" applyFont="1"/>
    <xf borderId="15" fillId="0" fontId="4" numFmtId="0" xfId="0" applyBorder="1" applyFont="1"/>
    <xf borderId="13" fillId="5" fontId="1" numFmtId="0" xfId="0" applyAlignment="1" applyBorder="1" applyFill="1" applyFont="1">
      <alignment horizontal="center"/>
    </xf>
    <xf borderId="13" fillId="3" fontId="1" numFmtId="0" xfId="0" applyAlignment="1" applyBorder="1" applyFont="1">
      <alignment horizontal="center"/>
    </xf>
    <xf borderId="16" fillId="0" fontId="1" numFmtId="0" xfId="0" applyAlignment="1" applyBorder="1" applyFont="1">
      <alignment horizontal="center"/>
    </xf>
    <xf borderId="16" fillId="0" fontId="3" numFmtId="0" xfId="0" applyAlignment="1" applyBorder="1" applyFont="1">
      <alignment horizontal="center" shrinkToFit="0" wrapText="1"/>
    </xf>
    <xf borderId="13" fillId="6" fontId="3" numFmtId="0" xfId="0" applyAlignment="1" applyBorder="1" applyFill="1" applyFont="1">
      <alignment horizontal="center"/>
    </xf>
    <xf borderId="13" fillId="7" fontId="3" numFmtId="0" xfId="0" applyAlignment="1" applyBorder="1" applyFill="1" applyFont="1">
      <alignment horizontal="center"/>
    </xf>
    <xf borderId="16" fillId="0" fontId="3" numFmtId="0" xfId="0" applyAlignment="1" applyBorder="1" applyFont="1">
      <alignment horizontal="center"/>
    </xf>
    <xf borderId="17" fillId="0" fontId="4" numFmtId="0" xfId="0" applyBorder="1" applyFont="1"/>
    <xf borderId="5" fillId="6" fontId="3" numFmtId="0" xfId="0" applyAlignment="1" applyBorder="1" applyFont="1">
      <alignment horizontal="center"/>
    </xf>
    <xf borderId="5" fillId="7" fontId="3" numFmtId="0" xfId="0" applyAlignment="1" applyBorder="1" applyFont="1">
      <alignment horizontal="center"/>
    </xf>
    <xf borderId="5" fillId="0" fontId="1" numFmtId="0" xfId="0" applyAlignment="1" applyBorder="1" applyFont="1">
      <alignment horizontal="center" vertical="center"/>
    </xf>
    <xf borderId="5" fillId="0" fontId="3" numFmtId="0" xfId="0" applyAlignment="1" applyBorder="1" applyFont="1">
      <alignment shrinkToFit="0" vertical="center" wrapText="1"/>
    </xf>
    <xf borderId="5" fillId="0" fontId="2" numFmtId="0" xfId="0" applyAlignment="1" applyBorder="1" applyFont="1">
      <alignment horizontal="center" vertical="center"/>
    </xf>
    <xf borderId="5" fillId="0" fontId="3" numFmtId="0" xfId="0" applyAlignment="1" applyBorder="1" applyFont="1">
      <alignment horizontal="center" vertical="center"/>
    </xf>
    <xf borderId="5" fillId="2" fontId="1" numFmtId="0" xfId="0" applyAlignment="1" applyBorder="1" applyFont="1">
      <alignment horizontal="center" vertical="center"/>
    </xf>
    <xf borderId="5" fillId="2" fontId="1" numFmtId="0" xfId="0" applyAlignment="1" applyBorder="1" applyFont="1">
      <alignment horizontal="left" shrinkToFit="0" vertical="center" wrapText="1"/>
    </xf>
    <xf borderId="13" fillId="0" fontId="1" numFmtId="0" xfId="0" applyAlignment="1" applyBorder="1" applyFont="1">
      <alignment horizontal="center" vertical="center"/>
    </xf>
    <xf borderId="5" fillId="2" fontId="1" numFmtId="0" xfId="0" applyAlignment="1" applyBorder="1" applyFont="1">
      <alignment horizontal="center" shrinkToFit="0" vertical="center" wrapText="1"/>
    </xf>
    <xf borderId="5" fillId="2" fontId="1" numFmtId="0" xfId="0" applyAlignment="1" applyBorder="1" applyFont="1">
      <alignment shrinkToFit="0" wrapText="1"/>
    </xf>
    <xf borderId="13" fillId="0" fontId="3" numFmtId="0" xfId="0" applyAlignment="1" applyBorder="1" applyFont="1">
      <alignment horizontal="center"/>
    </xf>
    <xf borderId="5" fillId="0" fontId="3" numFmtId="0" xfId="0" applyAlignment="1" applyBorder="1" applyFont="1">
      <alignment horizontal="center"/>
    </xf>
    <xf borderId="5" fillId="0" fontId="1" numFmtId="0" xfId="0" applyAlignment="1" applyBorder="1" applyFont="1">
      <alignment horizontal="center"/>
    </xf>
    <xf borderId="5" fillId="0" fontId="3" numFmtId="0" xfId="0" applyAlignment="1" applyBorder="1" applyFont="1">
      <alignment shrinkToFit="0" wrapText="1"/>
    </xf>
    <xf borderId="5" fillId="2" fontId="1" numFmtId="0" xfId="0" applyAlignment="1" applyBorder="1" applyFont="1">
      <alignment shrinkToFit="0" vertical="center" wrapText="1"/>
    </xf>
    <xf borderId="5" fillId="0" fontId="3" numFmtId="0" xfId="0" applyAlignment="1" applyBorder="1" applyFont="1">
      <alignment shrinkToFit="0" vertical="top" wrapText="1"/>
    </xf>
    <xf borderId="5" fillId="0" fontId="5" numFmtId="0" xfId="0" applyAlignment="1" applyBorder="1" applyFont="1">
      <alignment shrinkToFit="0" vertical="center" wrapText="1"/>
    </xf>
    <xf borderId="5" fillId="0" fontId="3" numFmtId="0" xfId="0" applyAlignment="1" applyBorder="1" applyFont="1">
      <alignment horizontal="center" shrinkToFit="0" vertical="center" wrapText="1"/>
    </xf>
    <xf borderId="5" fillId="0" fontId="11" numFmtId="0" xfId="0" applyBorder="1" applyFont="1"/>
    <xf borderId="5" fillId="0" fontId="3" numFmtId="0" xfId="0" applyBorder="1" applyFont="1"/>
    <xf borderId="5" fillId="0" fontId="12" numFmtId="0" xfId="0" applyAlignment="1" applyBorder="1" applyFont="1">
      <alignment shrinkToFit="0" wrapText="1"/>
    </xf>
    <xf borderId="5" fillId="0" fontId="2" numFmtId="0" xfId="0" applyBorder="1" applyFont="1"/>
    <xf borderId="5" fillId="2" fontId="1" numFmtId="0" xfId="0" applyBorder="1" applyFont="1"/>
    <xf borderId="13" fillId="5" fontId="13" numFmtId="0" xfId="0" applyAlignment="1" applyBorder="1" applyFont="1">
      <alignment horizontal="center"/>
    </xf>
    <xf borderId="13" fillId="3" fontId="13" numFmtId="0" xfId="0" applyAlignment="1" applyBorder="1" applyFont="1">
      <alignment horizontal="center"/>
    </xf>
    <xf borderId="16" fillId="0" fontId="13" numFmtId="0" xfId="0" applyAlignment="1" applyBorder="1" applyFont="1">
      <alignment horizontal="center"/>
    </xf>
    <xf borderId="16" fillId="0" fontId="9" numFmtId="0" xfId="0" applyAlignment="1" applyBorder="1" applyFont="1">
      <alignment horizontal="center" shrinkToFit="0" wrapText="1"/>
    </xf>
    <xf borderId="13" fillId="0" fontId="9" numFmtId="0" xfId="0" applyAlignment="1" applyBorder="1" applyFont="1">
      <alignment horizontal="center"/>
    </xf>
    <xf borderId="16" fillId="0" fontId="9" numFmtId="0" xfId="0" applyAlignment="1" applyBorder="1" applyFont="1">
      <alignment horizontal="center"/>
    </xf>
    <xf borderId="5" fillId="0" fontId="9" numFmtId="0" xfId="0" applyAlignment="1" applyBorder="1" applyFont="1">
      <alignment horizontal="center"/>
    </xf>
    <xf borderId="5" fillId="0" fontId="13" numFmtId="0" xfId="0" applyAlignment="1" applyBorder="1" applyFont="1">
      <alignment horizontal="center" vertical="center"/>
    </xf>
    <xf borderId="5" fillId="0" fontId="9" numFmtId="0" xfId="0" applyAlignment="1" applyBorder="1" applyFont="1">
      <alignment shrinkToFit="0" wrapText="1"/>
    </xf>
    <xf borderId="5" fillId="0" fontId="9" numFmtId="0" xfId="0" applyAlignment="1" applyBorder="1" applyFont="1">
      <alignment horizontal="center" vertical="center"/>
    </xf>
    <xf borderId="5" fillId="2" fontId="13" numFmtId="0" xfId="0" applyAlignment="1" applyBorder="1" applyFont="1">
      <alignment horizontal="center" vertical="center"/>
    </xf>
    <xf borderId="5" fillId="2" fontId="13" numFmtId="0" xfId="0" applyAlignment="1" applyBorder="1" applyFont="1">
      <alignment shrinkToFit="0" vertical="center" wrapText="1"/>
    </xf>
    <xf borderId="5" fillId="2" fontId="1" numFmtId="0" xfId="0" applyAlignment="1" applyBorder="1" applyFont="1">
      <alignment horizontal="center"/>
    </xf>
    <xf borderId="5" fillId="2" fontId="1" numFmtId="0" xfId="0" applyAlignment="1" applyBorder="1" applyFont="1">
      <alignment horizontal="center" shrinkToFit="0" wrapText="1"/>
    </xf>
    <xf borderId="5" fillId="0" fontId="13" numFmtId="0" xfId="0" applyAlignment="1" applyBorder="1" applyFont="1">
      <alignment horizontal="center" shrinkToFit="0" vertical="center" wrapText="1"/>
    </xf>
    <xf borderId="5" fillId="0" fontId="9" numFmtId="0" xfId="0" applyAlignment="1" applyBorder="1" applyFont="1">
      <alignment horizontal="left" shrinkToFit="0" vertical="center" wrapText="1"/>
    </xf>
    <xf borderId="5" fillId="2" fontId="13" numFmtId="0" xfId="0" applyAlignment="1" applyBorder="1" applyFont="1">
      <alignment horizontal="left" shrinkToFit="0" vertical="center" wrapText="1"/>
    </xf>
    <xf borderId="5" fillId="2" fontId="14" numFmtId="0" xfId="0" applyAlignment="1" applyBorder="1" applyFont="1">
      <alignment shrinkToFit="0" wrapText="1"/>
    </xf>
    <xf borderId="5" fillId="2" fontId="3" numFmtId="0" xfId="0" applyAlignment="1" applyBorder="1" applyFont="1">
      <alignment shrinkToFit="0" wrapText="1"/>
    </xf>
    <xf borderId="13" fillId="2" fontId="1" numFmtId="0" xfId="0" applyAlignment="1" applyBorder="1" applyFont="1">
      <alignment horizontal="center"/>
    </xf>
    <xf borderId="5" fillId="0" fontId="11" numFmtId="0" xfId="0" applyAlignment="1" applyBorder="1" applyFont="1">
      <alignment horizontal="center" vertical="center"/>
    </xf>
    <xf borderId="5" fillId="0" fontId="14" numFmtId="0" xfId="0" applyAlignment="1" applyBorder="1" applyFont="1">
      <alignment shrinkToFit="0" wrapText="1"/>
    </xf>
    <xf borderId="5" fillId="2" fontId="1" numFmtId="0" xfId="0" applyAlignment="1" applyBorder="1" applyFont="1">
      <alignment vertical="center"/>
    </xf>
    <xf borderId="5" fillId="0" fontId="11" numFmtId="0" xfId="0" applyAlignment="1" applyBorder="1" applyFont="1">
      <alignment shrinkToFit="0" wrapText="1"/>
    </xf>
    <xf borderId="13" fillId="0" fontId="13" numFmtId="0" xfId="0" applyAlignment="1" applyBorder="1" applyFont="1">
      <alignment horizontal="center" shrinkToFit="0" wrapText="1"/>
    </xf>
    <xf borderId="1" fillId="2" fontId="1" numFmtId="0" xfId="0" applyAlignment="1" applyBorder="1" applyFont="1">
      <alignment horizontal="center"/>
    </xf>
    <xf borderId="16" fillId="0" fontId="2" numFmtId="0" xfId="0" applyBorder="1" applyFont="1"/>
    <xf borderId="18" fillId="0" fontId="4" numFmtId="0" xfId="0" applyBorder="1" applyFont="1"/>
    <xf borderId="0" fillId="0" fontId="1" numFmtId="0" xfId="0" applyAlignment="1" applyFont="1">
      <alignment horizontal="center"/>
    </xf>
    <xf borderId="0" fillId="0" fontId="3" numFmtId="0" xfId="0" applyAlignment="1" applyFont="1">
      <alignment shrinkToFit="0" vertical="center" wrapText="1"/>
    </xf>
    <xf borderId="8" fillId="0" fontId="1" numFmtId="0" xfId="0" applyAlignment="1" applyBorder="1" applyFont="1">
      <alignment horizontal="center"/>
    </xf>
    <xf borderId="19" fillId="3" fontId="1" numFmtId="0" xfId="0" applyAlignment="1" applyBorder="1" applyFont="1">
      <alignment horizontal="center"/>
    </xf>
    <xf borderId="20" fillId="0" fontId="4" numFmtId="0" xfId="0" applyBorder="1" applyFont="1"/>
    <xf borderId="21" fillId="0" fontId="4" numFmtId="0" xfId="0" applyBorder="1" applyFont="1"/>
    <xf borderId="19" fillId="3" fontId="13" numFmtId="0" xfId="0" applyAlignment="1" applyBorder="1" applyFont="1">
      <alignment horizontal="center"/>
    </xf>
    <xf borderId="0" fillId="0" fontId="9" numFmtId="0" xfId="0" applyAlignment="1" applyFont="1">
      <alignment shrinkToFit="0" wrapText="1"/>
    </xf>
    <xf borderId="5" fillId="0" fontId="13" numFmtId="0" xfId="0" applyAlignment="1" applyBorder="1" applyFont="1">
      <alignment horizontal="center"/>
    </xf>
    <xf borderId="17" fillId="0" fontId="13" numFmtId="0" xfId="0" applyAlignment="1" applyBorder="1" applyFont="1">
      <alignment horizontal="center"/>
    </xf>
    <xf borderId="5" fillId="0" fontId="13" numFmtId="0" xfId="0" applyAlignment="1" applyBorder="1" applyFont="1">
      <alignment horizontal="center" shrinkToFit="0" wrapText="1"/>
    </xf>
    <xf borderId="5" fillId="2" fontId="13" numFmtId="0" xfId="0" applyBorder="1" applyFont="1"/>
    <xf borderId="22" fillId="2" fontId="1" numFmtId="0" xfId="0" applyBorder="1" applyFont="1"/>
    <xf borderId="22" fillId="2" fontId="3" numFmtId="0" xfId="0" applyAlignment="1" applyBorder="1" applyFont="1">
      <alignment shrinkToFit="0" wrapText="1"/>
    </xf>
    <xf borderId="22" fillId="2" fontId="1" numFmtId="0" xfId="0" applyAlignment="1" applyBorder="1" applyFont="1">
      <alignment horizontal="center" vertical="center"/>
    </xf>
    <xf borderId="22" fillId="2" fontId="1" numFmtId="0" xfId="0" applyAlignment="1" applyBorder="1" applyFont="1">
      <alignment horizontal="left" shrinkToFit="0" vertical="center" wrapText="1"/>
    </xf>
    <xf borderId="13" fillId="0" fontId="14" numFmtId="0" xfId="0" applyBorder="1" applyFont="1"/>
    <xf borderId="14" fillId="0" fontId="14" numFmtId="0" xfId="0" applyBorder="1" applyFont="1"/>
    <xf borderId="14" fillId="0" fontId="2" numFmtId="0" xfId="0" applyBorder="1" applyFont="1"/>
    <xf borderId="15" fillId="0" fontId="2" numFmtId="0" xfId="0" applyBorder="1" applyFont="1"/>
    <xf borderId="0" fillId="0" fontId="11" numFmtId="0" xfId="0" applyFont="1"/>
    <xf borderId="5" fillId="0" fontId="11" numFmtId="0" xfId="0" applyAlignment="1" applyBorder="1" applyFont="1">
      <alignment horizontal="center"/>
    </xf>
    <xf borderId="13" fillId="0" fontId="11" numFmtId="0" xfId="0" applyAlignment="1" applyBorder="1" applyFont="1">
      <alignment horizontal="center"/>
    </xf>
    <xf borderId="13" fillId="0" fontId="11" numFmtId="0" xfId="0" applyAlignment="1" applyBorder="1" applyFont="1">
      <alignment horizontal="center" shrinkToFit="0" vertical="center" wrapText="1"/>
    </xf>
    <xf borderId="13" fillId="0" fontId="11" numFmtId="0" xfId="0" applyAlignment="1" applyBorder="1" applyFont="1">
      <alignment horizontal="center" vertical="center"/>
    </xf>
    <xf borderId="5" fillId="0" fontId="11" numFmtId="0" xfId="0" applyAlignment="1" applyBorder="1" applyFont="1">
      <alignment horizontal="center" shrinkToFit="0" vertical="center" wrapText="1"/>
    </xf>
    <xf borderId="16" fillId="0" fontId="11" numFmtId="0" xfId="0" applyAlignment="1" applyBorder="1" applyFont="1">
      <alignment horizontal="center" vertical="center"/>
    </xf>
    <xf borderId="13" fillId="0" fontId="3" numFmtId="0" xfId="0" applyAlignment="1" applyBorder="1" applyFont="1">
      <alignment shrinkToFit="0" vertical="center" wrapText="1"/>
    </xf>
    <xf borderId="13" fillId="0" fontId="11" numFmtId="0" xfId="0" applyBorder="1" applyFont="1"/>
    <xf borderId="5" fillId="0" fontId="11" numFmtId="9" xfId="0" applyAlignment="1" applyBorder="1" applyFont="1" applyNumberFormat="1">
      <alignment horizontal="center" vertical="center"/>
    </xf>
    <xf borderId="13" fillId="0" fontId="3" numFmtId="0" xfId="0" applyAlignment="1" applyBorder="1" applyFont="1">
      <alignment shrinkToFit="0" wrapText="1"/>
    </xf>
    <xf borderId="13" fillId="0" fontId="3" numFmtId="0" xfId="0" applyAlignment="1" applyBorder="1" applyFont="1">
      <alignment shrinkToFit="0" vertical="top" wrapText="1"/>
    </xf>
    <xf borderId="13" fillId="0" fontId="5" numFmtId="0" xfId="0" applyAlignment="1" applyBorder="1" applyFont="1">
      <alignment shrinkToFit="0" vertical="center" wrapText="1"/>
    </xf>
    <xf borderId="13" fillId="0" fontId="5" numFmtId="0" xfId="0" applyAlignment="1" applyBorder="1" applyFont="1">
      <alignment shrinkToFit="0" wrapText="1"/>
    </xf>
    <xf borderId="13" fillId="0" fontId="12" numFmtId="0" xfId="0" applyAlignment="1" applyBorder="1" applyFont="1">
      <alignment shrinkToFit="0" wrapText="1"/>
    </xf>
    <xf borderId="13" fillId="0" fontId="9" numFmtId="0" xfId="0" applyAlignment="1" applyBorder="1" applyFont="1">
      <alignment shrinkToFit="0" wrapText="1"/>
    </xf>
    <xf borderId="13" fillId="2" fontId="14" numFmtId="0" xfId="0" applyAlignment="1" applyBorder="1" applyFont="1">
      <alignment shrinkToFit="0" wrapText="1"/>
    </xf>
    <xf borderId="13" fillId="2" fontId="3" numFmtId="0" xfId="0" applyAlignment="1" applyBorder="1" applyFont="1">
      <alignment shrinkToFit="0" wrapText="1"/>
    </xf>
    <xf borderId="8" fillId="0" fontId="11" numFmtId="0" xfId="0" applyBorder="1" applyFont="1"/>
    <xf borderId="13" fillId="0" fontId="5" numFmtId="0" xfId="0" applyAlignment="1" applyBorder="1" applyFont="1">
      <alignment horizontal="left" shrinkToFit="0" wrapText="1"/>
    </xf>
    <xf borderId="13" fillId="0" fontId="11" numFmtId="9" xfId="0" applyAlignment="1" applyBorder="1" applyFont="1" applyNumberFormat="1">
      <alignment horizontal="center" vertical="center"/>
    </xf>
    <xf borderId="13" fillId="0" fontId="5" numFmtId="0" xfId="0" applyAlignment="1" applyBorder="1" applyFont="1">
      <alignment horizontal="left" shrinkToFit="0" vertical="top" wrapText="1"/>
    </xf>
    <xf borderId="13" fillId="0" fontId="11" numFmtId="0" xfId="0" applyAlignment="1" applyBorder="1" applyFont="1">
      <alignment horizontal="left" shrinkToFit="0" vertical="center" wrapText="1"/>
    </xf>
    <xf borderId="16" fillId="0" fontId="11" numFmtId="0" xfId="0" applyAlignment="1" applyBorder="1" applyFont="1">
      <alignment horizontal="center"/>
    </xf>
    <xf borderId="13" fillId="0" fontId="11" numFmtId="0" xfId="0" applyAlignment="1" applyBorder="1" applyFont="1">
      <alignment horizontal="left" shrinkToFit="0" wrapText="1"/>
    </xf>
    <xf borderId="0" fillId="0" fontId="11" numFmtId="0" xfId="0" applyAlignment="1" applyFont="1">
      <alignment horizontal="center" vertical="center"/>
    </xf>
    <xf borderId="0" fillId="0" fontId="11" numFmtId="0" xfId="0" applyAlignment="1" applyFont="1">
      <alignment horizontal="center"/>
    </xf>
    <xf borderId="13" fillId="0" fontId="15" numFmtId="0" xfId="0" applyAlignment="1" applyBorder="1" applyFont="1">
      <alignment horizontal="center" vertical="center"/>
    </xf>
    <xf borderId="5" fillId="2" fontId="16" numFmtId="0" xfId="0" applyAlignment="1" applyBorder="1" applyFont="1">
      <alignment horizontal="center" vertical="center"/>
    </xf>
    <xf borderId="5" fillId="2" fontId="16" numFmtId="0" xfId="0" applyAlignment="1" applyBorder="1" applyFont="1">
      <alignment horizontal="center"/>
    </xf>
    <xf borderId="5" fillId="8" fontId="16" numFmtId="0" xfId="0" applyAlignment="1" applyBorder="1" applyFill="1" applyFont="1">
      <alignment horizontal="center" vertical="center"/>
    </xf>
    <xf borderId="5" fillId="8" fontId="16" numFmtId="0" xfId="0" applyAlignment="1" applyBorder="1" applyFont="1">
      <alignment horizontal="center"/>
    </xf>
    <xf borderId="16" fillId="3" fontId="11" numFmtId="0" xfId="0" applyAlignment="1" applyBorder="1" applyFont="1">
      <alignment horizontal="center" vertical="center"/>
    </xf>
    <xf borderId="13" fillId="2" fontId="11" numFmtId="0" xfId="0" applyAlignment="1" applyBorder="1" applyFont="1">
      <alignment horizontal="center" vertical="center"/>
    </xf>
    <xf borderId="5" fillId="2" fontId="11" numFmtId="0" xfId="0" applyAlignment="1" applyBorder="1" applyFont="1">
      <alignment horizontal="center" vertical="center"/>
    </xf>
    <xf borderId="16" fillId="0" fontId="11" numFmtId="0" xfId="0" applyAlignment="1" applyBorder="1" applyFont="1">
      <alignment horizontal="center" shrinkToFit="0" vertical="center" wrapText="1"/>
    </xf>
    <xf borderId="23" fillId="0" fontId="4" numFmtId="0" xfId="0" applyBorder="1" applyFont="1"/>
    <xf borderId="24" fillId="2" fontId="11" numFmtId="0" xfId="0" applyAlignment="1" applyBorder="1" applyFont="1">
      <alignment horizontal="center" vertical="center"/>
    </xf>
    <xf borderId="13" fillId="2" fontId="11" numFmtId="0" xfId="0" applyAlignment="1" applyBorder="1" applyFont="1">
      <alignment horizontal="center"/>
    </xf>
    <xf borderId="24" fillId="2" fontId="11" numFmtId="0" xfId="0" applyBorder="1" applyFont="1"/>
    <xf borderId="6" fillId="2" fontId="11" numFmtId="0" xfId="0" applyAlignment="1" applyBorder="1" applyFont="1">
      <alignment horizontal="center" vertical="center"/>
    </xf>
    <xf borderId="5" fillId="0" fontId="15" numFmtId="0" xfId="0" applyAlignment="1" applyBorder="1" applyFont="1">
      <alignment horizontal="center" vertical="center"/>
    </xf>
    <xf borderId="5" fillId="0" fontId="15" numFmtId="0" xfId="0" applyAlignment="1" applyBorder="1" applyFont="1">
      <alignment horizontal="center"/>
    </xf>
    <xf borderId="5" fillId="0" fontId="15" numFmtId="0" xfId="0" applyAlignment="1" applyBorder="1" applyFont="1">
      <alignment horizontal="center" shrinkToFit="0" vertical="center" wrapText="1"/>
    </xf>
    <xf borderId="6" fillId="0" fontId="15" numFmtId="0" xfId="0" applyAlignment="1" applyBorder="1" applyFont="1">
      <alignment horizontal="center" vertical="center"/>
    </xf>
    <xf borderId="1" fillId="2" fontId="17" numFmtId="0" xfId="0" applyBorder="1" applyFont="1"/>
    <xf borderId="7" fillId="0" fontId="11" numFmtId="0" xfId="0" applyBorder="1" applyFont="1"/>
    <xf borderId="9" fillId="0" fontId="11" numFmtId="0" xfId="0" applyBorder="1" applyFont="1"/>
    <xf borderId="12" fillId="0" fontId="11" numFmtId="0" xfId="0" applyBorder="1" applyFont="1"/>
    <xf borderId="15" fillId="0" fontId="11" numFmtId="0" xfId="0" applyBorder="1" applyFont="1"/>
    <xf borderId="6" fillId="0" fontId="9" numFmtId="0" xfId="0" applyAlignment="1" applyBorder="1" applyFont="1">
      <alignment horizontal="center"/>
    </xf>
    <xf borderId="5" fillId="0" fontId="18" numFmtId="0" xfId="0" applyAlignment="1" applyBorder="1" applyFont="1">
      <alignment horizontal="center" vertical="center"/>
    </xf>
    <xf borderId="5" fillId="0" fontId="18" numFmtId="0" xfId="0" applyAlignment="1" applyBorder="1" applyFont="1">
      <alignment horizontal="center" shrinkToFit="0" vertical="center" wrapText="1"/>
    </xf>
    <xf borderId="13" fillId="0" fontId="9" numFmtId="0" xfId="0" applyAlignment="1" applyBorder="1" applyFont="1">
      <alignment shrinkToFit="0" vertical="center" wrapText="1"/>
    </xf>
    <xf borderId="13" fillId="0" fontId="11" numFmtId="0" xfId="0" applyAlignment="1" applyBorder="1" applyFont="1">
      <alignment shrinkToFit="0" wrapText="1"/>
    </xf>
    <xf borderId="16" fillId="0" fontId="19" numFmtId="0" xfId="0" applyAlignment="1" applyBorder="1" applyFont="1">
      <alignment horizontal="center" vertical="center"/>
    </xf>
    <xf borderId="6" fillId="0" fontId="9" numFmtId="0" xfId="0" applyAlignment="1" applyBorder="1" applyFont="1">
      <alignment horizontal="center" vertical="center"/>
    </xf>
    <xf borderId="5" fillId="0" fontId="11" numFmtId="0" xfId="0" applyAlignment="1" applyBorder="1" applyFont="1">
      <alignment vertical="center"/>
    </xf>
    <xf borderId="13" fillId="0" fontId="11" numFmtId="0" xfId="0" applyAlignment="1" applyBorder="1" applyFont="1">
      <alignment shrinkToFit="0" vertical="center" wrapText="1"/>
    </xf>
    <xf borderId="0" fillId="0" fontId="11" numFmtId="0" xfId="0" applyAlignment="1" applyFont="1">
      <alignment horizontal="center" shrinkToFit="0" vertical="center" wrapText="1"/>
    </xf>
    <xf borderId="5" fillId="9" fontId="2" numFmtId="0" xfId="0" applyAlignment="1" applyBorder="1" applyFill="1" applyFont="1">
      <alignment horizontal="center" vertical="center"/>
    </xf>
    <xf borderId="5" fillId="7" fontId="3" numFmtId="0" xfId="0" applyAlignment="1" applyBorder="1" applyFont="1">
      <alignment horizontal="center" shrinkToFit="0" wrapText="1"/>
    </xf>
    <xf borderId="5" fillId="10" fontId="3" numFmtId="0" xfId="0" applyAlignment="1" applyBorder="1" applyFill="1" applyFont="1">
      <alignment horizontal="center" shrinkToFit="0" wrapText="1"/>
    </xf>
    <xf borderId="5" fillId="11" fontId="3" numFmtId="0" xfId="0" applyAlignment="1" applyBorder="1" applyFill="1" applyFont="1">
      <alignment horizontal="center" shrinkToFit="0" wrapText="1"/>
    </xf>
    <xf borderId="5" fillId="12" fontId="3" numFmtId="0" xfId="0" applyAlignment="1" applyBorder="1" applyFill="1" applyFont="1">
      <alignment horizontal="center" shrinkToFit="0" wrapText="1"/>
    </xf>
    <xf borderId="5" fillId="10" fontId="3" numFmtId="0" xfId="0" applyAlignment="1" applyBorder="1" applyFont="1">
      <alignment horizontal="center"/>
    </xf>
    <xf borderId="5" fillId="11" fontId="3" numFmtId="0" xfId="0" applyAlignment="1" applyBorder="1" applyFont="1">
      <alignment horizontal="center"/>
    </xf>
    <xf borderId="5" fillId="13" fontId="3" numFmtId="0" xfId="0" applyAlignment="1" applyBorder="1" applyFill="1" applyFont="1">
      <alignment horizontal="center"/>
    </xf>
    <xf borderId="5" fillId="7" fontId="2" numFmtId="0" xfId="0" applyAlignment="1" applyBorder="1" applyFont="1">
      <alignment horizontal="center"/>
    </xf>
    <xf borderId="5" fillId="13" fontId="2" numFmtId="0" xfId="0" applyAlignment="1" applyBorder="1" applyFont="1">
      <alignment horizontal="center"/>
    </xf>
    <xf borderId="0" fillId="0" fontId="6" numFmtId="0" xfId="0" applyFont="1"/>
    <xf borderId="0" fillId="0" fontId="5" numFmtId="0" xfId="0" applyFont="1"/>
    <xf borderId="13" fillId="0" fontId="6" numFmtId="0" xfId="0" applyAlignment="1" applyBorder="1" applyFont="1">
      <alignment horizontal="center"/>
    </xf>
    <xf borderId="14" fillId="0" fontId="6" numFmtId="0" xfId="0" applyBorder="1" applyFont="1"/>
    <xf borderId="5" fillId="0" fontId="6" numFmtId="0" xfId="0" applyBorder="1" applyFont="1"/>
    <xf borderId="4" fillId="0" fontId="6" numFmtId="0" xfId="0" applyAlignment="1" applyBorder="1" applyFont="1">
      <alignment horizontal="center"/>
    </xf>
    <xf borderId="0" fillId="0" fontId="6" numFmtId="0" xfId="0" applyAlignment="1" applyFont="1">
      <alignment horizontal="left" shrinkToFit="0" vertical="top" wrapText="1"/>
    </xf>
    <xf borderId="0" fillId="0" fontId="6" numFmtId="0" xfId="0" applyAlignment="1" applyFont="1">
      <alignment horizontal="center"/>
    </xf>
    <xf borderId="4" fillId="0" fontId="6" numFmtId="0" xfId="0" applyAlignment="1" applyBorder="1" applyFont="1">
      <alignment horizontal="left" shrinkToFit="0" wrapText="1"/>
    </xf>
    <xf borderId="4" fillId="0" fontId="6" numFmtId="0" xfId="0" applyAlignment="1" applyBorder="1" applyFont="1">
      <alignment horizontal="center" vertical="center"/>
    </xf>
    <xf borderId="4" fillId="0" fontId="5" numFmtId="0" xfId="0" applyAlignment="1" applyBorder="1" applyFont="1">
      <alignment horizontal="left" shrinkToFit="0" vertical="top" wrapText="1"/>
    </xf>
    <xf borderId="4" fillId="0" fontId="6" numFmtId="0" xfId="0" applyAlignment="1" applyBorder="1" applyFont="1">
      <alignment horizontal="left" shrinkToFit="0" vertical="top" wrapText="1"/>
    </xf>
    <xf borderId="0" fillId="0" fontId="15" numFmtId="0" xfId="0" applyFont="1"/>
    <xf borderId="16" fillId="0" fontId="7" numFmtId="0" xfId="0" applyAlignment="1" applyBorder="1" applyFont="1">
      <alignment horizontal="center" shrinkToFit="0" wrapText="1"/>
    </xf>
    <xf borderId="5" fillId="0" fontId="7" numFmtId="0" xfId="0" applyAlignment="1" applyBorder="1" applyFont="1">
      <alignment horizontal="center" shrinkToFit="0" wrapText="1"/>
    </xf>
    <xf borderId="0" fillId="0" fontId="20" numFmtId="0" xfId="0" applyAlignment="1" applyFont="1">
      <alignment shrinkToFit="0" wrapText="1"/>
    </xf>
    <xf borderId="0" fillId="0" fontId="6" numFmtId="0" xfId="0" applyAlignment="1" applyFont="1">
      <alignment shrinkToFit="0" wrapText="1"/>
    </xf>
    <xf borderId="13" fillId="14" fontId="21" numFmtId="0" xfId="0" applyAlignment="1" applyBorder="1" applyFill="1" applyFont="1">
      <alignment horizontal="center" shrinkToFit="0" wrapText="1"/>
    </xf>
    <xf borderId="13" fillId="15" fontId="8" numFmtId="0" xfId="0" applyAlignment="1" applyBorder="1" applyFill="1" applyFont="1">
      <alignment horizontal="center" shrinkToFit="0" wrapText="1"/>
    </xf>
    <xf borderId="17" fillId="0" fontId="22" numFmtId="0" xfId="0" applyAlignment="1" applyBorder="1" applyFont="1">
      <alignment horizontal="center" shrinkToFit="0" wrapText="1"/>
    </xf>
    <xf borderId="5" fillId="0" fontId="6" numFmtId="0" xfId="0" applyAlignment="1" applyBorder="1" applyFont="1">
      <alignment horizontal="center" shrinkToFit="0" wrapText="1"/>
    </xf>
    <xf borderId="16" fillId="0" fontId="6" numFmtId="0" xfId="0" applyAlignment="1" applyBorder="1" applyFont="1">
      <alignment horizontal="center" shrinkToFit="0" wrapText="1"/>
    </xf>
    <xf borderId="13" fillId="16" fontId="8" numFmtId="0" xfId="0" applyAlignment="1" applyBorder="1" applyFill="1" applyFont="1">
      <alignment horizontal="center" shrinkToFit="0" wrapText="1"/>
    </xf>
    <xf borderId="16" fillId="0" fontId="5" numFmtId="0" xfId="0" applyAlignment="1" applyBorder="1" applyFont="1">
      <alignment horizontal="center" shrinkToFit="0" wrapText="1"/>
    </xf>
    <xf borderId="16" fillId="0" fontId="5" numFmtId="0" xfId="0" applyAlignment="1" applyBorder="1" applyFont="1">
      <alignment shrinkToFit="0" wrapText="1"/>
    </xf>
    <xf borderId="1" fillId="2" fontId="11" numFmtId="0" xfId="0" applyBorder="1" applyFont="1"/>
    <xf borderId="1" fillId="2" fontId="8" numFmtId="0" xfId="0" applyAlignment="1" applyBorder="1" applyFont="1">
      <alignment horizontal="center" shrinkToFit="0" wrapText="1"/>
    </xf>
    <xf borderId="19" fillId="15" fontId="8" numFmtId="0" xfId="0" applyAlignment="1" applyBorder="1" applyFont="1">
      <alignment horizontal="center" shrinkToFit="0" wrapText="1"/>
    </xf>
    <xf borderId="16" fillId="0" fontId="22" numFmtId="0" xfId="0" applyAlignment="1" applyBorder="1" applyFont="1">
      <alignment horizontal="center" shrinkToFit="0" wrapText="1"/>
    </xf>
    <xf borderId="5" fillId="0" fontId="5" numFmtId="0" xfId="0" applyAlignment="1" applyBorder="1" applyFont="1">
      <alignment horizontal="center" shrinkToFit="0" wrapText="1"/>
    </xf>
    <xf borderId="5" fillId="2" fontId="22" numFmtId="0" xfId="0" applyAlignment="1" applyBorder="1" applyFont="1">
      <alignment horizontal="center" shrinkToFit="0" wrapText="1"/>
    </xf>
    <xf borderId="12" fillId="0" fontId="22" numFmtId="0" xfId="0" applyAlignment="1" applyBorder="1" applyFont="1">
      <alignment horizontal="center" shrinkToFit="0" wrapText="1"/>
    </xf>
    <xf borderId="18" fillId="0" fontId="22" numFmtId="0" xfId="0" applyAlignment="1" applyBorder="1" applyFont="1">
      <alignment horizontal="center" shrinkToFit="0" wrapText="1"/>
    </xf>
    <xf borderId="8" fillId="0" fontId="22" numFmtId="0" xfId="0" applyAlignment="1" applyBorder="1" applyFont="1">
      <alignment horizontal="center" shrinkToFit="0" wrapText="1"/>
    </xf>
    <xf borderId="14" fillId="0" fontId="6" numFmtId="0" xfId="0" applyAlignment="1" applyBorder="1" applyFont="1">
      <alignment horizontal="center" shrinkToFit="0" wrapText="1"/>
    </xf>
    <xf borderId="0" fillId="0" fontId="5" numFmtId="0" xfId="0" applyAlignment="1" applyFont="1">
      <alignment horizontal="center" shrinkToFit="0" wrapText="1"/>
    </xf>
    <xf borderId="5" fillId="0" fontId="6" numFmtId="0" xfId="0" applyAlignment="1" applyBorder="1" applyFont="1">
      <alignment shrinkToFit="0" vertical="top" wrapText="1"/>
    </xf>
    <xf borderId="4" fillId="0" fontId="6" numFmtId="0" xfId="0" applyAlignment="1" applyBorder="1" applyFont="1">
      <alignment horizontal="center" shrinkToFit="0" wrapText="1"/>
    </xf>
    <xf borderId="25" fillId="2" fontId="22" numFmtId="0" xfId="0" applyAlignment="1" applyBorder="1" applyFont="1">
      <alignment horizontal="center" shrinkToFit="0" wrapText="1"/>
    </xf>
    <xf borderId="26" fillId="2" fontId="22" numFmtId="0" xfId="0" applyAlignment="1" applyBorder="1" applyFont="1">
      <alignment horizontal="center" shrinkToFit="0" wrapText="1"/>
    </xf>
    <xf borderId="1" fillId="2" fontId="22" numFmtId="0" xfId="0" applyAlignment="1" applyBorder="1" applyFont="1">
      <alignment horizontal="center" shrinkToFit="0" wrapText="1"/>
    </xf>
    <xf borderId="13" fillId="0" fontId="5" numFmtId="0" xfId="0" applyAlignment="1" applyBorder="1" applyFont="1">
      <alignment horizontal="center" shrinkToFit="0" wrapText="1"/>
    </xf>
    <xf borderId="12" fillId="0" fontId="5" numFmtId="0" xfId="0" applyAlignment="1" applyBorder="1" applyFont="1">
      <alignment horizontal="center" shrinkToFit="0" wrapText="1"/>
    </xf>
    <xf borderId="0" fillId="0" fontId="6" numFmtId="0" xfId="0" applyAlignment="1" applyFont="1">
      <alignment shrinkToFit="0" vertical="top" wrapText="1"/>
    </xf>
    <xf borderId="0" fillId="0" fontId="6" numFmtId="0" xfId="0" applyAlignment="1" applyFont="1">
      <alignment horizontal="center"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11" Type="http://schemas.openxmlformats.org/officeDocument/2006/relationships/worksheet" Target="worksheets/sheet8.xml"/><Relationship Id="rId22" Type="http://schemas.openxmlformats.org/officeDocument/2006/relationships/worksheet" Target="worksheets/sheet19.xml"/><Relationship Id="rId10" Type="http://schemas.openxmlformats.org/officeDocument/2006/relationships/worksheet" Target="worksheets/sheet7.xml"/><Relationship Id="rId21" Type="http://schemas.openxmlformats.org/officeDocument/2006/relationships/worksheet" Target="worksheets/sheet18.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19" Type="http://schemas.openxmlformats.org/officeDocument/2006/relationships/worksheet" Target="worksheets/sheet16.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2324100</xdr:colOff>
      <xdr:row>1</xdr:row>
      <xdr:rowOff>-190500</xdr:rowOff>
    </xdr:from>
    <xdr:ext cx="6305550" cy="4733925"/>
    <xdr:pic>
      <xdr:nvPicPr>
        <xdr:cNvPr id="0" name="image1.png" title="Gambar"/>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2324100</xdr:colOff>
      <xdr:row>25</xdr:row>
      <xdr:rowOff>190500</xdr:rowOff>
    </xdr:from>
    <xdr:ext cx="6305550" cy="4733925"/>
    <xdr:pic>
      <xdr:nvPicPr>
        <xdr:cNvPr id="0" name="image2.png" title="Gambar"/>
        <xdr:cNvPicPr preferRelativeResize="0"/>
      </xdr:nvPicPr>
      <xdr:blipFill>
        <a:blip cstate="print" r:embed="rId2"/>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14.43"/>
    <col customWidth="1" min="2" max="2" width="286.57"/>
    <col customWidth="1" min="3" max="6" width="14.43"/>
  </cols>
  <sheetData>
    <row r="1">
      <c r="A1" s="1" t="s">
        <v>0</v>
      </c>
      <c r="B1" s="2"/>
      <c r="C1" s="2"/>
    </row>
    <row r="2">
      <c r="A2" s="2"/>
      <c r="B2" s="3"/>
      <c r="C2" s="2"/>
    </row>
    <row r="3">
      <c r="A3" s="4" t="s">
        <v>1</v>
      </c>
      <c r="B3" s="5"/>
      <c r="C3" s="2"/>
    </row>
    <row r="4">
      <c r="A4" s="6"/>
      <c r="B4" s="6"/>
      <c r="C4" s="6"/>
    </row>
    <row r="5">
      <c r="A5" s="7" t="s">
        <v>2</v>
      </c>
      <c r="B5" s="8" t="s">
        <v>3</v>
      </c>
      <c r="C5" s="2"/>
    </row>
    <row r="6">
      <c r="A6" s="9">
        <v>1.0</v>
      </c>
      <c r="B6" s="10" t="s">
        <v>4</v>
      </c>
      <c r="C6" s="2"/>
    </row>
    <row r="7">
      <c r="A7" s="9">
        <v>2.0</v>
      </c>
      <c r="B7" s="10" t="s">
        <v>5</v>
      </c>
      <c r="C7" s="2"/>
    </row>
    <row r="8">
      <c r="A8" s="9">
        <v>3.0</v>
      </c>
      <c r="B8" s="11" t="s">
        <v>6</v>
      </c>
      <c r="C8" s="11"/>
      <c r="D8" s="11"/>
      <c r="E8" s="11"/>
      <c r="F8" s="11"/>
      <c r="G8" s="11"/>
      <c r="H8" s="11"/>
    </row>
    <row r="9">
      <c r="A9" s="7" t="s">
        <v>7</v>
      </c>
      <c r="B9" s="8" t="s">
        <v>8</v>
      </c>
      <c r="C9" s="12"/>
      <c r="D9" s="12"/>
      <c r="E9" s="12"/>
      <c r="F9" s="12"/>
      <c r="G9" s="12"/>
      <c r="H9" s="12"/>
    </row>
    <row r="10">
      <c r="A10" s="13">
        <v>1.0</v>
      </c>
      <c r="B10" s="14" t="s">
        <v>9</v>
      </c>
      <c r="C10" s="6"/>
    </row>
    <row r="11">
      <c r="A11" s="7" t="s">
        <v>10</v>
      </c>
      <c r="B11" s="8" t="s">
        <v>8</v>
      </c>
      <c r="C11" s="2"/>
    </row>
    <row r="12">
      <c r="A12" s="15">
        <v>1.0</v>
      </c>
      <c r="B12" s="16" t="s">
        <v>11</v>
      </c>
      <c r="C12" s="2"/>
    </row>
    <row r="13">
      <c r="A13" s="15">
        <v>2.0</v>
      </c>
      <c r="B13" s="17" t="s">
        <v>12</v>
      </c>
      <c r="C13" s="2"/>
    </row>
    <row r="14">
      <c r="A14" s="6"/>
      <c r="B14" s="6"/>
      <c r="C14" s="6"/>
    </row>
    <row r="15">
      <c r="A15" s="18" t="s">
        <v>13</v>
      </c>
      <c r="B15" s="5"/>
      <c r="C15" s="2"/>
    </row>
    <row r="16">
      <c r="C16" s="12"/>
      <c r="D16" s="12"/>
      <c r="E16" s="12"/>
      <c r="F16" s="12"/>
      <c r="G16" s="12"/>
      <c r="H16" s="12"/>
    </row>
    <row r="17">
      <c r="A17" s="7" t="s">
        <v>14</v>
      </c>
      <c r="B17" s="8" t="s">
        <v>8</v>
      </c>
      <c r="C17" s="17"/>
      <c r="D17" s="17"/>
      <c r="E17" s="17"/>
      <c r="F17" s="17"/>
      <c r="G17" s="17"/>
      <c r="H17" s="17"/>
    </row>
    <row r="18">
      <c r="A18" s="9">
        <v>1.0</v>
      </c>
      <c r="B18" s="10" t="s">
        <v>15</v>
      </c>
      <c r="C18" s="2"/>
    </row>
    <row r="19">
      <c r="A19" s="7" t="s">
        <v>16</v>
      </c>
      <c r="B19" s="8" t="s">
        <v>8</v>
      </c>
      <c r="C19" s="2"/>
    </row>
    <row r="20">
      <c r="A20" s="19">
        <v>1.0</v>
      </c>
      <c r="B20" s="20" t="s">
        <v>17</v>
      </c>
      <c r="C20" s="2"/>
    </row>
    <row r="21" ht="15.75" customHeight="1">
      <c r="A21" s="19">
        <v>2.0</v>
      </c>
      <c r="B21" s="10" t="s">
        <v>18</v>
      </c>
      <c r="C21" s="6"/>
    </row>
    <row r="22" ht="15.75" customHeight="1">
      <c r="A22" s="19">
        <v>3.0</v>
      </c>
      <c r="B22" s="21" t="s">
        <v>19</v>
      </c>
      <c r="C22" s="2"/>
    </row>
    <row r="23" ht="15.75" customHeight="1">
      <c r="A23" s="19">
        <v>4.0</v>
      </c>
      <c r="B23" s="10" t="s">
        <v>20</v>
      </c>
      <c r="C23" s="2"/>
    </row>
    <row r="24" ht="15.75" customHeight="1">
      <c r="A24" s="7" t="s">
        <v>21</v>
      </c>
      <c r="B24" s="8" t="s">
        <v>8</v>
      </c>
      <c r="C24" s="2"/>
    </row>
    <row r="25" ht="15.75" customHeight="1">
      <c r="A25" s="19">
        <v>1.0</v>
      </c>
      <c r="B25" s="22" t="s">
        <v>22</v>
      </c>
      <c r="C25" s="19"/>
    </row>
    <row r="26" ht="15.75" customHeight="1">
      <c r="A26" s="19">
        <v>2.0</v>
      </c>
      <c r="B26" s="23" t="s">
        <v>23</v>
      </c>
      <c r="C26" s="19"/>
    </row>
    <row r="27" ht="15.75" customHeight="1">
      <c r="A27" s="19">
        <v>3.0</v>
      </c>
      <c r="B27" s="12" t="s">
        <v>24</v>
      </c>
    </row>
    <row r="28" ht="15.75" customHeight="1">
      <c r="A28" s="19">
        <v>4.0</v>
      </c>
      <c r="B28" s="17" t="s">
        <v>25</v>
      </c>
      <c r="C28" s="20"/>
      <c r="D28" s="20"/>
      <c r="E28" s="20"/>
      <c r="F28" s="20"/>
      <c r="G28" s="20"/>
      <c r="H28" s="20"/>
    </row>
    <row r="29" ht="15.75" customHeight="1">
      <c r="C29" s="10"/>
      <c r="D29" s="10"/>
      <c r="E29" s="10"/>
      <c r="F29" s="10"/>
      <c r="G29" s="10"/>
      <c r="H29" s="10"/>
    </row>
    <row r="30" ht="15.75" customHeight="1">
      <c r="A30" s="7" t="s">
        <v>26</v>
      </c>
      <c r="B30" s="8" t="s">
        <v>8</v>
      </c>
    </row>
    <row r="31" ht="15.75" customHeight="1">
      <c r="A31" s="19">
        <v>1.0</v>
      </c>
      <c r="B31" s="22" t="s">
        <v>27</v>
      </c>
      <c r="C31" s="24"/>
      <c r="D31" s="24"/>
      <c r="E31" s="24"/>
      <c r="F31" s="24"/>
      <c r="G31" s="24"/>
      <c r="H31" s="24"/>
    </row>
    <row r="32" ht="15.75" customHeight="1">
      <c r="A32" s="19">
        <v>2.0</v>
      </c>
      <c r="B32" s="17" t="s">
        <v>28</v>
      </c>
      <c r="C32" s="25"/>
      <c r="D32" s="25"/>
      <c r="E32" s="25"/>
      <c r="F32" s="25"/>
      <c r="G32" s="25"/>
      <c r="H32" s="25"/>
    </row>
    <row r="33" ht="15.75" customHeight="1">
      <c r="A33" s="19">
        <v>3.0</v>
      </c>
      <c r="B33" s="12" t="s">
        <v>29</v>
      </c>
      <c r="C33" s="26"/>
      <c r="D33" s="26"/>
      <c r="E33" s="26"/>
      <c r="F33" s="26"/>
      <c r="G33" s="26"/>
      <c r="H33" s="26"/>
    </row>
    <row r="34" ht="15.75" customHeight="1">
      <c r="A34" s="19"/>
      <c r="B34" s="19"/>
      <c r="C34" s="19"/>
    </row>
    <row r="35" ht="15.75" customHeight="1">
      <c r="A35" s="19"/>
      <c r="B35" s="19"/>
      <c r="C35" s="19"/>
    </row>
    <row r="36" ht="15.75" customHeight="1">
      <c r="A36" s="27" t="s">
        <v>30</v>
      </c>
      <c r="B36" s="5"/>
      <c r="C36" s="19"/>
    </row>
    <row r="37" ht="15.75" customHeight="1">
      <c r="A37" s="27" t="s">
        <v>31</v>
      </c>
      <c r="B37" s="5"/>
      <c r="C37" s="19"/>
    </row>
    <row r="38" ht="15.75" customHeight="1">
      <c r="A38" s="7" t="s">
        <v>32</v>
      </c>
      <c r="B38" s="8" t="s">
        <v>8</v>
      </c>
      <c r="C38" s="19"/>
    </row>
    <row r="39" ht="15.75" customHeight="1">
      <c r="A39" s="19">
        <v>1.0</v>
      </c>
      <c r="B39" s="28" t="s">
        <v>33</v>
      </c>
      <c r="C39" s="19"/>
    </row>
    <row r="40" ht="15.75" customHeight="1">
      <c r="A40" s="19">
        <v>2.0</v>
      </c>
      <c r="B40" s="28" t="s">
        <v>34</v>
      </c>
      <c r="C40" s="19"/>
    </row>
    <row r="41" ht="15.75" customHeight="1">
      <c r="A41" s="19">
        <v>3.0</v>
      </c>
      <c r="B41" s="28" t="s">
        <v>35</v>
      </c>
      <c r="C41" s="19"/>
    </row>
    <row r="42" ht="15.75" customHeight="1">
      <c r="A42" s="19">
        <v>4.0</v>
      </c>
      <c r="B42" s="28" t="s">
        <v>36</v>
      </c>
      <c r="C42" s="19"/>
    </row>
    <row r="43" ht="15.75" customHeight="1">
      <c r="A43" s="19">
        <v>5.0</v>
      </c>
      <c r="B43" s="28" t="s">
        <v>37</v>
      </c>
      <c r="C43" s="19"/>
    </row>
    <row r="44" ht="15.75" customHeight="1">
      <c r="A44" s="19"/>
      <c r="B44" s="19"/>
      <c r="C44" s="19"/>
    </row>
    <row r="45" ht="15.75" customHeight="1">
      <c r="A45" s="7" t="s">
        <v>38</v>
      </c>
      <c r="B45" s="8" t="s">
        <v>8</v>
      </c>
      <c r="C45" s="19"/>
    </row>
    <row r="46" ht="15.75" customHeight="1">
      <c r="A46" s="19">
        <v>1.0</v>
      </c>
      <c r="B46" s="29" t="s">
        <v>39</v>
      </c>
      <c r="C46" s="19"/>
    </row>
    <row r="47" ht="15.75" customHeight="1">
      <c r="A47" s="19">
        <v>2.0</v>
      </c>
      <c r="B47" s="29" t="s">
        <v>40</v>
      </c>
      <c r="C47" s="19"/>
    </row>
    <row r="48" ht="15.75" customHeight="1">
      <c r="A48" s="19">
        <v>3.0</v>
      </c>
      <c r="B48" s="29" t="s">
        <v>41</v>
      </c>
      <c r="C48" s="19"/>
    </row>
    <row r="49" ht="15.75" customHeight="1">
      <c r="A49" s="19">
        <v>4.0</v>
      </c>
      <c r="B49" s="29" t="s">
        <v>42</v>
      </c>
      <c r="C49" s="19"/>
    </row>
    <row r="50" ht="15.75" customHeight="1">
      <c r="A50" s="19"/>
      <c r="B50" s="19"/>
      <c r="C50" s="19"/>
    </row>
    <row r="51" ht="15.75" customHeight="1">
      <c r="A51" s="27" t="s">
        <v>43</v>
      </c>
      <c r="B51" s="5"/>
      <c r="C51" s="19"/>
    </row>
    <row r="52" ht="15.75" customHeight="1">
      <c r="A52" s="7" t="s">
        <v>44</v>
      </c>
      <c r="B52" s="8" t="s">
        <v>8</v>
      </c>
      <c r="C52" s="19"/>
    </row>
    <row r="53" ht="15.75" customHeight="1">
      <c r="A53" s="19">
        <v>1.0</v>
      </c>
      <c r="B53" s="28" t="s">
        <v>45</v>
      </c>
      <c r="C53" s="19"/>
    </row>
    <row r="54" ht="15.75" customHeight="1">
      <c r="A54" s="19">
        <v>2.0</v>
      </c>
      <c r="B54" s="29" t="s">
        <v>46</v>
      </c>
      <c r="C54" s="19"/>
    </row>
    <row r="55" ht="15.75" customHeight="1">
      <c r="A55" s="19">
        <v>3.0</v>
      </c>
      <c r="B55" s="29" t="s">
        <v>47</v>
      </c>
      <c r="C55" s="19"/>
    </row>
    <row r="56" ht="15.75" customHeight="1">
      <c r="A56" s="19"/>
      <c r="B56" s="19"/>
      <c r="C56" s="19"/>
    </row>
    <row r="57" ht="15.75" customHeight="1">
      <c r="A57" s="27" t="s">
        <v>48</v>
      </c>
      <c r="B57" s="5"/>
      <c r="C57" s="19"/>
    </row>
    <row r="58" ht="15.75" customHeight="1">
      <c r="A58" s="7" t="s">
        <v>49</v>
      </c>
      <c r="B58" s="8" t="s">
        <v>8</v>
      </c>
      <c r="C58" s="19"/>
    </row>
    <row r="59" ht="15.75" customHeight="1">
      <c r="A59" s="19">
        <v>1.0</v>
      </c>
      <c r="B59" s="29" t="s">
        <v>50</v>
      </c>
      <c r="C59" s="19"/>
    </row>
    <row r="60" ht="15.75" customHeight="1">
      <c r="A60" s="19">
        <v>2.0</v>
      </c>
      <c r="B60" s="29" t="s">
        <v>51</v>
      </c>
      <c r="C60" s="19"/>
    </row>
    <row r="61" ht="15.75" customHeight="1">
      <c r="A61" s="19">
        <v>3.0</v>
      </c>
      <c r="B61" s="30" t="s">
        <v>52</v>
      </c>
      <c r="C61" s="19"/>
    </row>
    <row r="62" ht="15.75" customHeight="1">
      <c r="A62" s="19">
        <v>4.0</v>
      </c>
      <c r="B62" s="30" t="s">
        <v>53</v>
      </c>
      <c r="C62" s="19"/>
    </row>
    <row r="63" ht="15.75" customHeight="1">
      <c r="A63" s="19"/>
      <c r="B63" s="19"/>
      <c r="C63" s="19"/>
    </row>
    <row r="64" ht="15.75" customHeight="1">
      <c r="A64" s="19"/>
      <c r="B64" s="19"/>
      <c r="C64" s="19"/>
    </row>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6">
    <mergeCell ref="A3:B3"/>
    <mergeCell ref="A15:B15"/>
    <mergeCell ref="A36:B36"/>
    <mergeCell ref="A37:B37"/>
    <mergeCell ref="A51:B51"/>
    <mergeCell ref="A57:B57"/>
  </mergeCells>
  <printOptions/>
  <pageMargins bottom="0.75" footer="0.0" header="0.0" left="0.7" right="0.7" top="0.75"/>
  <pageSetup orientation="landscape"/>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41.29"/>
    <col customWidth="1" min="2" max="2" width="23.0"/>
    <col customWidth="1" min="3" max="3" width="0.43"/>
    <col customWidth="1" min="4" max="4" width="40.29"/>
    <col customWidth="1" min="5" max="6" width="14.43"/>
  </cols>
  <sheetData>
    <row r="2">
      <c r="B2" s="31"/>
    </row>
    <row r="3">
      <c r="B3" s="40" t="s">
        <v>109</v>
      </c>
      <c r="C3" s="41" t="s">
        <v>110</v>
      </c>
      <c r="D3" s="42"/>
      <c r="E3" s="43"/>
      <c r="F3" s="44" t="s">
        <v>111</v>
      </c>
      <c r="G3" s="43"/>
      <c r="H3" s="43"/>
      <c r="I3" s="43"/>
      <c r="J3" s="43"/>
      <c r="K3" s="43"/>
      <c r="L3" s="45"/>
      <c r="M3" s="42"/>
      <c r="N3" s="43"/>
      <c r="O3" s="43"/>
      <c r="P3" s="186"/>
    </row>
    <row r="4">
      <c r="B4" s="47" t="s">
        <v>112</v>
      </c>
      <c r="C4" s="48" t="s">
        <v>110</v>
      </c>
      <c r="D4" s="31"/>
      <c r="F4" s="49"/>
      <c r="L4" s="50"/>
      <c r="M4" s="31"/>
      <c r="P4" s="187"/>
    </row>
    <row r="5">
      <c r="B5" s="47" t="s">
        <v>113</v>
      </c>
      <c r="C5" s="48" t="s">
        <v>110</v>
      </c>
      <c r="D5" s="31"/>
      <c r="F5" s="49"/>
      <c r="L5" s="50"/>
      <c r="M5" s="31"/>
      <c r="P5" s="187"/>
    </row>
    <row r="6">
      <c r="B6" s="51" t="s">
        <v>114</v>
      </c>
      <c r="C6" s="52" t="s">
        <v>110</v>
      </c>
      <c r="D6" s="53"/>
      <c r="E6" s="54"/>
      <c r="F6" s="55"/>
      <c r="G6" s="54"/>
      <c r="H6" s="54"/>
      <c r="I6" s="54"/>
      <c r="J6" s="54"/>
      <c r="K6" s="54"/>
      <c r="L6" s="56"/>
      <c r="M6" s="53"/>
      <c r="N6" s="54"/>
      <c r="O6" s="54"/>
      <c r="P6" s="188"/>
    </row>
    <row r="7">
      <c r="B7" s="31"/>
      <c r="C7" s="31"/>
      <c r="D7" s="31"/>
      <c r="E7" s="31"/>
      <c r="F7" s="31"/>
      <c r="G7" s="31"/>
      <c r="H7" s="31"/>
      <c r="I7" s="31"/>
      <c r="J7" s="31"/>
      <c r="K7" s="31"/>
      <c r="L7" s="31"/>
      <c r="M7" s="31"/>
      <c r="N7" s="31"/>
      <c r="O7" s="31"/>
    </row>
    <row r="8">
      <c r="B8" s="136" t="s">
        <v>298</v>
      </c>
      <c r="C8" s="137" t="s">
        <v>110</v>
      </c>
      <c r="D8" s="138"/>
      <c r="E8" s="58"/>
      <c r="F8" s="58"/>
      <c r="G8" s="58"/>
      <c r="H8" s="138"/>
      <c r="I8" s="138"/>
      <c r="J8" s="138"/>
      <c r="K8" s="138"/>
      <c r="L8" s="138"/>
      <c r="M8" s="87"/>
      <c r="N8" s="137" t="s">
        <v>299</v>
      </c>
      <c r="O8" s="58"/>
      <c r="P8" s="189"/>
    </row>
    <row r="9">
      <c r="B9" s="136" t="s">
        <v>300</v>
      </c>
      <c r="C9" s="137" t="s">
        <v>110</v>
      </c>
      <c r="D9" s="137" t="s">
        <v>301</v>
      </c>
      <c r="E9" s="58"/>
      <c r="F9" s="58"/>
      <c r="G9" s="58"/>
      <c r="H9" s="138"/>
      <c r="I9" s="138"/>
      <c r="J9" s="138"/>
      <c r="K9" s="138"/>
      <c r="L9" s="138"/>
      <c r="M9" s="138"/>
      <c r="N9" s="138"/>
      <c r="O9" s="138"/>
      <c r="P9" s="189"/>
    </row>
    <row r="10">
      <c r="B10" s="136" t="s">
        <v>302</v>
      </c>
      <c r="C10" s="137" t="s">
        <v>110</v>
      </c>
      <c r="D10" s="137" t="s">
        <v>402</v>
      </c>
      <c r="E10" s="58"/>
      <c r="F10" s="58"/>
      <c r="G10" s="58"/>
      <c r="H10" s="138"/>
      <c r="I10" s="138"/>
      <c r="J10" s="138"/>
      <c r="K10" s="138"/>
      <c r="L10" s="138"/>
      <c r="M10" s="138"/>
      <c r="N10" s="138"/>
      <c r="O10" s="138"/>
      <c r="P10" s="189"/>
    </row>
    <row r="11">
      <c r="B11" s="166"/>
    </row>
    <row r="12">
      <c r="B12" s="190" t="s">
        <v>403</v>
      </c>
      <c r="C12" s="45"/>
      <c r="D12" s="190" t="s">
        <v>118</v>
      </c>
      <c r="E12" s="43"/>
      <c r="F12" s="43"/>
      <c r="G12" s="43"/>
      <c r="H12" s="43"/>
      <c r="I12" s="45"/>
      <c r="J12" s="96" t="s">
        <v>119</v>
      </c>
      <c r="K12" s="58"/>
      <c r="L12" s="58"/>
      <c r="M12" s="58"/>
      <c r="N12" s="58"/>
      <c r="O12" s="59"/>
      <c r="P12" s="146" t="s">
        <v>404</v>
      </c>
    </row>
    <row r="13">
      <c r="B13" s="55"/>
      <c r="C13" s="56"/>
      <c r="D13" s="55"/>
      <c r="E13" s="54"/>
      <c r="F13" s="54"/>
      <c r="G13" s="54"/>
      <c r="H13" s="54"/>
      <c r="I13" s="56"/>
      <c r="J13" s="97">
        <v>0.0</v>
      </c>
      <c r="K13" s="97">
        <v>1.0</v>
      </c>
      <c r="L13" s="97">
        <v>2.0</v>
      </c>
      <c r="M13" s="97">
        <v>3.0</v>
      </c>
      <c r="N13" s="97">
        <v>4.0</v>
      </c>
      <c r="O13" s="97">
        <v>5.0</v>
      </c>
      <c r="P13" s="67"/>
    </row>
    <row r="14">
      <c r="B14" s="141">
        <v>1.0</v>
      </c>
      <c r="C14" s="87"/>
      <c r="D14" s="155" t="s">
        <v>134</v>
      </c>
      <c r="E14" s="58"/>
      <c r="F14" s="58"/>
      <c r="G14" s="58"/>
      <c r="H14" s="58"/>
      <c r="I14" s="59"/>
      <c r="J14" s="191"/>
      <c r="K14" s="191"/>
      <c r="L14" s="191"/>
      <c r="M14" s="191">
        <v>3.0</v>
      </c>
      <c r="N14" s="191"/>
      <c r="O14" s="191"/>
      <c r="P14" s="192" t="s">
        <v>405</v>
      </c>
    </row>
    <row r="15">
      <c r="B15" s="141">
        <v>2.0</v>
      </c>
      <c r="C15" s="87"/>
      <c r="D15" s="155" t="s">
        <v>406</v>
      </c>
      <c r="E15" s="58"/>
      <c r="F15" s="58"/>
      <c r="G15" s="58"/>
      <c r="H15" s="58"/>
      <c r="I15" s="59"/>
      <c r="J15" s="191"/>
      <c r="K15" s="191"/>
      <c r="L15" s="191"/>
      <c r="M15" s="191"/>
      <c r="N15" s="191">
        <v>4.0</v>
      </c>
      <c r="O15" s="191"/>
      <c r="P15" s="192" t="s">
        <v>405</v>
      </c>
    </row>
    <row r="16">
      <c r="B16" s="141">
        <v>3.0</v>
      </c>
      <c r="C16" s="87"/>
      <c r="D16" s="155" t="s">
        <v>139</v>
      </c>
      <c r="E16" s="58"/>
      <c r="F16" s="58"/>
      <c r="G16" s="58"/>
      <c r="H16" s="58"/>
      <c r="I16" s="59"/>
      <c r="J16" s="191"/>
      <c r="K16" s="191"/>
      <c r="L16" s="191"/>
      <c r="M16" s="191">
        <v>3.0</v>
      </c>
      <c r="N16" s="191"/>
      <c r="O16" s="191"/>
      <c r="P16" s="192" t="s">
        <v>405</v>
      </c>
    </row>
    <row r="17">
      <c r="B17" s="141">
        <v>4.0</v>
      </c>
      <c r="C17" s="87"/>
      <c r="D17" s="193" t="s">
        <v>407</v>
      </c>
      <c r="E17" s="58"/>
      <c r="F17" s="58"/>
      <c r="G17" s="58"/>
      <c r="H17" s="58"/>
      <c r="I17" s="59"/>
      <c r="J17" s="191"/>
      <c r="K17" s="191"/>
      <c r="L17" s="191"/>
      <c r="M17" s="191">
        <v>3.0</v>
      </c>
      <c r="N17" s="191"/>
      <c r="O17" s="191"/>
      <c r="P17" s="192" t="s">
        <v>405</v>
      </c>
    </row>
    <row r="18">
      <c r="B18" s="141">
        <v>5.0</v>
      </c>
      <c r="C18" s="87"/>
      <c r="D18" s="155" t="s">
        <v>408</v>
      </c>
      <c r="E18" s="58"/>
      <c r="F18" s="58"/>
      <c r="G18" s="58"/>
      <c r="H18" s="58"/>
      <c r="I18" s="59"/>
      <c r="J18" s="191"/>
      <c r="K18" s="191"/>
      <c r="L18" s="191"/>
      <c r="M18" s="191"/>
      <c r="N18" s="191">
        <v>4.0</v>
      </c>
      <c r="O18" s="191"/>
      <c r="P18" s="192" t="s">
        <v>405</v>
      </c>
    </row>
    <row r="19">
      <c r="B19" s="141">
        <v>6.0</v>
      </c>
      <c r="C19" s="87"/>
      <c r="D19" s="194" t="s">
        <v>409</v>
      </c>
      <c r="E19" s="58"/>
      <c r="F19" s="58"/>
      <c r="G19" s="58"/>
      <c r="H19" s="58"/>
      <c r="I19" s="59"/>
      <c r="J19" s="191"/>
      <c r="K19" s="191"/>
      <c r="L19" s="191"/>
      <c r="M19" s="191">
        <v>3.0</v>
      </c>
      <c r="N19" s="191"/>
      <c r="O19" s="191"/>
      <c r="P19" s="192" t="s">
        <v>405</v>
      </c>
    </row>
    <row r="20">
      <c r="B20" s="141">
        <v>7.0</v>
      </c>
      <c r="C20" s="87"/>
      <c r="D20" s="155" t="s">
        <v>410</v>
      </c>
      <c r="E20" s="58"/>
      <c r="F20" s="58"/>
      <c r="G20" s="58"/>
      <c r="H20" s="58"/>
      <c r="I20" s="59"/>
      <c r="J20" s="191"/>
      <c r="K20" s="191"/>
      <c r="L20" s="191"/>
      <c r="M20" s="191"/>
      <c r="N20" s="191">
        <v>4.0</v>
      </c>
      <c r="O20" s="191"/>
      <c r="P20" s="192" t="s">
        <v>405</v>
      </c>
    </row>
    <row r="21" ht="15.75" customHeight="1">
      <c r="B21" s="141">
        <v>8.0</v>
      </c>
      <c r="C21" s="87"/>
      <c r="D21" s="155" t="s">
        <v>411</v>
      </c>
      <c r="E21" s="58"/>
      <c r="F21" s="58"/>
      <c r="G21" s="58"/>
      <c r="H21" s="58"/>
      <c r="I21" s="59"/>
      <c r="J21" s="191"/>
      <c r="K21" s="191"/>
      <c r="L21" s="191"/>
      <c r="M21" s="191">
        <v>3.0</v>
      </c>
      <c r="N21" s="191"/>
      <c r="O21" s="191"/>
      <c r="P21" s="192" t="s">
        <v>405</v>
      </c>
    </row>
    <row r="22" ht="15.75" customHeight="1">
      <c r="B22" s="141">
        <v>9.0</v>
      </c>
      <c r="C22" s="87"/>
      <c r="D22" s="155" t="s">
        <v>412</v>
      </c>
      <c r="E22" s="58"/>
      <c r="F22" s="58"/>
      <c r="G22" s="58"/>
      <c r="H22" s="58"/>
      <c r="I22" s="59"/>
      <c r="J22" s="191"/>
      <c r="K22" s="191"/>
      <c r="L22" s="191"/>
      <c r="M22" s="191"/>
      <c r="N22" s="191"/>
      <c r="O22" s="191">
        <v>5.0</v>
      </c>
      <c r="P22" s="192" t="s">
        <v>405</v>
      </c>
    </row>
    <row r="23" ht="15.75" customHeight="1">
      <c r="B23" s="141">
        <v>10.0</v>
      </c>
      <c r="C23" s="87"/>
      <c r="D23" s="155" t="s">
        <v>413</v>
      </c>
      <c r="E23" s="58"/>
      <c r="F23" s="58"/>
      <c r="G23" s="58"/>
      <c r="H23" s="58"/>
      <c r="I23" s="59"/>
      <c r="J23" s="191"/>
      <c r="K23" s="191"/>
      <c r="L23" s="191"/>
      <c r="M23" s="191"/>
      <c r="N23" s="191">
        <v>4.0</v>
      </c>
      <c r="O23" s="191"/>
      <c r="P23" s="192" t="s">
        <v>405</v>
      </c>
    </row>
    <row r="24" ht="15.75" customHeight="1">
      <c r="B24" s="141">
        <v>11.0</v>
      </c>
      <c r="C24" s="87"/>
      <c r="D24" s="155" t="s">
        <v>414</v>
      </c>
      <c r="E24" s="58"/>
      <c r="F24" s="58"/>
      <c r="G24" s="58"/>
      <c r="H24" s="58"/>
      <c r="I24" s="59"/>
      <c r="J24" s="191"/>
      <c r="K24" s="191"/>
      <c r="L24" s="191"/>
      <c r="M24" s="191">
        <v>3.0</v>
      </c>
      <c r="N24" s="191"/>
      <c r="O24" s="191"/>
      <c r="P24" s="192" t="s">
        <v>405</v>
      </c>
    </row>
    <row r="25" ht="15.75" customHeight="1">
      <c r="B25" s="141">
        <v>12.0</v>
      </c>
      <c r="C25" s="87"/>
      <c r="D25" s="155" t="s">
        <v>415</v>
      </c>
      <c r="E25" s="58"/>
      <c r="F25" s="58"/>
      <c r="G25" s="58"/>
      <c r="H25" s="58"/>
      <c r="I25" s="59"/>
      <c r="J25" s="191"/>
      <c r="K25" s="191"/>
      <c r="L25" s="191"/>
      <c r="M25" s="191"/>
      <c r="N25" s="191">
        <v>4.0</v>
      </c>
      <c r="O25" s="191"/>
      <c r="P25" s="192" t="s">
        <v>405</v>
      </c>
    </row>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1">
    <mergeCell ref="D5:E5"/>
    <mergeCell ref="D6:E6"/>
    <mergeCell ref="D8:G8"/>
    <mergeCell ref="D9:G9"/>
    <mergeCell ref="D10:G10"/>
    <mergeCell ref="M6:O6"/>
    <mergeCell ref="N8:O8"/>
    <mergeCell ref="B2:O2"/>
    <mergeCell ref="D3:E3"/>
    <mergeCell ref="F3:L6"/>
    <mergeCell ref="M3:O3"/>
    <mergeCell ref="D4:E4"/>
    <mergeCell ref="M4:O4"/>
    <mergeCell ref="M5:O5"/>
    <mergeCell ref="B11:O11"/>
    <mergeCell ref="B12:C13"/>
    <mergeCell ref="D12:I13"/>
    <mergeCell ref="J12:O12"/>
    <mergeCell ref="P12:P13"/>
    <mergeCell ref="D14:I14"/>
    <mergeCell ref="D15:I15"/>
    <mergeCell ref="D23:I23"/>
    <mergeCell ref="D24:I24"/>
    <mergeCell ref="D25:I25"/>
    <mergeCell ref="D16:I16"/>
    <mergeCell ref="D17:I17"/>
    <mergeCell ref="D18:I18"/>
    <mergeCell ref="D19:I19"/>
    <mergeCell ref="D20:I20"/>
    <mergeCell ref="D21:I21"/>
    <mergeCell ref="D22:I22"/>
  </mergeCells>
  <printOptions/>
  <pageMargins bottom="0.75" footer="0.0" header="0.0" left="0.7" right="0.7" top="0.75"/>
  <pageSetup orientation="landscape"/>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41.29"/>
    <col customWidth="1" min="2" max="2" width="23.0"/>
    <col customWidth="1" min="3" max="3" width="0.43"/>
    <col customWidth="1" min="4" max="6" width="14.43"/>
  </cols>
  <sheetData>
    <row r="2">
      <c r="B2" s="31"/>
    </row>
    <row r="3">
      <c r="B3" s="40" t="s">
        <v>109</v>
      </c>
      <c r="C3" s="41" t="s">
        <v>110</v>
      </c>
      <c r="D3" s="42"/>
      <c r="E3" s="43"/>
      <c r="F3" s="44" t="s">
        <v>111</v>
      </c>
      <c r="G3" s="43"/>
      <c r="H3" s="43"/>
      <c r="I3" s="43"/>
      <c r="J3" s="43"/>
      <c r="K3" s="43"/>
      <c r="L3" s="45"/>
      <c r="M3" s="42"/>
      <c r="N3" s="43"/>
      <c r="O3" s="45"/>
      <c r="AH3" s="31"/>
      <c r="AI3" s="31"/>
    </row>
    <row r="4">
      <c r="B4" s="47" t="s">
        <v>112</v>
      </c>
      <c r="C4" s="48" t="s">
        <v>110</v>
      </c>
      <c r="D4" s="31"/>
      <c r="F4" s="49"/>
      <c r="L4" s="50"/>
      <c r="M4" s="31"/>
      <c r="O4" s="50"/>
      <c r="AH4" s="31"/>
      <c r="AI4" s="31"/>
    </row>
    <row r="5">
      <c r="B5" s="47" t="s">
        <v>113</v>
      </c>
      <c r="C5" s="48" t="s">
        <v>110</v>
      </c>
      <c r="D5" s="31"/>
      <c r="F5" s="49"/>
      <c r="L5" s="50"/>
      <c r="M5" s="31"/>
      <c r="O5" s="50"/>
      <c r="AH5" s="31"/>
      <c r="AI5" s="31"/>
    </row>
    <row r="6">
      <c r="B6" s="51" t="s">
        <v>114</v>
      </c>
      <c r="C6" s="52" t="s">
        <v>110</v>
      </c>
      <c r="D6" s="53"/>
      <c r="E6" s="54"/>
      <c r="F6" s="55"/>
      <c r="G6" s="54"/>
      <c r="H6" s="54"/>
      <c r="I6" s="54"/>
      <c r="J6" s="54"/>
      <c r="K6" s="54"/>
      <c r="L6" s="56"/>
      <c r="M6" s="53"/>
      <c r="N6" s="54"/>
      <c r="O6" s="56"/>
      <c r="AH6" s="31"/>
      <c r="AI6" s="31"/>
    </row>
    <row r="7">
      <c r="B7" s="31"/>
      <c r="C7" s="31"/>
      <c r="D7" s="31"/>
      <c r="E7" s="31"/>
      <c r="F7" s="31"/>
      <c r="G7" s="31"/>
      <c r="H7" s="31"/>
      <c r="I7" s="31"/>
      <c r="J7" s="31"/>
      <c r="K7" s="31"/>
      <c r="L7" s="31"/>
      <c r="M7" s="31"/>
      <c r="N7" s="31"/>
      <c r="O7" s="31"/>
      <c r="AH7" s="31"/>
      <c r="AI7" s="31"/>
    </row>
    <row r="8">
      <c r="B8" s="136" t="s">
        <v>298</v>
      </c>
      <c r="C8" s="137" t="s">
        <v>110</v>
      </c>
      <c r="D8" s="138"/>
      <c r="E8" s="58"/>
      <c r="F8" s="58"/>
      <c r="G8" s="58"/>
      <c r="H8" s="138"/>
      <c r="I8" s="138"/>
      <c r="J8" s="138"/>
      <c r="K8" s="138"/>
      <c r="L8" s="138"/>
      <c r="M8" s="137" t="s">
        <v>299</v>
      </c>
      <c r="N8" s="138"/>
      <c r="O8" s="59"/>
      <c r="AH8" s="31"/>
      <c r="AI8" s="31"/>
    </row>
    <row r="9">
      <c r="B9" s="136" t="s">
        <v>300</v>
      </c>
      <c r="C9" s="137" t="s">
        <v>110</v>
      </c>
      <c r="D9" s="137" t="s">
        <v>301</v>
      </c>
      <c r="E9" s="58"/>
      <c r="F9" s="58"/>
      <c r="G9" s="58"/>
      <c r="H9" s="138"/>
      <c r="I9" s="138"/>
      <c r="J9" s="138"/>
      <c r="K9" s="138"/>
      <c r="L9" s="138"/>
      <c r="M9" s="138"/>
      <c r="N9" s="138"/>
      <c r="O9" s="139"/>
      <c r="AH9" s="31"/>
      <c r="AI9" s="31"/>
    </row>
    <row r="10">
      <c r="B10" s="136" t="s">
        <v>302</v>
      </c>
      <c r="C10" s="137" t="s">
        <v>110</v>
      </c>
      <c r="D10" s="137" t="s">
        <v>303</v>
      </c>
      <c r="E10" s="58"/>
      <c r="F10" s="58"/>
      <c r="G10" s="58"/>
      <c r="H10" s="138"/>
      <c r="I10" s="138"/>
      <c r="J10" s="138"/>
      <c r="K10" s="138"/>
      <c r="L10" s="138"/>
      <c r="M10" s="138"/>
      <c r="N10" s="138"/>
      <c r="O10" s="139"/>
      <c r="AH10" s="31"/>
      <c r="AI10" s="31"/>
    </row>
    <row r="11">
      <c r="B11" s="31"/>
      <c r="C11" s="31"/>
      <c r="D11" s="31"/>
      <c r="E11" s="31"/>
      <c r="F11" s="31"/>
      <c r="G11" s="31"/>
      <c r="H11" s="31"/>
      <c r="I11" s="31"/>
      <c r="J11" s="31"/>
      <c r="K11" s="31"/>
      <c r="L11" s="31"/>
      <c r="M11" s="31"/>
      <c r="N11" s="31"/>
      <c r="O11" s="31"/>
    </row>
    <row r="12">
      <c r="B12" s="166"/>
    </row>
    <row r="13">
      <c r="B13" s="166"/>
    </row>
    <row r="14">
      <c r="B14" s="190" t="s">
        <v>403</v>
      </c>
      <c r="C14" s="45"/>
      <c r="D14" s="190" t="s">
        <v>118</v>
      </c>
      <c r="E14" s="43"/>
      <c r="F14" s="43"/>
      <c r="G14" s="43"/>
      <c r="H14" s="43"/>
      <c r="I14" s="45"/>
      <c r="J14" s="96" t="s">
        <v>119</v>
      </c>
      <c r="K14" s="58"/>
      <c r="L14" s="58"/>
      <c r="M14" s="58"/>
      <c r="N14" s="58"/>
      <c r="O14" s="59"/>
      <c r="P14" s="146" t="s">
        <v>416</v>
      </c>
      <c r="AH14" s="140"/>
      <c r="AI14" s="140"/>
    </row>
    <row r="15">
      <c r="B15" s="55"/>
      <c r="C15" s="56"/>
      <c r="D15" s="55"/>
      <c r="E15" s="54"/>
      <c r="F15" s="54"/>
      <c r="G15" s="54"/>
      <c r="H15" s="54"/>
      <c r="I15" s="56"/>
      <c r="J15" s="98">
        <v>0.0</v>
      </c>
      <c r="K15" s="98">
        <v>1.0</v>
      </c>
      <c r="L15" s="98">
        <v>2.0</v>
      </c>
      <c r="M15" s="98">
        <v>3.0</v>
      </c>
      <c r="N15" s="98">
        <v>4.0</v>
      </c>
      <c r="O15" s="98">
        <v>5.0</v>
      </c>
      <c r="P15" s="67"/>
      <c r="AH15" s="140"/>
      <c r="AI15" s="140"/>
    </row>
    <row r="16">
      <c r="B16" s="141">
        <v>1.0</v>
      </c>
      <c r="C16" s="87"/>
      <c r="D16" s="194" t="s">
        <v>417</v>
      </c>
      <c r="E16" s="58"/>
      <c r="F16" s="58"/>
      <c r="G16" s="58"/>
      <c r="H16" s="58"/>
      <c r="I16" s="59"/>
      <c r="J16" s="145"/>
      <c r="K16" s="145"/>
      <c r="L16" s="145"/>
      <c r="M16" s="145">
        <v>3.0</v>
      </c>
      <c r="N16" s="145"/>
      <c r="O16" s="145"/>
      <c r="P16" s="145" t="s">
        <v>418</v>
      </c>
    </row>
    <row r="17">
      <c r="B17" s="141">
        <v>2.0</v>
      </c>
      <c r="C17" s="87"/>
      <c r="D17" s="194" t="s">
        <v>419</v>
      </c>
      <c r="E17" s="58"/>
      <c r="F17" s="58"/>
      <c r="G17" s="58"/>
      <c r="H17" s="58"/>
      <c r="I17" s="59"/>
      <c r="J17" s="145"/>
      <c r="K17" s="145"/>
      <c r="L17" s="145"/>
      <c r="M17" s="145"/>
      <c r="N17" s="145">
        <v>4.0</v>
      </c>
      <c r="O17" s="145"/>
      <c r="P17" s="145" t="s">
        <v>418</v>
      </c>
    </row>
    <row r="18">
      <c r="B18" s="141">
        <v>3.0</v>
      </c>
      <c r="C18" s="87"/>
      <c r="D18" s="194" t="s">
        <v>420</v>
      </c>
      <c r="E18" s="58"/>
      <c r="F18" s="58"/>
      <c r="G18" s="58"/>
      <c r="H18" s="58"/>
      <c r="I18" s="59"/>
      <c r="J18" s="145"/>
      <c r="K18" s="145"/>
      <c r="L18" s="145"/>
      <c r="M18" s="145">
        <v>3.0</v>
      </c>
      <c r="N18" s="145"/>
      <c r="O18" s="145"/>
      <c r="P18" s="145" t="s">
        <v>418</v>
      </c>
    </row>
    <row r="19">
      <c r="B19" s="141">
        <v>4.0</v>
      </c>
      <c r="C19" s="87"/>
      <c r="D19" s="194" t="s">
        <v>421</v>
      </c>
      <c r="E19" s="58"/>
      <c r="F19" s="58"/>
      <c r="G19" s="58"/>
      <c r="H19" s="58"/>
      <c r="I19" s="59"/>
      <c r="J19" s="145"/>
      <c r="K19" s="145"/>
      <c r="L19" s="145"/>
      <c r="M19" s="145">
        <v>3.0</v>
      </c>
      <c r="N19" s="145"/>
      <c r="O19" s="145"/>
      <c r="P19" s="145" t="s">
        <v>418</v>
      </c>
    </row>
    <row r="20" ht="15.0" customHeight="1">
      <c r="D20" s="140"/>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5">
    <mergeCell ref="D5:E5"/>
    <mergeCell ref="D6:E6"/>
    <mergeCell ref="D8:G8"/>
    <mergeCell ref="D9:G9"/>
    <mergeCell ref="D10:G10"/>
    <mergeCell ref="M6:O6"/>
    <mergeCell ref="N8:O8"/>
    <mergeCell ref="B2:O2"/>
    <mergeCell ref="D3:E3"/>
    <mergeCell ref="F3:L6"/>
    <mergeCell ref="M3:O3"/>
    <mergeCell ref="D4:E4"/>
    <mergeCell ref="M4:O4"/>
    <mergeCell ref="M5:O5"/>
    <mergeCell ref="D17:I17"/>
    <mergeCell ref="D18:I18"/>
    <mergeCell ref="D19:I19"/>
    <mergeCell ref="D20:I20"/>
    <mergeCell ref="B12:O12"/>
    <mergeCell ref="B13:O13"/>
    <mergeCell ref="B14:C15"/>
    <mergeCell ref="D14:I15"/>
    <mergeCell ref="J14:O14"/>
    <mergeCell ref="P14:P15"/>
    <mergeCell ref="D16:I16"/>
  </mergeCells>
  <printOptions/>
  <pageMargins bottom="0.75" footer="0.0" header="0.0" left="0.7" right="0.7" top="0.75"/>
  <pageSetup orientation="landscape"/>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41.29"/>
    <col customWidth="1" min="2" max="2" width="23.0"/>
    <col customWidth="1" min="3" max="3" width="0.43"/>
    <col customWidth="1" min="4" max="6" width="14.43"/>
  </cols>
  <sheetData>
    <row r="2">
      <c r="B2" s="31"/>
    </row>
    <row r="3">
      <c r="B3" s="40" t="s">
        <v>109</v>
      </c>
      <c r="C3" s="41" t="s">
        <v>110</v>
      </c>
      <c r="D3" s="42"/>
      <c r="E3" s="43"/>
      <c r="F3" s="44" t="s">
        <v>111</v>
      </c>
      <c r="G3" s="43"/>
      <c r="H3" s="43"/>
      <c r="I3" s="43"/>
      <c r="J3" s="43"/>
      <c r="K3" s="43"/>
      <c r="L3" s="45"/>
      <c r="M3" s="42"/>
      <c r="N3" s="43"/>
      <c r="O3" s="45"/>
    </row>
    <row r="4">
      <c r="B4" s="47" t="s">
        <v>112</v>
      </c>
      <c r="C4" s="48" t="s">
        <v>110</v>
      </c>
      <c r="D4" s="31"/>
      <c r="F4" s="49"/>
      <c r="L4" s="50"/>
      <c r="M4" s="31"/>
      <c r="O4" s="50"/>
    </row>
    <row r="5">
      <c r="B5" s="47" t="s">
        <v>113</v>
      </c>
      <c r="C5" s="48" t="s">
        <v>110</v>
      </c>
      <c r="D5" s="31"/>
      <c r="F5" s="49"/>
      <c r="L5" s="50"/>
      <c r="M5" s="31"/>
      <c r="O5" s="50"/>
    </row>
    <row r="6">
      <c r="B6" s="51" t="s">
        <v>114</v>
      </c>
      <c r="C6" s="52" t="s">
        <v>110</v>
      </c>
      <c r="D6" s="53"/>
      <c r="E6" s="54"/>
      <c r="F6" s="55"/>
      <c r="G6" s="54"/>
      <c r="H6" s="54"/>
      <c r="I6" s="54"/>
      <c r="J6" s="54"/>
      <c r="K6" s="54"/>
      <c r="L6" s="56"/>
      <c r="M6" s="53"/>
      <c r="N6" s="54"/>
      <c r="O6" s="56"/>
    </row>
    <row r="7">
      <c r="B7" s="31"/>
      <c r="C7" s="31"/>
      <c r="D7" s="31"/>
      <c r="E7" s="31"/>
      <c r="F7" s="31"/>
      <c r="G7" s="31"/>
      <c r="H7" s="31"/>
      <c r="I7" s="31"/>
      <c r="J7" s="31"/>
      <c r="K7" s="31"/>
      <c r="L7" s="31"/>
      <c r="M7" s="31"/>
      <c r="N7" s="31"/>
      <c r="O7" s="31"/>
    </row>
    <row r="8">
      <c r="B8" s="136" t="s">
        <v>298</v>
      </c>
      <c r="C8" s="137" t="s">
        <v>110</v>
      </c>
      <c r="D8" s="138"/>
      <c r="E8" s="58"/>
      <c r="F8" s="58"/>
      <c r="G8" s="58"/>
      <c r="H8" s="138"/>
      <c r="I8" s="138"/>
      <c r="J8" s="138"/>
      <c r="K8" s="138"/>
      <c r="L8" s="138"/>
      <c r="M8" s="137" t="s">
        <v>299</v>
      </c>
      <c r="N8" s="138"/>
      <c r="O8" s="59"/>
    </row>
    <row r="9">
      <c r="B9" s="136" t="s">
        <v>300</v>
      </c>
      <c r="C9" s="137" t="s">
        <v>110</v>
      </c>
      <c r="D9" s="137" t="s">
        <v>301</v>
      </c>
      <c r="E9" s="58"/>
      <c r="F9" s="58"/>
      <c r="G9" s="58"/>
      <c r="H9" s="138"/>
      <c r="I9" s="138"/>
      <c r="J9" s="138"/>
      <c r="K9" s="138"/>
      <c r="L9" s="138"/>
      <c r="M9" s="138"/>
      <c r="N9" s="138"/>
      <c r="O9" s="139"/>
    </row>
    <row r="10">
      <c r="B10" s="136" t="s">
        <v>302</v>
      </c>
      <c r="C10" s="137" t="s">
        <v>110</v>
      </c>
      <c r="D10" s="137" t="s">
        <v>422</v>
      </c>
      <c r="E10" s="58"/>
      <c r="F10" s="58"/>
      <c r="G10" s="58"/>
      <c r="H10" s="138"/>
      <c r="I10" s="138"/>
      <c r="J10" s="138"/>
      <c r="K10" s="138"/>
      <c r="L10" s="138"/>
      <c r="M10" s="138"/>
      <c r="N10" s="138"/>
      <c r="O10" s="139"/>
    </row>
    <row r="11">
      <c r="B11" s="31"/>
      <c r="C11" s="31"/>
      <c r="D11" s="31"/>
      <c r="E11" s="31"/>
      <c r="F11" s="31"/>
      <c r="G11" s="31"/>
      <c r="H11" s="31"/>
      <c r="I11" s="31"/>
      <c r="J11" s="31"/>
      <c r="K11" s="31"/>
      <c r="L11" s="31"/>
      <c r="M11" s="31"/>
      <c r="N11" s="31"/>
      <c r="O11" s="31"/>
    </row>
    <row r="12">
      <c r="B12" s="166"/>
    </row>
    <row r="13">
      <c r="B13" s="166"/>
    </row>
    <row r="14">
      <c r="B14" s="190" t="s">
        <v>403</v>
      </c>
      <c r="C14" s="45"/>
      <c r="D14" s="190" t="s">
        <v>118</v>
      </c>
      <c r="E14" s="43"/>
      <c r="F14" s="43"/>
      <c r="G14" s="43"/>
      <c r="H14" s="43"/>
      <c r="I14" s="45"/>
      <c r="J14" s="96" t="s">
        <v>119</v>
      </c>
      <c r="K14" s="58"/>
      <c r="L14" s="58"/>
      <c r="M14" s="58"/>
      <c r="N14" s="58"/>
      <c r="O14" s="59"/>
      <c r="P14" s="195" t="s">
        <v>416</v>
      </c>
    </row>
    <row r="15">
      <c r="B15" s="55"/>
      <c r="C15" s="56"/>
      <c r="D15" s="55"/>
      <c r="E15" s="54"/>
      <c r="F15" s="54"/>
      <c r="G15" s="54"/>
      <c r="H15" s="54"/>
      <c r="I15" s="56"/>
      <c r="J15" s="98">
        <v>0.0</v>
      </c>
      <c r="K15" s="98">
        <v>1.0</v>
      </c>
      <c r="L15" s="98">
        <v>2.0</v>
      </c>
      <c r="M15" s="98">
        <v>3.0</v>
      </c>
      <c r="N15" s="98">
        <v>4.0</v>
      </c>
      <c r="O15" s="98">
        <v>5.0</v>
      </c>
      <c r="P15" s="67"/>
    </row>
    <row r="16">
      <c r="B16" s="112">
        <v>1.0</v>
      </c>
      <c r="C16" s="87"/>
      <c r="D16" s="194" t="s">
        <v>423</v>
      </c>
      <c r="E16" s="58"/>
      <c r="F16" s="58"/>
      <c r="G16" s="58"/>
      <c r="H16" s="58"/>
      <c r="I16" s="59"/>
      <c r="J16" s="112"/>
      <c r="K16" s="112"/>
      <c r="L16" s="112"/>
      <c r="M16" s="112">
        <v>3.0</v>
      </c>
      <c r="N16" s="112"/>
      <c r="O16" s="112"/>
      <c r="P16" s="112" t="s">
        <v>418</v>
      </c>
    </row>
    <row r="17">
      <c r="B17" s="112">
        <v>2.0</v>
      </c>
      <c r="C17" s="87"/>
      <c r="D17" s="194" t="s">
        <v>424</v>
      </c>
      <c r="E17" s="58"/>
      <c r="F17" s="58"/>
      <c r="G17" s="58"/>
      <c r="H17" s="58"/>
      <c r="I17" s="59"/>
      <c r="J17" s="112"/>
      <c r="K17" s="112"/>
      <c r="L17" s="112"/>
      <c r="M17" s="112"/>
      <c r="N17" s="112">
        <v>4.0</v>
      </c>
      <c r="O17" s="112"/>
      <c r="P17" s="112" t="s">
        <v>418</v>
      </c>
    </row>
    <row r="18">
      <c r="B18" s="112">
        <v>4.0</v>
      </c>
      <c r="C18" s="87"/>
      <c r="D18" s="194" t="s">
        <v>425</v>
      </c>
      <c r="E18" s="58"/>
      <c r="F18" s="58"/>
      <c r="G18" s="58"/>
      <c r="H18" s="58"/>
      <c r="I18" s="59"/>
      <c r="J18" s="112"/>
      <c r="K18" s="112"/>
      <c r="L18" s="112"/>
      <c r="M18" s="112"/>
      <c r="N18" s="112"/>
      <c r="O18" s="112">
        <v>5.0</v>
      </c>
      <c r="P18" s="112" t="s">
        <v>418</v>
      </c>
    </row>
    <row r="19">
      <c r="B19" s="112">
        <v>5.0</v>
      </c>
      <c r="C19" s="87"/>
      <c r="D19" s="194" t="s">
        <v>426</v>
      </c>
      <c r="E19" s="58"/>
      <c r="F19" s="58"/>
      <c r="G19" s="58"/>
      <c r="H19" s="58"/>
      <c r="I19" s="59"/>
      <c r="J19" s="112"/>
      <c r="K19" s="112"/>
      <c r="L19" s="112"/>
      <c r="M19" s="112">
        <v>3.0</v>
      </c>
      <c r="N19" s="112"/>
      <c r="O19" s="112"/>
      <c r="P19" s="112" t="s">
        <v>418</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4">
    <mergeCell ref="D5:E5"/>
    <mergeCell ref="D6:E6"/>
    <mergeCell ref="D8:G8"/>
    <mergeCell ref="D9:G9"/>
    <mergeCell ref="D10:G10"/>
    <mergeCell ref="M6:O6"/>
    <mergeCell ref="N8:O8"/>
    <mergeCell ref="B2:O2"/>
    <mergeCell ref="D3:E3"/>
    <mergeCell ref="F3:L6"/>
    <mergeCell ref="M3:O3"/>
    <mergeCell ref="D4:E4"/>
    <mergeCell ref="M4:O4"/>
    <mergeCell ref="M5:O5"/>
    <mergeCell ref="D17:I17"/>
    <mergeCell ref="D18:I18"/>
    <mergeCell ref="D19:I19"/>
    <mergeCell ref="B12:O12"/>
    <mergeCell ref="B13:O13"/>
    <mergeCell ref="B14:C15"/>
    <mergeCell ref="D14:I15"/>
    <mergeCell ref="J14:O14"/>
    <mergeCell ref="P14:P15"/>
    <mergeCell ref="D16:I16"/>
  </mergeCells>
  <printOptions/>
  <pageMargins bottom="0.75" footer="0.0" header="0.0" left="0.7" right="0.7" top="0.75"/>
  <pageSetup orientation="landscape"/>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41.29"/>
    <col customWidth="1" min="2" max="2" width="23.0"/>
    <col customWidth="1" min="3" max="3" width="0.43"/>
    <col customWidth="1" min="4" max="6" width="14.43"/>
  </cols>
  <sheetData>
    <row r="2">
      <c r="B2" s="31"/>
    </row>
    <row r="3">
      <c r="B3" s="40" t="s">
        <v>109</v>
      </c>
      <c r="C3" s="41" t="s">
        <v>110</v>
      </c>
      <c r="D3" s="42"/>
      <c r="E3" s="43"/>
      <c r="F3" s="44" t="s">
        <v>111</v>
      </c>
      <c r="G3" s="43"/>
      <c r="H3" s="43"/>
      <c r="I3" s="43"/>
      <c r="J3" s="43"/>
      <c r="K3" s="43"/>
      <c r="L3" s="45"/>
      <c r="M3" s="42"/>
      <c r="N3" s="43"/>
      <c r="O3" s="45"/>
    </row>
    <row r="4">
      <c r="B4" s="47" t="s">
        <v>112</v>
      </c>
      <c r="C4" s="48" t="s">
        <v>110</v>
      </c>
      <c r="D4" s="31"/>
      <c r="F4" s="49"/>
      <c r="L4" s="50"/>
      <c r="M4" s="31"/>
      <c r="O4" s="50"/>
    </row>
    <row r="5">
      <c r="B5" s="47" t="s">
        <v>113</v>
      </c>
      <c r="C5" s="48" t="s">
        <v>110</v>
      </c>
      <c r="D5" s="31"/>
      <c r="F5" s="49"/>
      <c r="L5" s="50"/>
      <c r="M5" s="31"/>
      <c r="O5" s="50"/>
    </row>
    <row r="6">
      <c r="B6" s="51" t="s">
        <v>114</v>
      </c>
      <c r="C6" s="52" t="s">
        <v>110</v>
      </c>
      <c r="D6" s="53"/>
      <c r="E6" s="54"/>
      <c r="F6" s="55"/>
      <c r="G6" s="54"/>
      <c r="H6" s="54"/>
      <c r="I6" s="54"/>
      <c r="J6" s="54"/>
      <c r="K6" s="54"/>
      <c r="L6" s="56"/>
      <c r="M6" s="53"/>
      <c r="N6" s="54"/>
      <c r="O6" s="56"/>
    </row>
    <row r="7">
      <c r="B7" s="31"/>
      <c r="C7" s="31"/>
      <c r="D7" s="31"/>
      <c r="E7" s="31"/>
      <c r="F7" s="31"/>
      <c r="G7" s="31"/>
      <c r="H7" s="31"/>
      <c r="I7" s="31"/>
      <c r="J7" s="31"/>
      <c r="K7" s="31"/>
      <c r="L7" s="31"/>
      <c r="M7" s="31"/>
      <c r="N7" s="31"/>
      <c r="O7" s="31"/>
    </row>
    <row r="8">
      <c r="B8" s="136" t="s">
        <v>298</v>
      </c>
      <c r="C8" s="137" t="s">
        <v>110</v>
      </c>
      <c r="D8" s="138"/>
      <c r="E8" s="58"/>
      <c r="F8" s="58"/>
      <c r="G8" s="58"/>
      <c r="H8" s="138"/>
      <c r="I8" s="138"/>
      <c r="J8" s="138"/>
      <c r="K8" s="138"/>
      <c r="L8" s="138"/>
      <c r="M8" s="137" t="s">
        <v>299</v>
      </c>
      <c r="N8" s="138"/>
      <c r="O8" s="59"/>
    </row>
    <row r="9">
      <c r="B9" s="136" t="s">
        <v>300</v>
      </c>
      <c r="C9" s="137" t="s">
        <v>110</v>
      </c>
      <c r="D9" s="137" t="s">
        <v>301</v>
      </c>
      <c r="E9" s="58"/>
      <c r="F9" s="58"/>
      <c r="G9" s="58"/>
      <c r="H9" s="138"/>
      <c r="I9" s="138"/>
      <c r="J9" s="138"/>
      <c r="K9" s="138"/>
      <c r="L9" s="138"/>
      <c r="M9" s="138"/>
      <c r="N9" s="138"/>
      <c r="O9" s="139"/>
    </row>
    <row r="10">
      <c r="B10" s="136" t="s">
        <v>302</v>
      </c>
      <c r="C10" s="137" t="s">
        <v>110</v>
      </c>
      <c r="D10" s="137" t="s">
        <v>427</v>
      </c>
      <c r="E10" s="58"/>
      <c r="F10" s="58"/>
      <c r="G10" s="58"/>
      <c r="H10" s="138"/>
      <c r="I10" s="138"/>
      <c r="J10" s="138"/>
      <c r="K10" s="138"/>
      <c r="L10" s="138"/>
      <c r="M10" s="138"/>
      <c r="N10" s="138"/>
      <c r="O10" s="139"/>
    </row>
    <row r="11">
      <c r="B11" s="31"/>
      <c r="C11" s="31"/>
      <c r="D11" s="31"/>
      <c r="E11" s="31"/>
      <c r="F11" s="31"/>
      <c r="G11" s="31"/>
      <c r="H11" s="31"/>
      <c r="I11" s="31"/>
      <c r="J11" s="31"/>
      <c r="K11" s="31"/>
      <c r="L11" s="31"/>
      <c r="M11" s="31"/>
      <c r="N11" s="31"/>
      <c r="O11" s="31"/>
    </row>
    <row r="12">
      <c r="B12" s="166"/>
    </row>
    <row r="13">
      <c r="B13" s="166"/>
    </row>
    <row r="14">
      <c r="B14" s="196" t="s">
        <v>403</v>
      </c>
      <c r="C14" s="45"/>
      <c r="D14" s="190" t="s">
        <v>118</v>
      </c>
      <c r="E14" s="43"/>
      <c r="F14" s="43"/>
      <c r="G14" s="43"/>
      <c r="H14" s="43"/>
      <c r="I14" s="45"/>
      <c r="J14" s="96" t="s">
        <v>119</v>
      </c>
      <c r="K14" s="58"/>
      <c r="L14" s="58"/>
      <c r="M14" s="58"/>
      <c r="N14" s="58"/>
      <c r="O14" s="59"/>
      <c r="P14" s="146" t="s">
        <v>416</v>
      </c>
    </row>
    <row r="15">
      <c r="B15" s="55"/>
      <c r="C15" s="56"/>
      <c r="D15" s="55"/>
      <c r="E15" s="54"/>
      <c r="F15" s="54"/>
      <c r="G15" s="54"/>
      <c r="H15" s="54"/>
      <c r="I15" s="56"/>
      <c r="J15" s="98">
        <v>0.0</v>
      </c>
      <c r="K15" s="98">
        <v>1.0</v>
      </c>
      <c r="L15" s="98">
        <v>2.0</v>
      </c>
      <c r="M15" s="98">
        <v>3.0</v>
      </c>
      <c r="N15" s="98">
        <v>4.0</v>
      </c>
      <c r="O15" s="98">
        <v>5.0</v>
      </c>
      <c r="P15" s="67"/>
    </row>
    <row r="16">
      <c r="B16" s="112">
        <v>1.0</v>
      </c>
      <c r="C16" s="197"/>
      <c r="D16" s="198" t="s">
        <v>134</v>
      </c>
      <c r="E16" s="58"/>
      <c r="F16" s="58"/>
      <c r="G16" s="58"/>
      <c r="H16" s="58"/>
      <c r="I16" s="59"/>
      <c r="J16" s="145"/>
      <c r="K16" s="145"/>
      <c r="L16" s="145"/>
      <c r="M16" s="145">
        <v>3.0</v>
      </c>
      <c r="N16" s="145"/>
      <c r="O16" s="145"/>
      <c r="P16" s="145" t="s">
        <v>418</v>
      </c>
    </row>
    <row r="17">
      <c r="B17" s="112">
        <v>2.0</v>
      </c>
      <c r="C17" s="197"/>
      <c r="D17" s="150" t="s">
        <v>141</v>
      </c>
      <c r="E17" s="58"/>
      <c r="F17" s="58"/>
      <c r="G17" s="58"/>
      <c r="H17" s="58"/>
      <c r="I17" s="59"/>
      <c r="J17" s="145"/>
      <c r="K17" s="145"/>
      <c r="L17" s="145"/>
      <c r="M17" s="145"/>
      <c r="N17" s="145">
        <v>4.0</v>
      </c>
      <c r="O17" s="145"/>
      <c r="P17" s="145" t="s">
        <v>418</v>
      </c>
    </row>
    <row r="18">
      <c r="B18" s="112">
        <v>3.0</v>
      </c>
      <c r="C18" s="197"/>
      <c r="D18" s="194" t="s">
        <v>23</v>
      </c>
      <c r="E18" s="58"/>
      <c r="F18" s="58"/>
      <c r="G18" s="58"/>
      <c r="H18" s="58"/>
      <c r="I18" s="59"/>
      <c r="J18" s="145"/>
      <c r="K18" s="145"/>
      <c r="L18" s="145"/>
      <c r="M18" s="145"/>
      <c r="N18" s="145"/>
      <c r="O18" s="145">
        <v>5.0</v>
      </c>
      <c r="P18" s="145" t="s">
        <v>418</v>
      </c>
    </row>
    <row r="19">
      <c r="B19" s="112">
        <v>4.0</v>
      </c>
      <c r="C19" s="197"/>
      <c r="D19" s="194" t="s">
        <v>428</v>
      </c>
      <c r="E19" s="58"/>
      <c r="F19" s="58"/>
      <c r="G19" s="58"/>
      <c r="H19" s="58"/>
      <c r="I19" s="59"/>
      <c r="J19" s="145"/>
      <c r="K19" s="145"/>
      <c r="L19" s="145"/>
      <c r="M19" s="145"/>
      <c r="N19" s="145">
        <v>4.0</v>
      </c>
      <c r="O19" s="145"/>
      <c r="P19" s="145" t="s">
        <v>418</v>
      </c>
    </row>
    <row r="20">
      <c r="B20" s="112">
        <v>5.0</v>
      </c>
      <c r="C20" s="197"/>
      <c r="D20" s="194" t="s">
        <v>429</v>
      </c>
      <c r="E20" s="58"/>
      <c r="F20" s="58"/>
      <c r="G20" s="58"/>
      <c r="H20" s="58"/>
      <c r="I20" s="59"/>
      <c r="J20" s="145"/>
      <c r="K20" s="145"/>
      <c r="L20" s="145"/>
      <c r="M20" s="145">
        <v>3.0</v>
      </c>
      <c r="N20" s="145"/>
      <c r="O20" s="145"/>
      <c r="P20" s="145" t="s">
        <v>418</v>
      </c>
    </row>
    <row r="21" ht="15.75" customHeight="1">
      <c r="B21" s="112">
        <v>6.0</v>
      </c>
      <c r="C21" s="197"/>
      <c r="D21" s="194" t="s">
        <v>430</v>
      </c>
      <c r="E21" s="58"/>
      <c r="F21" s="58"/>
      <c r="G21" s="58"/>
      <c r="H21" s="58"/>
      <c r="I21" s="59"/>
      <c r="J21" s="145"/>
      <c r="K21" s="145"/>
      <c r="L21" s="145"/>
      <c r="M21" s="145"/>
      <c r="N21" s="145">
        <v>3.0</v>
      </c>
      <c r="O21" s="145"/>
      <c r="P21" s="145" t="s">
        <v>418</v>
      </c>
    </row>
    <row r="22" ht="15.75" customHeight="1">
      <c r="B22" s="112">
        <v>7.0</v>
      </c>
      <c r="C22" s="197"/>
      <c r="D22" s="194" t="s">
        <v>431</v>
      </c>
      <c r="E22" s="58"/>
      <c r="F22" s="58"/>
      <c r="G22" s="58"/>
      <c r="H22" s="58"/>
      <c r="I22" s="59"/>
      <c r="J22" s="145"/>
      <c r="K22" s="145"/>
      <c r="L22" s="145"/>
      <c r="M22" s="145"/>
      <c r="N22" s="145"/>
      <c r="O22" s="145">
        <v>4.0</v>
      </c>
      <c r="P22" s="145" t="s">
        <v>418</v>
      </c>
    </row>
    <row r="23" ht="15.75" customHeight="1">
      <c r="B23" s="112">
        <v>8.0</v>
      </c>
      <c r="C23" s="197"/>
      <c r="D23" s="155" t="s">
        <v>197</v>
      </c>
      <c r="E23" s="58"/>
      <c r="F23" s="58"/>
      <c r="G23" s="58"/>
      <c r="H23" s="58"/>
      <c r="I23" s="59"/>
      <c r="J23" s="145"/>
      <c r="K23" s="145"/>
      <c r="L23" s="145"/>
      <c r="M23" s="145"/>
      <c r="N23" s="145">
        <v>3.0</v>
      </c>
      <c r="O23" s="145"/>
      <c r="P23" s="145" t="s">
        <v>418</v>
      </c>
    </row>
    <row r="24" ht="15.75" customHeight="1">
      <c r="B24" s="112">
        <v>9.0</v>
      </c>
      <c r="C24" s="197"/>
      <c r="D24" s="155" t="s">
        <v>201</v>
      </c>
      <c r="E24" s="58"/>
      <c r="F24" s="58"/>
      <c r="G24" s="58"/>
      <c r="H24" s="58"/>
      <c r="I24" s="59"/>
      <c r="J24" s="145"/>
      <c r="K24" s="145"/>
      <c r="L24" s="145"/>
      <c r="M24" s="145">
        <v>3.0</v>
      </c>
      <c r="N24" s="145"/>
      <c r="O24" s="145"/>
      <c r="P24" s="145" t="s">
        <v>418</v>
      </c>
    </row>
    <row r="25" ht="15.75" customHeight="1">
      <c r="B25" s="112">
        <v>10.0</v>
      </c>
      <c r="C25" s="197"/>
      <c r="D25" s="157" t="s">
        <v>212</v>
      </c>
      <c r="E25" s="58"/>
      <c r="F25" s="58"/>
      <c r="G25" s="58"/>
      <c r="H25" s="58"/>
      <c r="I25" s="59"/>
      <c r="J25" s="145"/>
      <c r="K25" s="145"/>
      <c r="L25" s="145"/>
      <c r="M25" s="145">
        <v>3.0</v>
      </c>
      <c r="N25" s="145"/>
      <c r="O25" s="145"/>
      <c r="P25" s="145" t="s">
        <v>418</v>
      </c>
    </row>
    <row r="26" ht="15.75" customHeight="1">
      <c r="P26" s="199"/>
    </row>
    <row r="27" ht="15.75" customHeight="1">
      <c r="P27" s="199"/>
    </row>
    <row r="28" ht="15.75" customHeight="1">
      <c r="P28" s="199"/>
    </row>
    <row r="29" ht="15.75" customHeight="1">
      <c r="P29" s="199"/>
    </row>
    <row r="30" ht="15.75" customHeight="1">
      <c r="P30" s="199"/>
    </row>
    <row r="31" ht="15.75" customHeight="1">
      <c r="P31" s="199"/>
    </row>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0">
    <mergeCell ref="D5:E5"/>
    <mergeCell ref="D6:E6"/>
    <mergeCell ref="D8:G8"/>
    <mergeCell ref="D9:G9"/>
    <mergeCell ref="D10:G10"/>
    <mergeCell ref="M6:O6"/>
    <mergeCell ref="N8:O8"/>
    <mergeCell ref="B2:O2"/>
    <mergeCell ref="D3:E3"/>
    <mergeCell ref="F3:L6"/>
    <mergeCell ref="M3:O3"/>
    <mergeCell ref="D4:E4"/>
    <mergeCell ref="M4:O4"/>
    <mergeCell ref="M5:O5"/>
    <mergeCell ref="B12:O12"/>
    <mergeCell ref="B13:O13"/>
    <mergeCell ref="B14:C15"/>
    <mergeCell ref="D14:I15"/>
    <mergeCell ref="J14:O14"/>
    <mergeCell ref="P14:P15"/>
    <mergeCell ref="D16:I16"/>
    <mergeCell ref="D24:I24"/>
    <mergeCell ref="D25:I25"/>
    <mergeCell ref="D17:I17"/>
    <mergeCell ref="D18:I18"/>
    <mergeCell ref="D19:I19"/>
    <mergeCell ref="D20:I20"/>
    <mergeCell ref="D21:I21"/>
    <mergeCell ref="D22:I22"/>
    <mergeCell ref="D23:I23"/>
  </mergeCells>
  <printOptions/>
  <pageMargins bottom="0.75" footer="0.0" header="0.0" left="0.7" right="0.7" top="0.75"/>
  <pageSetup orientation="landscape"/>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25.71"/>
    <col customWidth="1" min="2" max="2" width="13.29"/>
    <col customWidth="1" min="3" max="3" width="14.29"/>
    <col customWidth="1" min="4" max="6" width="14.43"/>
  </cols>
  <sheetData>
    <row r="1">
      <c r="A1" s="200" t="s">
        <v>432</v>
      </c>
      <c r="B1" s="201" t="s">
        <v>365</v>
      </c>
      <c r="C1" s="202" t="s">
        <v>368</v>
      </c>
      <c r="D1" s="203" t="s">
        <v>382</v>
      </c>
      <c r="E1" s="204" t="s">
        <v>392</v>
      </c>
    </row>
    <row r="2">
      <c r="A2" s="101" t="s">
        <v>10</v>
      </c>
      <c r="B2" s="69" t="s">
        <v>433</v>
      </c>
      <c r="C2" s="205"/>
      <c r="D2" s="206"/>
      <c r="E2" s="207" t="s">
        <v>434</v>
      </c>
    </row>
    <row r="3">
      <c r="A3" s="80" t="s">
        <v>2</v>
      </c>
      <c r="B3" s="208"/>
      <c r="C3" s="205" t="s">
        <v>434</v>
      </c>
      <c r="D3" s="206"/>
      <c r="E3" s="209"/>
    </row>
    <row r="4">
      <c r="A4" s="80" t="s">
        <v>7</v>
      </c>
      <c r="B4" s="208"/>
      <c r="C4" s="205" t="s">
        <v>434</v>
      </c>
      <c r="D4" s="206" t="s">
        <v>434</v>
      </c>
      <c r="E4" s="209"/>
    </row>
    <row r="5">
      <c r="A5" s="80" t="s">
        <v>321</v>
      </c>
      <c r="B5" s="208"/>
      <c r="C5" s="205"/>
      <c r="D5" s="206" t="s">
        <v>434</v>
      </c>
      <c r="E5" s="209"/>
    </row>
    <row r="6">
      <c r="A6" s="80" t="s">
        <v>435</v>
      </c>
      <c r="B6" s="208"/>
      <c r="C6" s="205"/>
      <c r="D6" s="206" t="s">
        <v>434</v>
      </c>
      <c r="E6" s="209"/>
    </row>
    <row r="7">
      <c r="A7" s="80" t="s">
        <v>331</v>
      </c>
      <c r="B7" s="69" t="s">
        <v>434</v>
      </c>
      <c r="C7" s="205"/>
      <c r="D7" s="206" t="s">
        <v>434</v>
      </c>
      <c r="E7" s="209"/>
    </row>
    <row r="8">
      <c r="A8" s="98" t="s">
        <v>14</v>
      </c>
      <c r="B8" s="208"/>
      <c r="C8" s="205" t="s">
        <v>433</v>
      </c>
      <c r="D8" s="206"/>
      <c r="E8" s="207" t="s">
        <v>433</v>
      </c>
    </row>
    <row r="9">
      <c r="A9" s="98" t="s">
        <v>16</v>
      </c>
      <c r="B9" s="69" t="s">
        <v>434</v>
      </c>
      <c r="C9" s="205"/>
      <c r="D9" s="206"/>
      <c r="E9" s="207" t="s">
        <v>434</v>
      </c>
      <c r="F9" s="31"/>
      <c r="G9" s="31"/>
    </row>
    <row r="10">
      <c r="A10" s="98" t="s">
        <v>21</v>
      </c>
      <c r="B10" s="69" t="s">
        <v>434</v>
      </c>
      <c r="C10" s="205"/>
      <c r="D10" s="206"/>
      <c r="E10" s="207" t="s">
        <v>434</v>
      </c>
    </row>
    <row r="11">
      <c r="A11" s="98" t="s">
        <v>325</v>
      </c>
      <c r="B11" s="69" t="s">
        <v>434</v>
      </c>
      <c r="C11" s="205"/>
      <c r="D11" s="206"/>
      <c r="E11" s="207" t="s">
        <v>434</v>
      </c>
    </row>
    <row r="12">
      <c r="A12" s="98" t="s">
        <v>26</v>
      </c>
      <c r="B12" s="69" t="s">
        <v>434</v>
      </c>
      <c r="C12" s="205"/>
      <c r="D12" s="206"/>
      <c r="E12" s="207" t="s">
        <v>434</v>
      </c>
    </row>
    <row r="13">
      <c r="A13" s="98" t="s">
        <v>90</v>
      </c>
      <c r="B13" s="208"/>
      <c r="C13" s="205"/>
      <c r="D13" s="206"/>
      <c r="E13" s="207" t="s">
        <v>434</v>
      </c>
    </row>
    <row r="14">
      <c r="A14" s="98" t="s">
        <v>92</v>
      </c>
      <c r="B14" s="69" t="s">
        <v>434</v>
      </c>
      <c r="C14" s="205"/>
      <c r="D14" s="206"/>
      <c r="E14" s="207" t="s">
        <v>434</v>
      </c>
    </row>
    <row r="15">
      <c r="A15" s="98" t="s">
        <v>95</v>
      </c>
      <c r="B15" s="69" t="s">
        <v>433</v>
      </c>
      <c r="C15" s="205"/>
      <c r="D15" s="206" t="s">
        <v>434</v>
      </c>
      <c r="E15" s="209"/>
    </row>
    <row r="16">
      <c r="A16" s="98" t="s">
        <v>436</v>
      </c>
      <c r="B16" s="69" t="s">
        <v>433</v>
      </c>
      <c r="C16" s="205"/>
      <c r="D16" s="206" t="s">
        <v>434</v>
      </c>
      <c r="E16" s="209"/>
    </row>
    <row r="17">
      <c r="A17" s="98" t="s">
        <v>97</v>
      </c>
      <c r="B17" s="69" t="s">
        <v>433</v>
      </c>
      <c r="C17" s="205"/>
      <c r="D17" s="206" t="s">
        <v>434</v>
      </c>
      <c r="E17" s="209"/>
    </row>
    <row r="18">
      <c r="A18" s="98" t="s">
        <v>32</v>
      </c>
      <c r="B18" s="69" t="s">
        <v>434</v>
      </c>
      <c r="C18" s="205" t="s">
        <v>434</v>
      </c>
      <c r="D18" s="206"/>
      <c r="E18" s="209"/>
    </row>
    <row r="19">
      <c r="A19" s="98" t="s">
        <v>38</v>
      </c>
      <c r="B19" s="69" t="s">
        <v>433</v>
      </c>
      <c r="C19" s="205"/>
      <c r="D19" s="206"/>
      <c r="E19" s="207" t="s">
        <v>434</v>
      </c>
    </row>
    <row r="20">
      <c r="A20" s="98" t="s">
        <v>44</v>
      </c>
      <c r="B20" s="208"/>
      <c r="C20" s="205"/>
      <c r="D20" s="206"/>
      <c r="E20" s="207" t="s">
        <v>434</v>
      </c>
    </row>
    <row r="21" ht="15.75" customHeight="1">
      <c r="A21" s="98" t="s">
        <v>49</v>
      </c>
      <c r="B21" s="208"/>
      <c r="C21" s="205"/>
      <c r="D21" s="206"/>
      <c r="E21" s="207" t="s">
        <v>434</v>
      </c>
    </row>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c r="C31" s="48"/>
    </row>
    <row r="32" ht="15.75" customHeight="1">
      <c r="C32" s="48"/>
    </row>
    <row r="33" ht="15.75" customHeight="1">
      <c r="C33" s="48"/>
    </row>
    <row r="34" ht="15.75" customHeight="1">
      <c r="C34" s="48"/>
    </row>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c r="B62" s="166"/>
    </row>
    <row r="63" ht="15.75" customHeight="1">
      <c r="B63" s="166"/>
    </row>
    <row r="64" ht="15.75" customHeight="1">
      <c r="B64" s="166"/>
    </row>
    <row r="65" ht="15.75" customHeight="1">
      <c r="B65" s="166"/>
    </row>
    <row r="66" ht="15.75" customHeight="1">
      <c r="B66" s="166"/>
    </row>
    <row r="67" ht="15.75" customHeight="1">
      <c r="B67" s="166"/>
    </row>
    <row r="68" ht="15.75" customHeight="1">
      <c r="B68" s="166"/>
    </row>
    <row r="69" ht="15.75" customHeight="1">
      <c r="B69" s="166"/>
    </row>
    <row r="70" ht="15.75" customHeight="1">
      <c r="B70" s="166"/>
    </row>
    <row r="71" ht="15.75" customHeight="1">
      <c r="B71" s="166"/>
    </row>
    <row r="72" ht="15.75" customHeight="1">
      <c r="B72" s="166"/>
    </row>
    <row r="73" ht="15.75" customHeight="1">
      <c r="B73" s="166"/>
    </row>
    <row r="74" ht="15.75" customHeight="1">
      <c r="B74" s="166"/>
    </row>
    <row r="75" ht="15.75" customHeight="1">
      <c r="B75" s="166"/>
    </row>
    <row r="76" ht="15.75" customHeight="1">
      <c r="B76" s="166"/>
    </row>
    <row r="77" ht="15.75" customHeight="1">
      <c r="B77" s="166"/>
    </row>
    <row r="78" ht="15.75" customHeight="1">
      <c r="B78" s="166"/>
    </row>
    <row r="79" ht="15.75" customHeight="1">
      <c r="B79" s="166"/>
    </row>
    <row r="80" ht="15.75" customHeight="1">
      <c r="B80" s="166"/>
    </row>
    <row r="81" ht="15.75" customHeight="1">
      <c r="B81" s="166"/>
    </row>
    <row r="82" ht="15.75" customHeight="1">
      <c r="B82" s="166"/>
    </row>
    <row r="83" ht="15.75" customHeight="1">
      <c r="B83" s="166"/>
    </row>
    <row r="84" ht="15.75" customHeight="1">
      <c r="B84" s="166"/>
    </row>
    <row r="85" ht="15.75" customHeight="1">
      <c r="B85" s="166"/>
    </row>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0" width="8.71"/>
  </cols>
  <sheetData>
    <row r="3">
      <c r="B3" s="12" t="s">
        <v>1</v>
      </c>
      <c r="F3" s="210"/>
      <c r="G3" s="210"/>
      <c r="H3" s="210"/>
      <c r="I3" s="210"/>
      <c r="J3" s="210"/>
    </row>
    <row r="4">
      <c r="B4" s="210"/>
      <c r="C4" s="210"/>
      <c r="D4" s="210"/>
      <c r="E4" s="210"/>
      <c r="F4" s="210"/>
      <c r="G4" s="210"/>
      <c r="H4" s="210"/>
      <c r="I4" s="210"/>
      <c r="J4" s="210"/>
    </row>
    <row r="5">
      <c r="B5" s="211" t="s">
        <v>54</v>
      </c>
      <c r="C5" s="210"/>
      <c r="D5" s="210"/>
      <c r="E5" s="210"/>
      <c r="F5" s="210"/>
      <c r="G5" s="210"/>
      <c r="H5" s="210"/>
      <c r="I5" s="210"/>
      <c r="J5" s="210"/>
    </row>
    <row r="6">
      <c r="B6" s="212" t="s">
        <v>3</v>
      </c>
      <c r="C6" s="58"/>
      <c r="D6" s="58"/>
      <c r="E6" s="58"/>
      <c r="F6" s="58"/>
      <c r="G6" s="213"/>
      <c r="H6" s="213"/>
      <c r="I6" s="214" t="s">
        <v>437</v>
      </c>
      <c r="J6" s="214"/>
    </row>
    <row r="7">
      <c r="B7" s="38" t="s">
        <v>438</v>
      </c>
      <c r="C7" s="43"/>
      <c r="D7" s="43"/>
      <c r="E7" s="43"/>
      <c r="F7" s="43"/>
      <c r="G7" s="43"/>
      <c r="H7" s="43"/>
      <c r="I7" s="215">
        <v>2.0</v>
      </c>
      <c r="J7" s="43"/>
    </row>
    <row r="8">
      <c r="B8" s="23" t="s">
        <v>439</v>
      </c>
    </row>
    <row r="9">
      <c r="B9" s="216" t="s">
        <v>440</v>
      </c>
    </row>
    <row r="10">
      <c r="B10" s="25"/>
      <c r="I10" s="210"/>
      <c r="J10" s="210"/>
    </row>
    <row r="11">
      <c r="B11" s="211" t="s">
        <v>56</v>
      </c>
      <c r="C11" s="210"/>
      <c r="D11" s="210"/>
      <c r="E11" s="210"/>
      <c r="F11" s="210"/>
      <c r="G11" s="210"/>
      <c r="H11" s="210"/>
      <c r="I11" s="210"/>
      <c r="J11" s="210"/>
    </row>
    <row r="12">
      <c r="B12" s="212" t="s">
        <v>3</v>
      </c>
      <c r="C12" s="58"/>
      <c r="D12" s="58"/>
      <c r="E12" s="58"/>
      <c r="F12" s="58"/>
      <c r="G12" s="213"/>
      <c r="H12" s="213"/>
      <c r="I12" s="214" t="s">
        <v>437</v>
      </c>
      <c r="J12" s="214"/>
    </row>
    <row r="13">
      <c r="B13" s="38" t="s">
        <v>441</v>
      </c>
      <c r="C13" s="43"/>
      <c r="D13" s="43"/>
      <c r="E13" s="43"/>
      <c r="F13" s="43"/>
      <c r="G13" s="43"/>
      <c r="H13" s="43"/>
      <c r="I13" s="215">
        <v>2.0</v>
      </c>
      <c r="J13" s="43"/>
    </row>
    <row r="14">
      <c r="B14" s="37" t="s">
        <v>442</v>
      </c>
      <c r="I14" s="217">
        <v>3.0</v>
      </c>
    </row>
    <row r="15">
      <c r="B15" s="216" t="s">
        <v>443</v>
      </c>
    </row>
    <row r="16">
      <c r="B16" s="23" t="s">
        <v>444</v>
      </c>
    </row>
    <row r="17">
      <c r="B17" s="216" t="s">
        <v>445</v>
      </c>
    </row>
    <row r="18">
      <c r="B18" s="37" t="s">
        <v>446</v>
      </c>
    </row>
    <row r="19">
      <c r="B19" s="26"/>
      <c r="I19" s="210"/>
      <c r="J19" s="210"/>
    </row>
    <row r="20">
      <c r="B20" s="25" t="s">
        <v>79</v>
      </c>
      <c r="I20" s="210"/>
      <c r="J20" s="210"/>
    </row>
    <row r="21" ht="15.75" customHeight="1">
      <c r="B21" s="212" t="s">
        <v>3</v>
      </c>
      <c r="C21" s="58"/>
      <c r="D21" s="58"/>
      <c r="E21" s="58"/>
      <c r="F21" s="58"/>
      <c r="G21" s="213"/>
      <c r="H21" s="213"/>
      <c r="I21" s="214" t="s">
        <v>437</v>
      </c>
      <c r="J21" s="214"/>
    </row>
    <row r="22" ht="15.75" customHeight="1">
      <c r="B22" s="218" t="s">
        <v>447</v>
      </c>
      <c r="C22" s="43"/>
      <c r="D22" s="43"/>
      <c r="E22" s="43"/>
      <c r="F22" s="43"/>
      <c r="G22" s="43"/>
      <c r="H22" s="43"/>
      <c r="I22" s="215">
        <v>3.0</v>
      </c>
      <c r="J22" s="43"/>
    </row>
    <row r="23" ht="15.75" customHeight="1">
      <c r="B23" s="37" t="s">
        <v>448</v>
      </c>
    </row>
    <row r="24" ht="15.75" customHeight="1">
      <c r="B24" s="16" t="s">
        <v>449</v>
      </c>
    </row>
    <row r="25" ht="15.75" customHeight="1">
      <c r="B25" s="37" t="s">
        <v>450</v>
      </c>
      <c r="I25" s="217">
        <v>4.0</v>
      </c>
    </row>
    <row r="26" ht="15.75" customHeight="1">
      <c r="B26" s="16" t="s">
        <v>451</v>
      </c>
    </row>
    <row r="27" ht="15.75" customHeight="1">
      <c r="B27" s="37" t="s">
        <v>452</v>
      </c>
    </row>
    <row r="28" ht="15.75" customHeight="1">
      <c r="B28" s="216" t="s">
        <v>453</v>
      </c>
    </row>
    <row r="29" ht="15.75" customHeight="1">
      <c r="B29" s="23" t="s">
        <v>454</v>
      </c>
    </row>
    <row r="30" ht="15.75" customHeight="1">
      <c r="B30" s="210"/>
      <c r="C30" s="210"/>
      <c r="D30" s="210"/>
      <c r="E30" s="210"/>
      <c r="F30" s="210"/>
      <c r="G30" s="210"/>
      <c r="H30" s="210"/>
      <c r="I30" s="210"/>
      <c r="J30" s="210"/>
    </row>
    <row r="31" ht="15.75" customHeight="1">
      <c r="B31" s="210" t="s">
        <v>455</v>
      </c>
      <c r="C31" s="210"/>
      <c r="D31" s="210"/>
      <c r="E31" s="210"/>
      <c r="F31" s="210"/>
      <c r="G31" s="210"/>
      <c r="H31" s="210"/>
      <c r="I31" s="210"/>
      <c r="J31" s="210"/>
    </row>
    <row r="32" ht="15.75" customHeight="1">
      <c r="B32" s="212" t="s">
        <v>3</v>
      </c>
      <c r="C32" s="58"/>
      <c r="D32" s="58"/>
      <c r="E32" s="58"/>
      <c r="F32" s="58"/>
      <c r="G32" s="213"/>
      <c r="H32" s="213"/>
      <c r="I32" s="214" t="s">
        <v>437</v>
      </c>
      <c r="J32" s="214"/>
    </row>
    <row r="33" ht="15.75" customHeight="1">
      <c r="B33" s="218" t="s">
        <v>456</v>
      </c>
      <c r="C33" s="43"/>
      <c r="D33" s="43"/>
      <c r="E33" s="43"/>
      <c r="F33" s="43"/>
      <c r="G33" s="43"/>
      <c r="H33" s="43"/>
      <c r="I33" s="215">
        <v>3.0</v>
      </c>
      <c r="J33" s="43"/>
    </row>
    <row r="34" ht="15.75" customHeight="1">
      <c r="B34" s="23" t="s">
        <v>457</v>
      </c>
    </row>
    <row r="35" ht="15.75" customHeight="1">
      <c r="B35" s="216" t="s">
        <v>458</v>
      </c>
    </row>
    <row r="36" ht="15.75" customHeight="1">
      <c r="B36" s="210"/>
      <c r="C36" s="210"/>
      <c r="D36" s="210"/>
      <c r="E36" s="210"/>
      <c r="F36" s="210"/>
      <c r="G36" s="210"/>
      <c r="H36" s="210"/>
      <c r="I36" s="210"/>
      <c r="J36" s="210"/>
    </row>
    <row r="37" ht="15.75" customHeight="1">
      <c r="B37" s="211" t="s">
        <v>85</v>
      </c>
      <c r="I37" s="210"/>
      <c r="J37" s="210"/>
    </row>
    <row r="38" ht="15.75" customHeight="1">
      <c r="B38" s="212" t="s">
        <v>3</v>
      </c>
      <c r="C38" s="58"/>
      <c r="D38" s="58"/>
      <c r="E38" s="58"/>
      <c r="F38" s="58"/>
      <c r="G38" s="213"/>
      <c r="H38" s="213"/>
      <c r="I38" s="214" t="s">
        <v>437</v>
      </c>
      <c r="J38" s="214"/>
    </row>
    <row r="39" ht="15.75" customHeight="1">
      <c r="B39" s="38" t="s">
        <v>459</v>
      </c>
      <c r="C39" s="43"/>
      <c r="D39" s="43"/>
      <c r="E39" s="43"/>
      <c r="F39" s="43"/>
      <c r="G39" s="43"/>
      <c r="H39" s="43"/>
      <c r="I39" s="219">
        <v>4.0</v>
      </c>
      <c r="J39" s="43"/>
    </row>
    <row r="40" ht="15.75" customHeight="1">
      <c r="B40" s="37" t="s">
        <v>460</v>
      </c>
      <c r="I40" s="217">
        <v>5.0</v>
      </c>
    </row>
    <row r="41" ht="15.75" customHeight="1">
      <c r="B41" s="216" t="s">
        <v>461</v>
      </c>
    </row>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1">
    <mergeCell ref="B3:E3"/>
    <mergeCell ref="B6:F6"/>
    <mergeCell ref="B7:H7"/>
    <mergeCell ref="I7:J9"/>
    <mergeCell ref="B8:H8"/>
    <mergeCell ref="B9:H9"/>
    <mergeCell ref="B10:H10"/>
    <mergeCell ref="B12:F12"/>
    <mergeCell ref="B13:H13"/>
    <mergeCell ref="I13:J13"/>
    <mergeCell ref="B14:H14"/>
    <mergeCell ref="I14:J18"/>
    <mergeCell ref="B15:H15"/>
    <mergeCell ref="B16:H16"/>
    <mergeCell ref="B17:H17"/>
    <mergeCell ref="B18:H18"/>
    <mergeCell ref="B19:H19"/>
    <mergeCell ref="B20:H20"/>
    <mergeCell ref="B21:F21"/>
    <mergeCell ref="B22:H22"/>
    <mergeCell ref="I22:J24"/>
    <mergeCell ref="B23:H23"/>
    <mergeCell ref="B24:H24"/>
    <mergeCell ref="B25:H25"/>
    <mergeCell ref="I25:J29"/>
    <mergeCell ref="B26:H26"/>
    <mergeCell ref="B27:H27"/>
    <mergeCell ref="B28:H28"/>
    <mergeCell ref="B38:F38"/>
    <mergeCell ref="B39:H39"/>
    <mergeCell ref="I39:J39"/>
    <mergeCell ref="B40:H40"/>
    <mergeCell ref="I40:J41"/>
    <mergeCell ref="B41:H41"/>
    <mergeCell ref="B29:H29"/>
    <mergeCell ref="B32:F32"/>
    <mergeCell ref="B33:H33"/>
    <mergeCell ref="I33:J35"/>
    <mergeCell ref="B34:H34"/>
    <mergeCell ref="B35:H35"/>
    <mergeCell ref="B37:H37"/>
  </mergeCells>
  <printOptions/>
  <pageMargins bottom="0.75" footer="0.0" header="0.0" left="0.7" right="0.7" top="0.75"/>
  <pageSetup orientation="landscape"/>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0" width="8.71"/>
  </cols>
  <sheetData>
    <row r="3">
      <c r="B3" s="12" t="s">
        <v>13</v>
      </c>
      <c r="F3" s="210"/>
      <c r="G3" s="210"/>
      <c r="H3" s="210"/>
      <c r="I3" s="210"/>
      <c r="J3" s="210"/>
    </row>
    <row r="4">
      <c r="B4" s="210"/>
      <c r="C4" s="210"/>
      <c r="D4" s="210"/>
      <c r="E4" s="210"/>
      <c r="F4" s="210"/>
      <c r="G4" s="210"/>
      <c r="H4" s="210"/>
      <c r="I4" s="210"/>
      <c r="J4" s="210"/>
    </row>
    <row r="5">
      <c r="B5" s="211" t="s">
        <v>58</v>
      </c>
      <c r="I5" s="210"/>
      <c r="J5" s="210"/>
    </row>
    <row r="6">
      <c r="B6" s="212" t="s">
        <v>3</v>
      </c>
      <c r="C6" s="58"/>
      <c r="D6" s="58"/>
      <c r="E6" s="58"/>
      <c r="F6" s="58"/>
      <c r="G6" s="213"/>
      <c r="H6" s="213"/>
      <c r="I6" s="214" t="s">
        <v>437</v>
      </c>
      <c r="J6" s="214"/>
    </row>
    <row r="7">
      <c r="B7" s="220" t="s">
        <v>462</v>
      </c>
      <c r="C7" s="43"/>
      <c r="D7" s="43"/>
      <c r="E7" s="43"/>
      <c r="F7" s="43"/>
      <c r="G7" s="43"/>
      <c r="H7" s="43"/>
      <c r="I7" s="215">
        <v>2.0</v>
      </c>
      <c r="J7" s="43"/>
    </row>
    <row r="8">
      <c r="B8" s="37" t="s">
        <v>463</v>
      </c>
    </row>
    <row r="9">
      <c r="B9" s="16" t="s">
        <v>464</v>
      </c>
      <c r="I9" s="217">
        <v>3.0</v>
      </c>
    </row>
    <row r="10">
      <c r="B10" s="37" t="s">
        <v>465</v>
      </c>
    </row>
    <row r="11">
      <c r="B11" s="23" t="s">
        <v>466</v>
      </c>
      <c r="I11" s="217">
        <v>4.0</v>
      </c>
    </row>
    <row r="12">
      <c r="B12" s="210"/>
      <c r="C12" s="210"/>
      <c r="D12" s="210"/>
      <c r="E12" s="210"/>
      <c r="F12" s="210"/>
      <c r="G12" s="210"/>
      <c r="H12" s="210"/>
      <c r="I12" s="210"/>
      <c r="J12" s="210"/>
    </row>
    <row r="13">
      <c r="B13" s="12" t="s">
        <v>59</v>
      </c>
      <c r="I13" s="210"/>
      <c r="J13" s="210"/>
    </row>
    <row r="14">
      <c r="B14" s="212" t="s">
        <v>3</v>
      </c>
      <c r="C14" s="58"/>
      <c r="D14" s="58"/>
      <c r="E14" s="58"/>
      <c r="F14" s="58"/>
      <c r="G14" s="213"/>
      <c r="H14" s="213"/>
      <c r="I14" s="214" t="s">
        <v>437</v>
      </c>
      <c r="J14" s="214"/>
    </row>
    <row r="15">
      <c r="B15" s="24" t="s">
        <v>467</v>
      </c>
      <c r="C15" s="43"/>
      <c r="D15" s="43"/>
      <c r="E15" s="43"/>
      <c r="F15" s="43"/>
      <c r="G15" s="43"/>
      <c r="H15" s="43"/>
      <c r="I15" s="215">
        <v>2.0</v>
      </c>
      <c r="J15" s="43"/>
    </row>
    <row r="16">
      <c r="B16" s="25" t="s">
        <v>468</v>
      </c>
    </row>
    <row r="17">
      <c r="B17" s="26" t="s">
        <v>469</v>
      </c>
    </row>
    <row r="18">
      <c r="B18" s="25" t="s">
        <v>470</v>
      </c>
    </row>
    <row r="19">
      <c r="B19" s="25" t="s">
        <v>471</v>
      </c>
      <c r="I19" s="217">
        <v>3.0</v>
      </c>
    </row>
    <row r="20">
      <c r="B20" s="210"/>
      <c r="C20" s="210"/>
      <c r="D20" s="210"/>
      <c r="E20" s="210"/>
      <c r="F20" s="210"/>
      <c r="G20" s="210"/>
      <c r="H20" s="210"/>
      <c r="I20" s="210"/>
      <c r="J20" s="210"/>
    </row>
    <row r="21" ht="15.75" customHeight="1">
      <c r="B21" s="211" t="s">
        <v>60</v>
      </c>
      <c r="I21" s="210"/>
      <c r="J21" s="210"/>
    </row>
    <row r="22" ht="15.75" customHeight="1">
      <c r="B22" s="212" t="s">
        <v>3</v>
      </c>
      <c r="C22" s="58"/>
      <c r="D22" s="58"/>
      <c r="E22" s="58"/>
      <c r="F22" s="58"/>
      <c r="G22" s="213"/>
      <c r="H22" s="213"/>
      <c r="I22" s="214" t="s">
        <v>437</v>
      </c>
      <c r="J22" s="214"/>
    </row>
    <row r="23" ht="15.75" customHeight="1">
      <c r="B23" s="221" t="s">
        <v>472</v>
      </c>
      <c r="C23" s="43"/>
      <c r="D23" s="43"/>
      <c r="E23" s="43"/>
      <c r="F23" s="43"/>
      <c r="G23" s="43"/>
      <c r="H23" s="43"/>
      <c r="I23" s="215">
        <v>2.0</v>
      </c>
      <c r="J23" s="43"/>
    </row>
    <row r="24" ht="15.75" customHeight="1">
      <c r="B24" s="37" t="s">
        <v>473</v>
      </c>
    </row>
    <row r="25" ht="15.75" customHeight="1">
      <c r="B25" s="216" t="s">
        <v>474</v>
      </c>
    </row>
    <row r="26" ht="15.75" customHeight="1">
      <c r="B26" s="37" t="s">
        <v>475</v>
      </c>
    </row>
    <row r="27" ht="15.75" customHeight="1">
      <c r="B27" s="37" t="s">
        <v>476</v>
      </c>
      <c r="I27" s="217">
        <v>3.0</v>
      </c>
    </row>
    <row r="28" ht="15.75" customHeight="1">
      <c r="B28" s="23" t="s">
        <v>477</v>
      </c>
    </row>
    <row r="29" ht="15.75" customHeight="1">
      <c r="B29" s="23" t="s">
        <v>478</v>
      </c>
      <c r="I29" s="217">
        <v>4.0</v>
      </c>
    </row>
    <row r="30" ht="15.75" customHeight="1">
      <c r="B30" s="37" t="s">
        <v>479</v>
      </c>
      <c r="I30" s="217">
        <v>5.0</v>
      </c>
    </row>
    <row r="31" ht="15.75" customHeight="1">
      <c r="B31" s="25"/>
      <c r="I31" s="210"/>
      <c r="J31" s="210"/>
    </row>
    <row r="32" ht="15.75" customHeight="1">
      <c r="B32" s="210" t="s">
        <v>480</v>
      </c>
      <c r="C32" s="210"/>
      <c r="D32" s="210"/>
      <c r="E32" s="210"/>
      <c r="F32" s="210"/>
      <c r="G32" s="210"/>
      <c r="H32" s="210"/>
      <c r="I32" s="210"/>
      <c r="J32" s="210"/>
    </row>
    <row r="33" ht="15.75" customHeight="1">
      <c r="B33" s="212" t="s">
        <v>3</v>
      </c>
      <c r="C33" s="58"/>
      <c r="D33" s="58"/>
      <c r="E33" s="58"/>
      <c r="F33" s="58"/>
      <c r="G33" s="213"/>
      <c r="H33" s="213"/>
      <c r="I33" s="214" t="s">
        <v>437</v>
      </c>
      <c r="J33" s="214"/>
    </row>
    <row r="34" ht="15.75" customHeight="1">
      <c r="B34" s="220" t="s">
        <v>481</v>
      </c>
      <c r="C34" s="43"/>
      <c r="D34" s="43"/>
      <c r="E34" s="43"/>
      <c r="F34" s="43"/>
      <c r="G34" s="43"/>
      <c r="H34" s="43"/>
      <c r="I34" s="215">
        <v>3.0</v>
      </c>
      <c r="J34" s="43"/>
    </row>
    <row r="35" ht="15.75" customHeight="1">
      <c r="B35" s="37" t="s">
        <v>482</v>
      </c>
    </row>
    <row r="36" ht="15.75" customHeight="1">
      <c r="B36" s="16" t="s">
        <v>483</v>
      </c>
    </row>
    <row r="37" ht="15.75" customHeight="1">
      <c r="B37" s="23" t="s">
        <v>484</v>
      </c>
    </row>
    <row r="38" ht="15.75" customHeight="1">
      <c r="B38" s="23" t="s">
        <v>485</v>
      </c>
    </row>
    <row r="39" ht="15.75" customHeight="1">
      <c r="B39" s="23" t="s">
        <v>486</v>
      </c>
    </row>
    <row r="40" ht="15.75" customHeight="1">
      <c r="B40" s="210"/>
      <c r="C40" s="210"/>
      <c r="D40" s="210"/>
      <c r="E40" s="210"/>
      <c r="F40" s="210"/>
      <c r="G40" s="210"/>
      <c r="H40" s="210"/>
      <c r="I40" s="210"/>
      <c r="J40" s="210"/>
    </row>
    <row r="41" ht="15.75" customHeight="1">
      <c r="B41" s="211" t="s">
        <v>61</v>
      </c>
      <c r="I41" s="210"/>
      <c r="J41" s="210"/>
    </row>
    <row r="42" ht="15.75" customHeight="1">
      <c r="B42" s="212" t="s">
        <v>3</v>
      </c>
      <c r="C42" s="58"/>
      <c r="D42" s="58"/>
      <c r="E42" s="58"/>
      <c r="F42" s="58"/>
      <c r="G42" s="213"/>
      <c r="H42" s="213"/>
      <c r="I42" s="214" t="s">
        <v>437</v>
      </c>
      <c r="J42" s="214"/>
    </row>
    <row r="43" ht="15.75" customHeight="1">
      <c r="B43" s="220" t="s">
        <v>62</v>
      </c>
      <c r="C43" s="43"/>
      <c r="D43" s="43"/>
      <c r="E43" s="43"/>
      <c r="F43" s="43"/>
      <c r="G43" s="43"/>
      <c r="H43" s="43"/>
      <c r="I43" s="215">
        <v>2.0</v>
      </c>
      <c r="J43" s="43"/>
    </row>
    <row r="44" ht="15.75" customHeight="1">
      <c r="B44" s="37" t="s">
        <v>63</v>
      </c>
    </row>
    <row r="45" ht="15.75" customHeight="1">
      <c r="B45" s="216" t="s">
        <v>64</v>
      </c>
    </row>
    <row r="46" ht="15.75" customHeight="1">
      <c r="B46" s="37" t="s">
        <v>487</v>
      </c>
      <c r="I46" s="217">
        <v>3.0</v>
      </c>
    </row>
    <row r="47" ht="15.75" customHeight="1">
      <c r="B47" s="23" t="s">
        <v>488</v>
      </c>
    </row>
    <row r="48" ht="15.75" customHeight="1">
      <c r="B48" s="37" t="s">
        <v>489</v>
      </c>
    </row>
    <row r="49" ht="15.75" customHeight="1">
      <c r="B49" s="23" t="s">
        <v>490</v>
      </c>
      <c r="I49" s="217">
        <v>4.0</v>
      </c>
    </row>
    <row r="50" ht="15.75" customHeight="1">
      <c r="B50" s="37" t="s">
        <v>491</v>
      </c>
      <c r="I50" s="217">
        <v>5.0</v>
      </c>
    </row>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7">
    <mergeCell ref="B30:H30"/>
    <mergeCell ref="I30:J30"/>
    <mergeCell ref="B31:H31"/>
    <mergeCell ref="B33:F33"/>
    <mergeCell ref="B34:H34"/>
    <mergeCell ref="I34:J39"/>
    <mergeCell ref="B35:H35"/>
    <mergeCell ref="B38:H38"/>
    <mergeCell ref="B39:H39"/>
    <mergeCell ref="B41:H41"/>
    <mergeCell ref="B42:F42"/>
    <mergeCell ref="B43:H43"/>
    <mergeCell ref="I43:J45"/>
    <mergeCell ref="B44:H44"/>
    <mergeCell ref="B50:H50"/>
    <mergeCell ref="I50:J50"/>
    <mergeCell ref="B45:H45"/>
    <mergeCell ref="B46:H46"/>
    <mergeCell ref="I46:J48"/>
    <mergeCell ref="B47:H47"/>
    <mergeCell ref="B48:H48"/>
    <mergeCell ref="B49:H49"/>
    <mergeCell ref="I49:J49"/>
    <mergeCell ref="B3:E3"/>
    <mergeCell ref="B5:H5"/>
    <mergeCell ref="B6:F6"/>
    <mergeCell ref="B7:H7"/>
    <mergeCell ref="I7:J8"/>
    <mergeCell ref="B8:H8"/>
    <mergeCell ref="I9:J10"/>
    <mergeCell ref="B15:H15"/>
    <mergeCell ref="B16:H16"/>
    <mergeCell ref="B9:H9"/>
    <mergeCell ref="B10:H10"/>
    <mergeCell ref="B11:H11"/>
    <mergeCell ref="I11:J11"/>
    <mergeCell ref="B13:H13"/>
    <mergeCell ref="B14:F14"/>
    <mergeCell ref="I15:J18"/>
    <mergeCell ref="B23:H23"/>
    <mergeCell ref="B24:H24"/>
    <mergeCell ref="B17:H17"/>
    <mergeCell ref="B18:H18"/>
    <mergeCell ref="B19:H19"/>
    <mergeCell ref="I19:J19"/>
    <mergeCell ref="B21:H21"/>
    <mergeCell ref="B22:F22"/>
    <mergeCell ref="I23:J26"/>
    <mergeCell ref="B25:H25"/>
    <mergeCell ref="B26:H26"/>
    <mergeCell ref="B27:H27"/>
    <mergeCell ref="I27:J28"/>
    <mergeCell ref="B28:H28"/>
    <mergeCell ref="B29:H29"/>
    <mergeCell ref="I29:J29"/>
    <mergeCell ref="B36:H36"/>
    <mergeCell ref="B37:H37"/>
  </mergeCells>
  <printOptions/>
  <pageMargins bottom="0.75" footer="0.0" header="0.0" left="0.7" right="0.7" top="0.75"/>
  <pageSetup orientation="landscape"/>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 width="8.71"/>
    <col customWidth="1" min="3" max="3" width="54.71"/>
    <col customWidth="1" min="4" max="4" width="36.57"/>
    <col customWidth="1" min="5" max="6" width="8.71"/>
  </cols>
  <sheetData>
    <row r="3">
      <c r="C3" s="222" t="s">
        <v>492</v>
      </c>
    </row>
    <row r="4">
      <c r="C4" s="34" t="s">
        <v>3</v>
      </c>
      <c r="D4" s="34" t="s">
        <v>437</v>
      </c>
    </row>
    <row r="5">
      <c r="C5" s="34" t="s">
        <v>65</v>
      </c>
      <c r="D5" s="223">
        <v>2.0</v>
      </c>
    </row>
    <row r="6">
      <c r="C6" s="34" t="s">
        <v>66</v>
      </c>
      <c r="D6" s="119"/>
    </row>
    <row r="7">
      <c r="C7" s="34" t="s">
        <v>67</v>
      </c>
      <c r="D7" s="67"/>
    </row>
    <row r="8">
      <c r="C8" s="34" t="s">
        <v>493</v>
      </c>
      <c r="D8" s="224">
        <v>3.0</v>
      </c>
    </row>
    <row r="9">
      <c r="C9" s="225"/>
      <c r="D9" s="225"/>
    </row>
    <row r="10">
      <c r="C10" s="222" t="s">
        <v>494</v>
      </c>
      <c r="D10" s="225"/>
    </row>
    <row r="11">
      <c r="C11" s="34" t="s">
        <v>3</v>
      </c>
      <c r="D11" s="34" t="s">
        <v>437</v>
      </c>
    </row>
    <row r="12">
      <c r="C12" s="34" t="s">
        <v>68</v>
      </c>
      <c r="D12" s="223">
        <v>2.0</v>
      </c>
    </row>
    <row r="13">
      <c r="C13" s="34" t="s">
        <v>69</v>
      </c>
      <c r="D13" s="119"/>
    </row>
    <row r="14">
      <c r="C14" s="34" t="s">
        <v>70</v>
      </c>
      <c r="D14" s="67"/>
    </row>
    <row r="15">
      <c r="C15" s="34" t="s">
        <v>495</v>
      </c>
      <c r="D15" s="224">
        <v>3.0</v>
      </c>
    </row>
    <row r="16">
      <c r="C16" s="226"/>
      <c r="D16" s="226"/>
    </row>
    <row r="17">
      <c r="C17" s="222" t="s">
        <v>90</v>
      </c>
      <c r="D17" s="226"/>
    </row>
    <row r="18">
      <c r="C18" s="34" t="s">
        <v>3</v>
      </c>
      <c r="D18" s="34" t="s">
        <v>437</v>
      </c>
    </row>
    <row r="19">
      <c r="C19" s="34" t="s">
        <v>71</v>
      </c>
      <c r="D19" s="223">
        <v>2.0</v>
      </c>
    </row>
    <row r="20">
      <c r="C20" s="34" t="s">
        <v>72</v>
      </c>
      <c r="D20" s="67"/>
    </row>
    <row r="21" ht="15.75" customHeight="1">
      <c r="C21" s="34" t="s">
        <v>496</v>
      </c>
      <c r="D21" s="223">
        <v>3.0</v>
      </c>
    </row>
    <row r="22" ht="15.75" customHeight="1">
      <c r="C22" s="34" t="s">
        <v>497</v>
      </c>
      <c r="D22" s="119"/>
    </row>
    <row r="23" ht="15.75" customHeight="1">
      <c r="C23" s="34" t="s">
        <v>498</v>
      </c>
      <c r="D23" s="67"/>
    </row>
    <row r="24" ht="15.75" customHeight="1">
      <c r="C24" s="34" t="s">
        <v>499</v>
      </c>
      <c r="D24" s="224">
        <v>4.0</v>
      </c>
    </row>
    <row r="25" ht="15.75" customHeight="1">
      <c r="C25" s="226"/>
      <c r="D25" s="226"/>
    </row>
    <row r="26" ht="15.75" customHeight="1">
      <c r="C26" s="222" t="s">
        <v>500</v>
      </c>
      <c r="D26" s="226"/>
    </row>
    <row r="27" ht="15.75" customHeight="1">
      <c r="C27" s="34" t="s">
        <v>3</v>
      </c>
      <c r="D27" s="34" t="s">
        <v>437</v>
      </c>
    </row>
    <row r="28" ht="15.75" customHeight="1">
      <c r="C28" s="34" t="s">
        <v>73</v>
      </c>
      <c r="D28" s="223">
        <v>2.0</v>
      </c>
    </row>
    <row r="29" ht="15.75" customHeight="1">
      <c r="C29" s="34" t="s">
        <v>74</v>
      </c>
      <c r="D29" s="119"/>
    </row>
    <row r="30" ht="15.75" customHeight="1">
      <c r="C30" s="34" t="s">
        <v>75</v>
      </c>
      <c r="D30" s="119"/>
    </row>
    <row r="31" ht="15.75" customHeight="1">
      <c r="C31" s="34" t="s">
        <v>76</v>
      </c>
      <c r="D31" s="67"/>
    </row>
    <row r="32" ht="15.75" customHeight="1">
      <c r="C32" s="34" t="s">
        <v>501</v>
      </c>
      <c r="D32" s="223">
        <v>3.0</v>
      </c>
    </row>
    <row r="33" ht="15.75" customHeight="1">
      <c r="C33" s="34" t="s">
        <v>502</v>
      </c>
      <c r="D33" s="119"/>
    </row>
    <row r="34" ht="15.75" customHeight="1">
      <c r="C34" s="34" t="s">
        <v>503</v>
      </c>
      <c r="D34" s="119"/>
    </row>
    <row r="35" ht="15.75" customHeight="1">
      <c r="C35" s="34" t="s">
        <v>504</v>
      </c>
      <c r="D35" s="67"/>
    </row>
    <row r="36" ht="15.75" customHeight="1">
      <c r="C36" s="226"/>
      <c r="D36" s="226"/>
    </row>
    <row r="37" ht="15.75" customHeight="1">
      <c r="C37" s="222" t="s">
        <v>92</v>
      </c>
      <c r="D37" s="226"/>
    </row>
    <row r="38" ht="15.75" customHeight="1">
      <c r="C38" s="34" t="s">
        <v>3</v>
      </c>
      <c r="D38" s="34" t="s">
        <v>437</v>
      </c>
    </row>
    <row r="39" ht="15.75" customHeight="1">
      <c r="C39" s="34" t="s">
        <v>77</v>
      </c>
      <c r="D39" s="224">
        <v>2.0</v>
      </c>
    </row>
    <row r="40" ht="15.75" customHeight="1">
      <c r="C40" s="34" t="s">
        <v>505</v>
      </c>
      <c r="D40" s="223">
        <v>3.0</v>
      </c>
    </row>
    <row r="41" ht="15.75" customHeight="1">
      <c r="C41" s="34" t="s">
        <v>506</v>
      </c>
      <c r="D41" s="67"/>
    </row>
    <row r="42" ht="15.75" customHeight="1">
      <c r="C42" s="34" t="s">
        <v>93</v>
      </c>
      <c r="D42" s="224">
        <v>4.0</v>
      </c>
    </row>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D5:D7"/>
    <mergeCell ref="D12:D14"/>
    <mergeCell ref="D19:D20"/>
    <mergeCell ref="D21:D23"/>
    <mergeCell ref="D28:D31"/>
    <mergeCell ref="D32:D35"/>
    <mergeCell ref="D40:D41"/>
  </mergeCells>
  <printOptions/>
  <pageMargins bottom="0.75" footer="0.0" header="0.0" left="0.7" right="0.7" top="0.75"/>
  <pageSetup orientation="landscape"/>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 width="8.71"/>
    <col customWidth="1" min="3" max="3" width="30.29"/>
    <col customWidth="1" min="4" max="4" width="47.0"/>
    <col customWidth="1" min="5" max="24" width="8.71"/>
  </cols>
  <sheetData>
    <row r="3">
      <c r="B3" s="227" t="s">
        <v>30</v>
      </c>
      <c r="C3" s="58"/>
      <c r="D3" s="59"/>
    </row>
    <row r="4">
      <c r="B4" s="228" t="s">
        <v>507</v>
      </c>
      <c r="C4" s="58"/>
      <c r="D4" s="59"/>
    </row>
    <row r="5">
      <c r="B5" s="229" t="s">
        <v>508</v>
      </c>
      <c r="C5" s="229" t="s">
        <v>3</v>
      </c>
      <c r="D5" s="229" t="s">
        <v>437</v>
      </c>
    </row>
    <row r="6">
      <c r="B6" s="230">
        <v>1.0</v>
      </c>
      <c r="C6" s="28" t="s">
        <v>509</v>
      </c>
      <c r="D6" s="231">
        <v>2.0</v>
      </c>
    </row>
    <row r="7">
      <c r="B7" s="230">
        <v>2.0</v>
      </c>
      <c r="C7" s="28" t="s">
        <v>510</v>
      </c>
      <c r="D7" s="119"/>
    </row>
    <row r="8">
      <c r="B8" s="230">
        <v>3.0</v>
      </c>
      <c r="C8" s="28" t="s">
        <v>511</v>
      </c>
      <c r="D8" s="119"/>
    </row>
    <row r="9">
      <c r="B9" s="230">
        <v>4.0</v>
      </c>
      <c r="C9" s="28" t="s">
        <v>512</v>
      </c>
      <c r="D9" s="67"/>
    </row>
    <row r="13">
      <c r="B13" s="232" t="s">
        <v>513</v>
      </c>
      <c r="C13" s="58"/>
      <c r="D13" s="59"/>
    </row>
    <row r="14">
      <c r="B14" s="229" t="s">
        <v>508</v>
      </c>
      <c r="C14" s="229" t="s">
        <v>3</v>
      </c>
      <c r="D14" s="229" t="s">
        <v>437</v>
      </c>
    </row>
    <row r="15">
      <c r="B15" s="230">
        <v>1.0</v>
      </c>
      <c r="C15" s="29" t="s">
        <v>514</v>
      </c>
      <c r="D15" s="233">
        <v>3.0</v>
      </c>
    </row>
    <row r="16">
      <c r="B16" s="230">
        <v>2.0</v>
      </c>
      <c r="C16" s="29" t="s">
        <v>515</v>
      </c>
      <c r="D16" s="119"/>
    </row>
    <row r="17">
      <c r="B17" s="231">
        <v>3.0</v>
      </c>
      <c r="C17" s="234" t="s">
        <v>41</v>
      </c>
      <c r="D17" s="67"/>
    </row>
    <row r="18">
      <c r="A18" s="235"/>
      <c r="B18" s="236"/>
      <c r="C18" s="236"/>
      <c r="D18" s="236"/>
      <c r="E18" s="235"/>
      <c r="F18" s="235"/>
      <c r="G18" s="235"/>
      <c r="H18" s="235"/>
      <c r="I18" s="235"/>
      <c r="J18" s="235"/>
      <c r="K18" s="235"/>
      <c r="L18" s="235"/>
      <c r="M18" s="235"/>
      <c r="N18" s="235"/>
      <c r="O18" s="235"/>
      <c r="P18" s="235"/>
      <c r="Q18" s="235"/>
      <c r="R18" s="235"/>
      <c r="S18" s="235"/>
      <c r="T18" s="235"/>
      <c r="U18" s="235"/>
      <c r="V18" s="235"/>
      <c r="W18" s="235"/>
      <c r="X18" s="235"/>
      <c r="Y18" s="235"/>
      <c r="Z18" s="235"/>
    </row>
    <row r="19">
      <c r="B19" s="237" t="s">
        <v>516</v>
      </c>
      <c r="C19" s="124"/>
      <c r="D19" s="125"/>
    </row>
    <row r="20" ht="15.75" customHeight="1">
      <c r="B20" s="238" t="s">
        <v>508</v>
      </c>
      <c r="C20" s="238" t="s">
        <v>3</v>
      </c>
      <c r="D20" s="238" t="s">
        <v>437</v>
      </c>
    </row>
    <row r="21" ht="15.75" customHeight="1">
      <c r="B21" s="230">
        <v>1.0</v>
      </c>
      <c r="C21" s="28" t="s">
        <v>517</v>
      </c>
      <c r="D21" s="233">
        <v>3.0</v>
      </c>
    </row>
    <row r="22" ht="15.75" customHeight="1">
      <c r="B22" s="230">
        <v>2.0</v>
      </c>
      <c r="C22" s="29" t="s">
        <v>518</v>
      </c>
      <c r="D22" s="119"/>
    </row>
    <row r="23" ht="15.75" customHeight="1">
      <c r="B23" s="230">
        <v>3.0</v>
      </c>
      <c r="C23" s="29" t="s">
        <v>519</v>
      </c>
      <c r="D23" s="119"/>
    </row>
    <row r="24" ht="15.75" customHeight="1">
      <c r="B24" s="230"/>
      <c r="C24" s="29" t="s">
        <v>520</v>
      </c>
      <c r="D24" s="67"/>
    </row>
    <row r="25" ht="15.75" customHeight="1">
      <c r="B25" s="230">
        <v>4.0</v>
      </c>
      <c r="C25" s="29" t="s">
        <v>96</v>
      </c>
      <c r="D25" s="239">
        <v>4.0</v>
      </c>
    </row>
    <row r="26" ht="15.75" customHeight="1">
      <c r="A26" s="235"/>
      <c r="B26" s="240"/>
      <c r="C26" s="240"/>
      <c r="D26" s="240"/>
      <c r="E26" s="235"/>
      <c r="F26" s="235"/>
      <c r="G26" s="235"/>
      <c r="H26" s="235"/>
      <c r="I26" s="235"/>
      <c r="J26" s="235"/>
      <c r="K26" s="235"/>
      <c r="L26" s="235"/>
      <c r="M26" s="235"/>
      <c r="N26" s="235"/>
      <c r="O26" s="235"/>
      <c r="P26" s="235"/>
      <c r="Q26" s="235"/>
      <c r="R26" s="235"/>
      <c r="S26" s="235"/>
      <c r="T26" s="235"/>
      <c r="U26" s="235"/>
      <c r="V26" s="235"/>
      <c r="W26" s="235"/>
      <c r="X26" s="235"/>
      <c r="Y26" s="235"/>
      <c r="Z26" s="235"/>
    </row>
    <row r="27" ht="15.75" customHeight="1">
      <c r="B27" s="228" t="s">
        <v>521</v>
      </c>
      <c r="C27" s="58"/>
      <c r="D27" s="59"/>
    </row>
    <row r="28" ht="15.75" customHeight="1">
      <c r="B28" s="241" t="s">
        <v>508</v>
      </c>
      <c r="C28" s="242" t="s">
        <v>3</v>
      </c>
      <c r="D28" s="243" t="s">
        <v>437</v>
      </c>
    </row>
    <row r="29" ht="15.75" customHeight="1">
      <c r="B29" s="244">
        <v>1.0</v>
      </c>
      <c r="C29" s="39" t="s">
        <v>522</v>
      </c>
      <c r="D29" s="245">
        <v>2.0</v>
      </c>
    </row>
    <row r="30" ht="15.75" customHeight="1">
      <c r="B30" s="244">
        <v>2.0</v>
      </c>
      <c r="C30" s="39" t="s">
        <v>523</v>
      </c>
    </row>
    <row r="31" ht="15.75" customHeight="1">
      <c r="B31" s="244">
        <v>3.0</v>
      </c>
      <c r="C31" s="39" t="s">
        <v>524</v>
      </c>
    </row>
    <row r="32" ht="15.75" customHeight="1">
      <c r="B32" s="244">
        <v>4.0</v>
      </c>
      <c r="C32" s="246" t="s">
        <v>525</v>
      </c>
    </row>
    <row r="33" ht="15.75" customHeight="1">
      <c r="B33" s="244">
        <v>5.0</v>
      </c>
      <c r="C33" s="39" t="s">
        <v>526</v>
      </c>
      <c r="D33" s="245">
        <v>3.0</v>
      </c>
    </row>
    <row r="34" ht="15.75" customHeight="1">
      <c r="B34" s="244">
        <v>6.0</v>
      </c>
      <c r="C34" s="39" t="s">
        <v>527</v>
      </c>
    </row>
    <row r="35" ht="15.75" customHeight="1">
      <c r="B35" s="247">
        <v>7.0</v>
      </c>
      <c r="C35" s="39" t="s">
        <v>528</v>
      </c>
    </row>
    <row r="36" ht="15.75" customHeight="1">
      <c r="A36" s="235"/>
      <c r="B36" s="248"/>
      <c r="C36" s="249"/>
      <c r="D36" s="250"/>
      <c r="E36" s="235"/>
      <c r="F36" s="235"/>
      <c r="G36" s="235"/>
      <c r="H36" s="235"/>
      <c r="I36" s="235"/>
      <c r="J36" s="235"/>
      <c r="K36" s="235"/>
      <c r="L36" s="235"/>
      <c r="M36" s="235"/>
      <c r="N36" s="235"/>
      <c r="O36" s="235"/>
      <c r="P36" s="235"/>
      <c r="Q36" s="235"/>
      <c r="R36" s="235"/>
      <c r="S36" s="235"/>
      <c r="T36" s="235"/>
      <c r="U36" s="235"/>
      <c r="V36" s="235"/>
      <c r="W36" s="235"/>
      <c r="X36" s="235"/>
      <c r="Y36" s="235"/>
      <c r="Z36" s="235"/>
    </row>
    <row r="37" ht="15.75" customHeight="1">
      <c r="B37" s="228" t="s">
        <v>529</v>
      </c>
      <c r="C37" s="58"/>
      <c r="D37" s="176"/>
    </row>
    <row r="38" ht="15.75" customHeight="1">
      <c r="B38" s="238" t="s">
        <v>508</v>
      </c>
      <c r="C38" s="238" t="s">
        <v>3</v>
      </c>
      <c r="D38" s="238" t="s">
        <v>437</v>
      </c>
    </row>
    <row r="39" ht="15.75" customHeight="1">
      <c r="B39" s="251">
        <v>7.0</v>
      </c>
      <c r="C39" s="246" t="s">
        <v>530</v>
      </c>
      <c r="D39" s="252">
        <v>3.0</v>
      </c>
    </row>
    <row r="40" ht="15.75" customHeight="1">
      <c r="B40" s="251"/>
      <c r="C40" s="39" t="s">
        <v>98</v>
      </c>
      <c r="D40" s="252">
        <v>4.0</v>
      </c>
    </row>
    <row r="41" ht="15.75" customHeight="1">
      <c r="B41" s="245"/>
      <c r="C41" s="253"/>
      <c r="D41" s="254"/>
    </row>
    <row r="42" ht="15.75" customHeight="1">
      <c r="B42" s="237" t="s">
        <v>531</v>
      </c>
      <c r="C42" s="124"/>
      <c r="D42" s="125"/>
    </row>
    <row r="43" ht="15.75" customHeight="1">
      <c r="B43" s="242" t="s">
        <v>508</v>
      </c>
      <c r="C43" s="242" t="s">
        <v>3</v>
      </c>
      <c r="D43" s="242" t="s">
        <v>437</v>
      </c>
    </row>
    <row r="44" ht="15.75" customHeight="1">
      <c r="B44" s="230">
        <v>1.0</v>
      </c>
      <c r="C44" s="30" t="s">
        <v>50</v>
      </c>
      <c r="D44" s="231">
        <v>2.0</v>
      </c>
    </row>
    <row r="45" ht="15.75" customHeight="1">
      <c r="B45" s="230">
        <v>2.0</v>
      </c>
      <c r="C45" s="30" t="s">
        <v>51</v>
      </c>
      <c r="D45" s="119"/>
    </row>
    <row r="46" ht="15.75" customHeight="1">
      <c r="B46" s="230">
        <v>3.0</v>
      </c>
      <c r="C46" s="30" t="s">
        <v>52</v>
      </c>
      <c r="D46" s="119"/>
    </row>
    <row r="47" ht="15.75" customHeight="1">
      <c r="B47" s="230">
        <v>4.0</v>
      </c>
      <c r="C47" s="30" t="s">
        <v>53</v>
      </c>
      <c r="D47" s="67"/>
    </row>
    <row r="48" ht="15.75" customHeight="1">
      <c r="C48" s="29" t="s">
        <v>532</v>
      </c>
      <c r="D48" s="166">
        <v>2.0</v>
      </c>
    </row>
    <row r="49" ht="15.75" customHeight="1">
      <c r="C49" s="29" t="s">
        <v>533</v>
      </c>
      <c r="D49" s="140">
        <v>3.0</v>
      </c>
    </row>
    <row r="50" ht="15.75" customHeight="1">
      <c r="C50" s="29" t="s">
        <v>534</v>
      </c>
    </row>
    <row r="51" ht="15.75" customHeight="1">
      <c r="C51" s="29" t="s">
        <v>101</v>
      </c>
      <c r="D51" s="140">
        <v>4.0</v>
      </c>
    </row>
    <row r="52" ht="15.75" customHeight="1">
      <c r="C52" s="29" t="s">
        <v>100</v>
      </c>
    </row>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5">
    <mergeCell ref="D21:D24"/>
    <mergeCell ref="D29:D32"/>
    <mergeCell ref="D33:D35"/>
    <mergeCell ref="D44:D47"/>
    <mergeCell ref="D49:D50"/>
    <mergeCell ref="D51:D52"/>
    <mergeCell ref="B37:D37"/>
    <mergeCell ref="B42:D42"/>
    <mergeCell ref="B3:D3"/>
    <mergeCell ref="B4:D4"/>
    <mergeCell ref="D6:D9"/>
    <mergeCell ref="B13:D13"/>
    <mergeCell ref="D15:D17"/>
    <mergeCell ref="B19:D19"/>
    <mergeCell ref="B27:D27"/>
  </mergeCells>
  <printOptions/>
  <pageMargins bottom="0.75" footer="0.0" header="0.0" left="0.7" right="0.7" top="0.75"/>
  <pageSetup orientation="landscape"/>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14.43"/>
    <col customWidth="1" min="2" max="2" width="34.86"/>
    <col customWidth="1" min="3" max="3" width="19.71"/>
    <col customWidth="1" min="4" max="6" width="14.43"/>
  </cols>
  <sheetData>
    <row r="1">
      <c r="A1" s="222" t="s">
        <v>535</v>
      </c>
    </row>
    <row r="2">
      <c r="A2" s="222" t="s">
        <v>507</v>
      </c>
    </row>
    <row r="4">
      <c r="A4" s="227" t="s">
        <v>535</v>
      </c>
      <c r="B4" s="58"/>
      <c r="C4" s="59"/>
    </row>
    <row r="5">
      <c r="A5" s="228" t="s">
        <v>507</v>
      </c>
      <c r="B5" s="58"/>
      <c r="C5" s="59"/>
    </row>
    <row r="6">
      <c r="A6" s="229" t="s">
        <v>508</v>
      </c>
      <c r="B6" s="229" t="s">
        <v>3</v>
      </c>
      <c r="C6" s="229" t="s">
        <v>437</v>
      </c>
    </row>
    <row r="7">
      <c r="A7" s="230">
        <v>1.0</v>
      </c>
      <c r="B7" s="28" t="s">
        <v>509</v>
      </c>
      <c r="C7" s="231">
        <v>2.0</v>
      </c>
    </row>
    <row r="8">
      <c r="A8" s="230">
        <v>2.0</v>
      </c>
      <c r="B8" s="28" t="s">
        <v>536</v>
      </c>
      <c r="C8" s="119"/>
    </row>
    <row r="9">
      <c r="A9" s="230">
        <v>3.0</v>
      </c>
      <c r="B9" s="28" t="s">
        <v>511</v>
      </c>
      <c r="C9" s="119"/>
    </row>
    <row r="10">
      <c r="A10" s="230">
        <v>4.0</v>
      </c>
      <c r="B10" s="28" t="s">
        <v>537</v>
      </c>
      <c r="C10" s="67"/>
    </row>
    <row r="11">
      <c r="A11" s="228" t="s">
        <v>538</v>
      </c>
      <c r="B11" s="58"/>
      <c r="C11" s="59"/>
      <c r="E11" s="140"/>
    </row>
    <row r="12">
      <c r="A12" s="165">
        <v>1.0</v>
      </c>
      <c r="B12" s="10" t="s">
        <v>539</v>
      </c>
      <c r="C12" s="199">
        <v>3.0</v>
      </c>
    </row>
    <row r="13">
      <c r="A13" s="165">
        <v>2.0</v>
      </c>
      <c r="B13" s="10" t="s">
        <v>540</v>
      </c>
    </row>
    <row r="14">
      <c r="A14" s="165">
        <v>3.0</v>
      </c>
      <c r="B14" s="10" t="s">
        <v>541</v>
      </c>
      <c r="E14" s="140"/>
    </row>
    <row r="15">
      <c r="A15" s="228" t="s">
        <v>516</v>
      </c>
      <c r="B15" s="58"/>
      <c r="C15" s="59"/>
    </row>
    <row r="16">
      <c r="A16" s="165">
        <v>1.0</v>
      </c>
      <c r="B16" s="10" t="s">
        <v>542</v>
      </c>
      <c r="C16" s="165">
        <v>3.0</v>
      </c>
    </row>
    <row r="17">
      <c r="A17" s="165">
        <v>2.0</v>
      </c>
      <c r="B17" s="10" t="s">
        <v>543</v>
      </c>
    </row>
    <row r="18">
      <c r="A18" s="165">
        <v>3.0</v>
      </c>
      <c r="B18" s="10" t="s">
        <v>519</v>
      </c>
    </row>
    <row r="19">
      <c r="A19" s="165">
        <v>4.0</v>
      </c>
      <c r="B19" s="10" t="s">
        <v>520</v>
      </c>
    </row>
    <row r="20">
      <c r="A20" s="165">
        <v>5.0</v>
      </c>
      <c r="B20" s="10" t="s">
        <v>103</v>
      </c>
      <c r="C20" s="165">
        <v>4.0</v>
      </c>
    </row>
    <row r="21" ht="15.75" customHeight="1">
      <c r="A21" s="228" t="s">
        <v>521</v>
      </c>
      <c r="B21" s="58"/>
      <c r="C21" s="59"/>
    </row>
    <row r="22" ht="15.75" customHeight="1">
      <c r="A22" s="165">
        <v>1.0</v>
      </c>
      <c r="B22" s="10" t="s">
        <v>522</v>
      </c>
      <c r="C22" s="199">
        <v>2.0</v>
      </c>
    </row>
    <row r="23" ht="15.75" customHeight="1">
      <c r="A23" s="165">
        <v>2.0</v>
      </c>
      <c r="B23" s="10" t="s">
        <v>544</v>
      </c>
    </row>
    <row r="24" ht="15.75" customHeight="1">
      <c r="A24" s="165">
        <v>3.0</v>
      </c>
      <c r="B24" s="10" t="s">
        <v>545</v>
      </c>
    </row>
    <row r="25" ht="15.75" customHeight="1">
      <c r="A25" s="165">
        <v>4.0</v>
      </c>
      <c r="B25" s="10" t="s">
        <v>546</v>
      </c>
      <c r="C25" s="165">
        <v>3.0</v>
      </c>
    </row>
    <row r="26" ht="15.75" customHeight="1">
      <c r="A26" s="165">
        <v>5.0</v>
      </c>
      <c r="B26" s="10" t="s">
        <v>547</v>
      </c>
    </row>
    <row r="27" ht="15.75" customHeight="1">
      <c r="A27" s="165">
        <v>6.0</v>
      </c>
      <c r="B27" s="10" t="s">
        <v>548</v>
      </c>
    </row>
    <row r="28" ht="15.75" customHeight="1">
      <c r="A28" s="228" t="s">
        <v>549</v>
      </c>
      <c r="B28" s="58"/>
      <c r="C28" s="59"/>
      <c r="D28" s="140"/>
    </row>
    <row r="29" ht="15.75" customHeight="1">
      <c r="A29" s="165">
        <v>1.0</v>
      </c>
      <c r="B29" s="10" t="s">
        <v>550</v>
      </c>
      <c r="C29" s="165">
        <v>3.0</v>
      </c>
    </row>
    <row r="30" ht="15.75" customHeight="1">
      <c r="A30" s="165">
        <v>2.0</v>
      </c>
      <c r="B30" s="10" t="s">
        <v>104</v>
      </c>
      <c r="C30" s="165">
        <v>4.0</v>
      </c>
    </row>
    <row r="31" ht="15.75" customHeight="1">
      <c r="A31" s="228" t="s">
        <v>531</v>
      </c>
      <c r="B31" s="58"/>
      <c r="C31" s="59"/>
      <c r="D31" s="140"/>
    </row>
    <row r="32" ht="15.75" customHeight="1">
      <c r="A32" s="165">
        <v>1.0</v>
      </c>
      <c r="B32" s="10" t="s">
        <v>532</v>
      </c>
      <c r="C32" s="165">
        <v>2.0</v>
      </c>
    </row>
    <row r="33" ht="15.75" customHeight="1">
      <c r="A33" s="165">
        <v>2.0</v>
      </c>
      <c r="B33" s="10" t="s">
        <v>551</v>
      </c>
      <c r="C33" s="165">
        <v>3.0</v>
      </c>
    </row>
    <row r="34" ht="15.75" customHeight="1">
      <c r="A34" s="165">
        <v>3.0</v>
      </c>
      <c r="B34" s="10" t="s">
        <v>552</v>
      </c>
    </row>
    <row r="35" ht="15.75" customHeight="1">
      <c r="A35" s="165">
        <v>4.0</v>
      </c>
      <c r="B35" s="10" t="s">
        <v>106</v>
      </c>
      <c r="C35" s="165">
        <v>4.0</v>
      </c>
    </row>
    <row r="36" ht="15.75" customHeight="1">
      <c r="A36" s="165">
        <v>5.0</v>
      </c>
      <c r="B36" s="10" t="s">
        <v>105</v>
      </c>
    </row>
    <row r="37" ht="15.75" customHeight="1">
      <c r="A37" s="228" t="s">
        <v>553</v>
      </c>
      <c r="B37" s="58"/>
      <c r="C37" s="59"/>
    </row>
    <row r="38" ht="15.75" customHeight="1">
      <c r="A38" s="165">
        <v>1.0</v>
      </c>
      <c r="B38" s="10" t="s">
        <v>554</v>
      </c>
      <c r="C38" s="165">
        <v>2.0</v>
      </c>
    </row>
    <row r="39" ht="15.75" customHeight="1">
      <c r="A39" s="165">
        <v>2.0</v>
      </c>
      <c r="B39" s="10" t="s">
        <v>555</v>
      </c>
      <c r="C39" s="165">
        <v>3.0</v>
      </c>
    </row>
    <row r="40" ht="15.75" customHeight="1">
      <c r="A40" s="165">
        <v>3.0</v>
      </c>
      <c r="B40" s="10" t="s">
        <v>108</v>
      </c>
      <c r="C40" s="165">
        <v>4.0</v>
      </c>
    </row>
    <row r="41" ht="15.75" customHeight="1">
      <c r="A41" s="165">
        <v>4.0</v>
      </c>
      <c r="B41" s="10" t="s">
        <v>556</v>
      </c>
      <c r="C41" s="165">
        <v>5.0</v>
      </c>
    </row>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5">
    <mergeCell ref="C16:C19"/>
    <mergeCell ref="C22:C24"/>
    <mergeCell ref="C25:C27"/>
    <mergeCell ref="C33:C34"/>
    <mergeCell ref="C35:C36"/>
    <mergeCell ref="A28:C28"/>
    <mergeCell ref="A31:C31"/>
    <mergeCell ref="A37:C37"/>
    <mergeCell ref="A4:C4"/>
    <mergeCell ref="A5:C5"/>
    <mergeCell ref="C7:C10"/>
    <mergeCell ref="A11:C11"/>
    <mergeCell ref="C12:C14"/>
    <mergeCell ref="A15:C15"/>
    <mergeCell ref="A21:C21"/>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14.43"/>
    <col customWidth="1" min="2" max="2" width="286.57"/>
    <col customWidth="1" min="3" max="6" width="14.43"/>
  </cols>
  <sheetData>
    <row r="1">
      <c r="A1" s="1" t="s">
        <v>0</v>
      </c>
      <c r="B1" s="2"/>
      <c r="C1" s="2"/>
    </row>
    <row r="2">
      <c r="A2" s="2"/>
      <c r="B2" s="3"/>
      <c r="C2" s="2"/>
    </row>
    <row r="3">
      <c r="A3" s="4" t="s">
        <v>1</v>
      </c>
      <c r="B3" s="5"/>
      <c r="C3" s="2"/>
    </row>
    <row r="4">
      <c r="A4" s="6" t="s">
        <v>54</v>
      </c>
    </row>
    <row r="5">
      <c r="A5" s="7" t="s">
        <v>55</v>
      </c>
      <c r="B5" s="8" t="s">
        <v>3</v>
      </c>
      <c r="C5" s="2"/>
    </row>
    <row r="6">
      <c r="A6" s="9">
        <v>1.0</v>
      </c>
      <c r="B6" s="10" t="s">
        <v>4</v>
      </c>
      <c r="C6" s="2"/>
    </row>
    <row r="7">
      <c r="A7" s="9">
        <v>2.0</v>
      </c>
      <c r="B7" s="10" t="s">
        <v>5</v>
      </c>
      <c r="C7" s="2"/>
    </row>
    <row r="8">
      <c r="A8" s="9">
        <v>3.0</v>
      </c>
      <c r="B8" s="11" t="s">
        <v>6</v>
      </c>
      <c r="C8" s="11"/>
      <c r="D8" s="11"/>
      <c r="E8" s="11"/>
      <c r="F8" s="11"/>
      <c r="G8" s="11"/>
      <c r="H8" s="11"/>
    </row>
    <row r="9">
      <c r="A9" s="31"/>
      <c r="B9" s="12"/>
      <c r="C9" s="12"/>
      <c r="D9" s="12"/>
      <c r="E9" s="12"/>
      <c r="F9" s="12"/>
      <c r="G9" s="12"/>
      <c r="H9" s="12"/>
    </row>
    <row r="10">
      <c r="A10" s="6" t="s">
        <v>56</v>
      </c>
    </row>
    <row r="11">
      <c r="A11" s="7" t="s">
        <v>55</v>
      </c>
      <c r="B11" s="8" t="s">
        <v>8</v>
      </c>
      <c r="C11" s="2"/>
    </row>
    <row r="12">
      <c r="A12" s="13">
        <v>1.0</v>
      </c>
      <c r="B12" s="14" t="s">
        <v>9</v>
      </c>
      <c r="C12" s="2"/>
    </row>
    <row r="13">
      <c r="A13" s="2"/>
      <c r="B13" s="2"/>
      <c r="C13" s="2"/>
    </row>
    <row r="14">
      <c r="A14" s="6" t="s">
        <v>57</v>
      </c>
    </row>
    <row r="15">
      <c r="A15" s="7" t="s">
        <v>55</v>
      </c>
      <c r="B15" s="8" t="s">
        <v>8</v>
      </c>
      <c r="C15" s="2"/>
    </row>
    <row r="16">
      <c r="A16" s="15">
        <v>1.0</v>
      </c>
      <c r="B16" s="16" t="s">
        <v>11</v>
      </c>
      <c r="C16" s="12"/>
      <c r="D16" s="12"/>
      <c r="E16" s="12"/>
      <c r="F16" s="12"/>
      <c r="G16" s="12"/>
      <c r="H16" s="12"/>
    </row>
    <row r="17">
      <c r="A17" s="15">
        <v>2.0</v>
      </c>
      <c r="B17" s="17" t="s">
        <v>12</v>
      </c>
      <c r="C17" s="17"/>
      <c r="D17" s="17"/>
      <c r="E17" s="17"/>
      <c r="F17" s="17"/>
      <c r="G17" s="17"/>
      <c r="H17" s="17"/>
    </row>
    <row r="18">
      <c r="A18" s="2"/>
      <c r="B18" s="14"/>
      <c r="C18" s="2"/>
    </row>
    <row r="19">
      <c r="A19" s="18" t="s">
        <v>13</v>
      </c>
      <c r="B19" s="5"/>
      <c r="C19" s="2"/>
    </row>
    <row r="20">
      <c r="A20" s="2"/>
      <c r="B20" s="2"/>
      <c r="C20" s="2"/>
    </row>
    <row r="21" ht="15.75" customHeight="1">
      <c r="A21" s="6" t="s">
        <v>58</v>
      </c>
      <c r="C21" s="6"/>
    </row>
    <row r="22" ht="15.75" customHeight="1">
      <c r="A22" s="7" t="s">
        <v>55</v>
      </c>
      <c r="B22" s="8" t="s">
        <v>8</v>
      </c>
      <c r="C22" s="2"/>
    </row>
    <row r="23" ht="15.75" customHeight="1">
      <c r="A23" s="9">
        <v>1.0</v>
      </c>
      <c r="B23" s="10" t="s">
        <v>15</v>
      </c>
      <c r="C23" s="2"/>
    </row>
    <row r="24" ht="15.75" customHeight="1">
      <c r="A24" s="2"/>
      <c r="B24" s="2"/>
      <c r="C24" s="2"/>
    </row>
    <row r="25" ht="15.75" customHeight="1">
      <c r="A25" s="19"/>
      <c r="B25" s="19"/>
      <c r="C25" s="19"/>
    </row>
    <row r="26" ht="15.75" customHeight="1">
      <c r="A26" s="27" t="s">
        <v>59</v>
      </c>
      <c r="B26" s="5"/>
      <c r="C26" s="19"/>
    </row>
    <row r="27" ht="15.75" customHeight="1">
      <c r="A27" s="7" t="s">
        <v>55</v>
      </c>
      <c r="B27" s="8" t="s">
        <v>8</v>
      </c>
    </row>
    <row r="28" ht="15.75" customHeight="1">
      <c r="A28" s="19"/>
      <c r="B28" s="20" t="s">
        <v>17</v>
      </c>
      <c r="C28" s="20"/>
      <c r="D28" s="20"/>
      <c r="E28" s="20"/>
      <c r="F28" s="20"/>
      <c r="G28" s="20"/>
      <c r="H28" s="20"/>
    </row>
    <row r="29" ht="15.75" customHeight="1">
      <c r="A29" s="19"/>
      <c r="B29" s="10" t="s">
        <v>18</v>
      </c>
      <c r="C29" s="10"/>
      <c r="D29" s="10"/>
      <c r="E29" s="10"/>
      <c r="F29" s="10"/>
      <c r="G29" s="10"/>
      <c r="H29" s="10"/>
    </row>
    <row r="30" ht="15.75" customHeight="1">
      <c r="A30" s="19"/>
      <c r="B30" s="21" t="s">
        <v>19</v>
      </c>
      <c r="C30" s="21"/>
      <c r="D30" s="21"/>
      <c r="E30" s="21"/>
      <c r="F30" s="21"/>
      <c r="G30" s="21"/>
      <c r="H30" s="21"/>
    </row>
    <row r="31" ht="15.75" customHeight="1">
      <c r="A31" s="19"/>
      <c r="B31" s="10" t="s">
        <v>20</v>
      </c>
      <c r="C31" s="32"/>
      <c r="D31" s="32"/>
      <c r="E31" s="32"/>
      <c r="F31" s="32"/>
      <c r="G31" s="32"/>
      <c r="H31" s="32"/>
    </row>
    <row r="32" ht="15.75" customHeight="1">
      <c r="A32" s="19"/>
      <c r="B32" s="19"/>
      <c r="C32" s="19"/>
    </row>
    <row r="33" ht="15.75" customHeight="1">
      <c r="A33" s="33" t="s">
        <v>60</v>
      </c>
      <c r="B33" s="5"/>
      <c r="C33" s="19"/>
    </row>
    <row r="34" ht="15.75" customHeight="1">
      <c r="A34" s="7" t="s">
        <v>55</v>
      </c>
      <c r="B34" s="8" t="s">
        <v>8</v>
      </c>
      <c r="C34" s="19"/>
    </row>
    <row r="35" ht="15.75" customHeight="1">
      <c r="A35" s="19"/>
      <c r="B35" s="22" t="s">
        <v>22</v>
      </c>
      <c r="C35" s="22"/>
      <c r="D35" s="22"/>
      <c r="E35" s="22"/>
      <c r="F35" s="22"/>
      <c r="G35" s="22"/>
      <c r="H35" s="22"/>
    </row>
    <row r="36" ht="15.75" customHeight="1">
      <c r="A36" s="19"/>
      <c r="B36" s="23" t="s">
        <v>23</v>
      </c>
      <c r="C36" s="23"/>
      <c r="D36" s="23"/>
      <c r="E36" s="23"/>
      <c r="F36" s="23"/>
      <c r="G36" s="23"/>
      <c r="H36" s="23"/>
    </row>
    <row r="37" ht="15.75" customHeight="1">
      <c r="A37" s="19"/>
      <c r="B37" s="12" t="s">
        <v>24</v>
      </c>
      <c r="C37" s="12"/>
      <c r="D37" s="12"/>
      <c r="E37" s="12"/>
      <c r="F37" s="12"/>
      <c r="G37" s="12"/>
      <c r="H37" s="12"/>
    </row>
    <row r="38" ht="15.75" customHeight="1">
      <c r="A38" s="19"/>
      <c r="B38" s="17" t="s">
        <v>25</v>
      </c>
      <c r="C38" s="17"/>
      <c r="D38" s="17"/>
      <c r="E38" s="17"/>
      <c r="F38" s="17"/>
      <c r="G38" s="17"/>
      <c r="H38" s="17"/>
    </row>
    <row r="39" ht="15.75" customHeight="1">
      <c r="A39" s="19"/>
    </row>
    <row r="40" ht="15.75" customHeight="1">
      <c r="A40" s="19" t="s">
        <v>61</v>
      </c>
    </row>
    <row r="41" ht="15.75" customHeight="1">
      <c r="A41" s="7" t="s">
        <v>55</v>
      </c>
      <c r="B41" s="8" t="s">
        <v>8</v>
      </c>
    </row>
    <row r="42" ht="15.75" customHeight="1">
      <c r="A42" s="19"/>
      <c r="B42" s="22" t="s">
        <v>62</v>
      </c>
      <c r="C42" s="24"/>
      <c r="D42" s="24"/>
      <c r="E42" s="24"/>
      <c r="F42" s="24"/>
      <c r="G42" s="24"/>
      <c r="H42" s="24"/>
    </row>
    <row r="43" ht="15.75" customHeight="1">
      <c r="A43" s="19"/>
      <c r="B43" s="17" t="s">
        <v>63</v>
      </c>
      <c r="C43" s="25"/>
      <c r="D43" s="25"/>
      <c r="E43" s="25"/>
      <c r="F43" s="25"/>
      <c r="G43" s="25"/>
      <c r="H43" s="25"/>
    </row>
    <row r="44" ht="15.75" customHeight="1">
      <c r="A44" s="19"/>
      <c r="B44" s="12" t="s">
        <v>64</v>
      </c>
      <c r="C44" s="26"/>
      <c r="D44" s="26"/>
      <c r="E44" s="26"/>
      <c r="F44" s="26"/>
      <c r="G44" s="26"/>
      <c r="H44" s="26"/>
    </row>
    <row r="45" ht="15.75" customHeight="1">
      <c r="A45" s="19"/>
      <c r="B45" s="19"/>
      <c r="C45" s="19"/>
    </row>
    <row r="46" ht="15.75" customHeight="1">
      <c r="A46" s="19"/>
      <c r="B46" s="19"/>
      <c r="C46" s="19"/>
    </row>
    <row r="47" ht="15.75" customHeight="1">
      <c r="A47" s="7" t="s">
        <v>55</v>
      </c>
      <c r="B47" s="8" t="s">
        <v>8</v>
      </c>
      <c r="C47" s="19"/>
    </row>
    <row r="48" ht="15.75" customHeight="1">
      <c r="A48" s="19"/>
      <c r="B48" s="34" t="s">
        <v>65</v>
      </c>
      <c r="C48" s="19"/>
    </row>
    <row r="49" ht="15.75" customHeight="1">
      <c r="A49" s="19"/>
      <c r="B49" s="34" t="s">
        <v>66</v>
      </c>
      <c r="C49" s="19"/>
    </row>
    <row r="50" ht="15.75" customHeight="1">
      <c r="A50" s="19"/>
      <c r="B50" s="34" t="s">
        <v>67</v>
      </c>
      <c r="C50" s="19"/>
    </row>
    <row r="51" ht="15.75" customHeight="1">
      <c r="A51" s="19"/>
      <c r="B51" s="19"/>
      <c r="C51" s="19"/>
    </row>
    <row r="52" ht="15.75" customHeight="1">
      <c r="A52" s="19"/>
      <c r="B52" s="19"/>
      <c r="C52" s="19"/>
    </row>
    <row r="53" ht="15.75" customHeight="1">
      <c r="A53" s="19"/>
      <c r="B53" s="19"/>
      <c r="C53" s="19"/>
    </row>
    <row r="54" ht="15.75" customHeight="1">
      <c r="A54" s="19"/>
      <c r="B54" s="34" t="s">
        <v>68</v>
      </c>
      <c r="C54" s="19"/>
    </row>
    <row r="55" ht="15.75" customHeight="1">
      <c r="A55" s="19"/>
      <c r="B55" s="34" t="s">
        <v>69</v>
      </c>
      <c r="C55" s="19"/>
    </row>
    <row r="56" ht="15.75" customHeight="1">
      <c r="A56" s="19"/>
      <c r="B56" s="34" t="s">
        <v>70</v>
      </c>
      <c r="C56" s="19"/>
    </row>
    <row r="57" ht="15.75" customHeight="1">
      <c r="A57" s="19"/>
      <c r="B57" s="19"/>
      <c r="C57" s="19"/>
    </row>
    <row r="58" ht="15.75" customHeight="1">
      <c r="A58" s="19"/>
      <c r="B58" s="19"/>
      <c r="C58" s="19"/>
    </row>
    <row r="59" ht="15.75" customHeight="1">
      <c r="A59" s="7" t="s">
        <v>55</v>
      </c>
      <c r="B59" s="8" t="s">
        <v>8</v>
      </c>
      <c r="C59" s="19"/>
    </row>
    <row r="60" ht="15.75" customHeight="1">
      <c r="A60" s="19"/>
      <c r="B60" s="34" t="s">
        <v>71</v>
      </c>
      <c r="C60" s="19"/>
    </row>
    <row r="61" ht="15.75" customHeight="1">
      <c r="A61" s="19"/>
      <c r="B61" s="34" t="s">
        <v>72</v>
      </c>
      <c r="C61" s="19"/>
    </row>
    <row r="62" ht="15.75" customHeight="1">
      <c r="A62" s="19"/>
      <c r="B62" s="19"/>
      <c r="C62" s="19"/>
    </row>
    <row r="63" ht="15.75" customHeight="1">
      <c r="A63" s="19"/>
      <c r="B63" s="19"/>
      <c r="C63" s="19"/>
    </row>
    <row r="64" ht="15.75" customHeight="1">
      <c r="A64" s="7" t="s">
        <v>55</v>
      </c>
      <c r="B64" s="8" t="s">
        <v>8</v>
      </c>
      <c r="C64" s="19"/>
    </row>
    <row r="65" ht="15.75" customHeight="1">
      <c r="A65" s="19"/>
      <c r="B65" s="34" t="s">
        <v>73</v>
      </c>
      <c r="C65" s="19"/>
    </row>
    <row r="66" ht="15.75" customHeight="1">
      <c r="A66" s="19"/>
      <c r="B66" s="34" t="s">
        <v>74</v>
      </c>
      <c r="C66" s="19"/>
    </row>
    <row r="67" ht="15.75" customHeight="1">
      <c r="A67" s="19"/>
      <c r="B67" s="34" t="s">
        <v>75</v>
      </c>
      <c r="C67" s="19"/>
    </row>
    <row r="68" ht="15.75" customHeight="1">
      <c r="A68" s="19"/>
      <c r="B68" s="34" t="s">
        <v>76</v>
      </c>
      <c r="C68" s="19"/>
    </row>
    <row r="69" ht="15.75" customHeight="1">
      <c r="A69" s="19"/>
      <c r="B69" s="19"/>
      <c r="C69" s="19"/>
    </row>
    <row r="70" ht="15.75" customHeight="1">
      <c r="A70" s="19"/>
      <c r="B70" s="19"/>
      <c r="C70" s="19"/>
    </row>
    <row r="71" ht="15.75" customHeight="1">
      <c r="A71" s="7" t="s">
        <v>55</v>
      </c>
      <c r="B71" s="8" t="s">
        <v>8</v>
      </c>
      <c r="C71" s="19"/>
    </row>
    <row r="72" ht="15.75" customHeight="1">
      <c r="A72" s="19"/>
      <c r="B72" s="34" t="s">
        <v>77</v>
      </c>
      <c r="C72" s="19"/>
    </row>
    <row r="73" ht="15.75" customHeight="1">
      <c r="A73" s="19"/>
      <c r="B73" s="19"/>
      <c r="C73" s="19"/>
    </row>
    <row r="74" ht="15.75" customHeight="1">
      <c r="A74" s="19"/>
      <c r="B74" s="19"/>
      <c r="C74" s="19"/>
    </row>
    <row r="75" ht="15.75" customHeight="1">
      <c r="A75" s="19"/>
      <c r="B75" s="19"/>
      <c r="C75" s="19"/>
    </row>
    <row r="76" ht="15.75" customHeight="1">
      <c r="A76" s="19"/>
      <c r="B76" s="19"/>
      <c r="C76" s="19"/>
    </row>
    <row r="77" ht="15.75" customHeight="1">
      <c r="A77" s="19"/>
      <c r="B77" s="19"/>
      <c r="C77" s="19"/>
    </row>
    <row r="78" ht="15.75" customHeight="1">
      <c r="A78" s="19"/>
      <c r="B78" s="19"/>
      <c r="C78" s="19"/>
    </row>
    <row r="79" ht="15.75" customHeight="1">
      <c r="A79" s="19"/>
      <c r="B79" s="19"/>
      <c r="C79" s="19"/>
    </row>
    <row r="80" ht="15.75" customHeight="1">
      <c r="A80" s="19"/>
      <c r="B80" s="19"/>
      <c r="C80" s="19"/>
    </row>
    <row r="81" ht="15.75" customHeight="1">
      <c r="A81" s="19"/>
      <c r="B81" s="19"/>
      <c r="C81" s="19"/>
    </row>
    <row r="82" ht="15.75" customHeight="1">
      <c r="A82" s="19"/>
      <c r="B82" s="19"/>
      <c r="C82" s="19"/>
    </row>
    <row r="83" ht="15.75" customHeight="1">
      <c r="A83" s="19"/>
      <c r="B83" s="19"/>
      <c r="C83" s="19"/>
    </row>
    <row r="84" ht="15.75" customHeight="1">
      <c r="A84" s="19"/>
      <c r="B84" s="19"/>
      <c r="C84" s="19"/>
    </row>
    <row r="85" ht="15.75" customHeight="1">
      <c r="A85" s="19"/>
      <c r="B85" s="19"/>
      <c r="C85" s="19"/>
    </row>
    <row r="86" ht="15.75" customHeight="1">
      <c r="A86" s="19"/>
      <c r="B86" s="19"/>
      <c r="C86" s="19"/>
    </row>
    <row r="87" ht="15.75" customHeight="1">
      <c r="A87" s="19"/>
      <c r="B87" s="19"/>
      <c r="C87" s="19"/>
    </row>
    <row r="88" ht="15.75" customHeight="1">
      <c r="A88" s="19"/>
      <c r="B88" s="19"/>
      <c r="C88" s="19"/>
    </row>
    <row r="89" ht="15.75" customHeight="1">
      <c r="A89" s="19"/>
      <c r="B89" s="19"/>
      <c r="C89" s="19"/>
    </row>
    <row r="90" ht="15.75" customHeight="1">
      <c r="A90" s="19"/>
      <c r="B90" s="19"/>
      <c r="C90" s="19"/>
    </row>
    <row r="91" ht="15.75" customHeight="1">
      <c r="A91" s="19"/>
      <c r="B91" s="19"/>
      <c r="C91" s="19"/>
    </row>
    <row r="92" ht="15.75" customHeight="1">
      <c r="A92" s="19"/>
      <c r="B92" s="19"/>
      <c r="C92" s="19"/>
    </row>
    <row r="93" ht="15.75" customHeight="1">
      <c r="A93" s="19"/>
      <c r="B93" s="19"/>
      <c r="C93" s="19"/>
    </row>
    <row r="94" ht="15.75" customHeight="1">
      <c r="A94" s="19"/>
      <c r="B94" s="19"/>
      <c r="C94" s="19"/>
    </row>
    <row r="95" ht="15.75" customHeight="1">
      <c r="A95" s="19"/>
      <c r="B95" s="19"/>
      <c r="C95" s="19"/>
    </row>
    <row r="96" ht="15.75" customHeight="1">
      <c r="A96" s="19"/>
      <c r="B96" s="19"/>
      <c r="C96" s="19"/>
    </row>
    <row r="97" ht="15.75" customHeight="1">
      <c r="A97" s="19"/>
      <c r="B97" s="19"/>
      <c r="C97" s="19"/>
    </row>
    <row r="98" ht="15.75" customHeight="1">
      <c r="A98" s="19"/>
      <c r="B98" s="19"/>
      <c r="C98" s="19"/>
    </row>
    <row r="99" ht="15.75" customHeight="1">
      <c r="A99" s="19"/>
      <c r="B99" s="19"/>
      <c r="C99" s="19"/>
    </row>
    <row r="100" ht="15.75" customHeight="1">
      <c r="A100" s="19"/>
      <c r="B100" s="19"/>
      <c r="C100" s="19"/>
    </row>
    <row r="101" ht="15.75" customHeight="1">
      <c r="A101" s="19"/>
      <c r="B101" s="19"/>
      <c r="C101" s="19"/>
    </row>
    <row r="102" ht="15.75" customHeight="1">
      <c r="A102" s="19"/>
      <c r="B102" s="19"/>
      <c r="C102" s="19"/>
    </row>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8">
    <mergeCell ref="A3:B3"/>
    <mergeCell ref="A4:C4"/>
    <mergeCell ref="A10:C10"/>
    <mergeCell ref="A14:C14"/>
    <mergeCell ref="A19:B19"/>
    <mergeCell ref="A21:B21"/>
    <mergeCell ref="A26:B26"/>
    <mergeCell ref="A33:B33"/>
  </mergeCell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14.43"/>
    <col customWidth="1" min="2" max="2" width="286.57"/>
    <col customWidth="1" min="3" max="6" width="14.43"/>
  </cols>
  <sheetData>
    <row r="1">
      <c r="A1" s="1" t="s">
        <v>78</v>
      </c>
      <c r="B1" s="2"/>
      <c r="C1" s="2"/>
    </row>
    <row r="2">
      <c r="A2" s="2"/>
      <c r="B2" s="3"/>
      <c r="C2" s="2"/>
    </row>
    <row r="3">
      <c r="A3" s="18" t="s">
        <v>1</v>
      </c>
      <c r="B3" s="5"/>
      <c r="C3" s="2"/>
    </row>
    <row r="4">
      <c r="A4" s="35" t="s">
        <v>79</v>
      </c>
    </row>
    <row r="5">
      <c r="A5" s="7" t="s">
        <v>55</v>
      </c>
      <c r="B5" s="8" t="s">
        <v>3</v>
      </c>
      <c r="C5" s="2"/>
    </row>
    <row r="6">
      <c r="A6" s="36">
        <v>1.0</v>
      </c>
      <c r="B6" s="23" t="s">
        <v>80</v>
      </c>
    </row>
    <row r="7">
      <c r="A7" s="36">
        <v>2.0</v>
      </c>
      <c r="B7" s="16" t="s">
        <v>81</v>
      </c>
    </row>
    <row r="8">
      <c r="A8" s="36">
        <v>3.0</v>
      </c>
      <c r="B8" s="23" t="s">
        <v>82</v>
      </c>
    </row>
    <row r="9">
      <c r="A9" s="36">
        <v>4.0</v>
      </c>
      <c r="B9" s="16" t="s">
        <v>83</v>
      </c>
    </row>
    <row r="10">
      <c r="A10" s="36">
        <v>5.0</v>
      </c>
      <c r="B10" s="23" t="s">
        <v>84</v>
      </c>
    </row>
    <row r="11">
      <c r="A11" s="31"/>
      <c r="B11" s="37"/>
      <c r="C11" s="37"/>
      <c r="D11" s="37"/>
      <c r="E11" s="37"/>
      <c r="F11" s="37"/>
      <c r="G11" s="37"/>
      <c r="H11" s="37"/>
    </row>
    <row r="12">
      <c r="A12" s="6" t="s">
        <v>85</v>
      </c>
    </row>
    <row r="13">
      <c r="A13" s="7" t="s">
        <v>55</v>
      </c>
      <c r="B13" s="8" t="s">
        <v>8</v>
      </c>
      <c r="C13" s="2"/>
    </row>
    <row r="14">
      <c r="A14" s="13">
        <v>1.0</v>
      </c>
      <c r="B14" s="38" t="s">
        <v>86</v>
      </c>
      <c r="C14" s="38"/>
      <c r="D14" s="38"/>
      <c r="E14" s="38"/>
      <c r="F14" s="38"/>
      <c r="G14" s="38"/>
      <c r="H14" s="38"/>
    </row>
    <row r="15">
      <c r="A15" s="2"/>
      <c r="B15" s="2"/>
      <c r="C15" s="2"/>
    </row>
    <row r="16">
      <c r="A16" s="18" t="s">
        <v>13</v>
      </c>
      <c r="B16" s="5"/>
      <c r="C16" s="2"/>
    </row>
    <row r="17">
      <c r="A17" s="2"/>
      <c r="B17" s="2"/>
      <c r="C17" s="2"/>
    </row>
    <row r="18">
      <c r="A18" s="6" t="s">
        <v>58</v>
      </c>
    </row>
    <row r="19">
      <c r="A19" s="7" t="s">
        <v>55</v>
      </c>
      <c r="B19" s="8" t="s">
        <v>8</v>
      </c>
      <c r="C19" s="2"/>
    </row>
    <row r="20">
      <c r="A20" s="15">
        <v>1.0</v>
      </c>
      <c r="B20" s="32" t="s">
        <v>86</v>
      </c>
    </row>
    <row r="21" ht="15.75" customHeight="1">
      <c r="A21" s="2"/>
      <c r="B21" s="14"/>
      <c r="C21" s="2"/>
    </row>
    <row r="22" ht="15.75" customHeight="1">
      <c r="A22" s="6" t="s">
        <v>60</v>
      </c>
      <c r="C22" s="6"/>
    </row>
    <row r="23" ht="15.75" customHeight="1">
      <c r="A23" s="7" t="s">
        <v>55</v>
      </c>
      <c r="B23" s="8" t="s">
        <v>8</v>
      </c>
      <c r="C23" s="2"/>
    </row>
    <row r="24" ht="15.75" customHeight="1">
      <c r="A24" s="9">
        <v>1.0</v>
      </c>
      <c r="B24" s="32" t="s">
        <v>87</v>
      </c>
    </row>
    <row r="25" ht="15.75" customHeight="1"/>
    <row r="26" ht="15.75" customHeight="1">
      <c r="A26" s="27" t="s">
        <v>61</v>
      </c>
      <c r="B26" s="5"/>
    </row>
    <row r="27" ht="15.75" customHeight="1">
      <c r="A27" s="7" t="s">
        <v>55</v>
      </c>
      <c r="B27" s="8" t="s">
        <v>8</v>
      </c>
    </row>
    <row r="28" ht="15.75" customHeight="1">
      <c r="A28" s="19"/>
      <c r="B28" s="22" t="s">
        <v>88</v>
      </c>
      <c r="C28" s="24"/>
      <c r="D28" s="24"/>
      <c r="E28" s="24"/>
      <c r="F28" s="24"/>
      <c r="G28" s="24"/>
      <c r="H28" s="24"/>
    </row>
    <row r="29" ht="15.75" customHeight="1">
      <c r="A29" s="19"/>
      <c r="B29" s="19"/>
      <c r="C29" s="19"/>
    </row>
    <row r="30" ht="15.75" customHeight="1">
      <c r="A30" s="27" t="s">
        <v>89</v>
      </c>
      <c r="B30" s="5"/>
      <c r="C30" s="19"/>
    </row>
    <row r="31" ht="15.75" customHeight="1">
      <c r="A31" s="7" t="s">
        <v>90</v>
      </c>
      <c r="B31" s="8" t="s">
        <v>8</v>
      </c>
      <c r="C31" s="19"/>
    </row>
    <row r="32" ht="15.75" customHeight="1">
      <c r="A32" s="19"/>
      <c r="B32" s="34" t="s">
        <v>91</v>
      </c>
      <c r="C32" s="19"/>
    </row>
    <row r="33" ht="15.75" customHeight="1">
      <c r="A33" s="19"/>
      <c r="B33" s="19"/>
      <c r="C33" s="19"/>
    </row>
    <row r="34" ht="15.75" customHeight="1">
      <c r="A34" s="7" t="s">
        <v>92</v>
      </c>
      <c r="B34" s="8" t="s">
        <v>8</v>
      </c>
      <c r="C34" s="19"/>
    </row>
    <row r="35" ht="15.75" customHeight="1">
      <c r="A35" s="19"/>
      <c r="B35" s="34" t="s">
        <v>93</v>
      </c>
      <c r="C35" s="19"/>
    </row>
    <row r="36" ht="15.75" customHeight="1">
      <c r="A36" s="19"/>
      <c r="B36" s="19"/>
      <c r="C36" s="19"/>
    </row>
    <row r="37" ht="15.75" customHeight="1">
      <c r="A37" s="19" t="s">
        <v>94</v>
      </c>
      <c r="B37" s="19"/>
      <c r="C37" s="19"/>
    </row>
    <row r="38" ht="15.75" customHeight="1">
      <c r="A38" s="19"/>
      <c r="B38" s="19"/>
      <c r="C38" s="19"/>
    </row>
    <row r="39" ht="15.75" customHeight="1">
      <c r="A39" s="7" t="s">
        <v>95</v>
      </c>
      <c r="B39" s="8" t="s">
        <v>8</v>
      </c>
      <c r="C39" s="19"/>
    </row>
    <row r="40" ht="15.75" customHeight="1">
      <c r="A40" s="19"/>
      <c r="B40" s="29" t="s">
        <v>96</v>
      </c>
      <c r="C40" s="19"/>
    </row>
    <row r="41" ht="15.75" customHeight="1">
      <c r="A41" s="19"/>
      <c r="B41" s="19"/>
      <c r="C41" s="19"/>
    </row>
    <row r="42" ht="15.75" customHeight="1">
      <c r="A42" s="7" t="s">
        <v>97</v>
      </c>
      <c r="B42" s="8" t="s">
        <v>8</v>
      </c>
      <c r="C42" s="19"/>
    </row>
    <row r="43" ht="15.75" customHeight="1">
      <c r="A43" s="19"/>
      <c r="B43" s="39" t="s">
        <v>98</v>
      </c>
      <c r="C43" s="19"/>
    </row>
    <row r="44" ht="15.75" customHeight="1">
      <c r="A44" s="19"/>
      <c r="B44" s="19"/>
      <c r="C44" s="19"/>
    </row>
    <row r="45" ht="15.75" customHeight="1">
      <c r="A45" s="7" t="s">
        <v>99</v>
      </c>
      <c r="B45" s="8" t="s">
        <v>8</v>
      </c>
      <c r="C45" s="19"/>
    </row>
    <row r="46" ht="15.75" customHeight="1">
      <c r="A46" s="19"/>
      <c r="B46" s="29" t="s">
        <v>100</v>
      </c>
      <c r="C46" s="19"/>
    </row>
    <row r="47" ht="15.75" customHeight="1">
      <c r="A47" s="19"/>
      <c r="B47" s="29" t="s">
        <v>101</v>
      </c>
      <c r="C47" s="19"/>
    </row>
    <row r="48" ht="15.75" customHeight="1">
      <c r="A48" s="19"/>
      <c r="B48" s="19"/>
      <c r="C48" s="19"/>
    </row>
    <row r="49" ht="15.75" customHeight="1">
      <c r="A49" s="19" t="s">
        <v>94</v>
      </c>
      <c r="B49" s="19"/>
      <c r="C49" s="19"/>
    </row>
    <row r="50" ht="15.75" customHeight="1">
      <c r="A50" s="19"/>
      <c r="B50" s="19"/>
      <c r="C50" s="19"/>
    </row>
    <row r="51" ht="15.75" customHeight="1">
      <c r="A51" s="7" t="s">
        <v>102</v>
      </c>
      <c r="B51" s="8" t="s">
        <v>8</v>
      </c>
      <c r="C51" s="19"/>
    </row>
    <row r="52" ht="15.75" customHeight="1">
      <c r="A52" s="19"/>
      <c r="B52" s="10" t="s">
        <v>103</v>
      </c>
      <c r="C52" s="19"/>
    </row>
    <row r="53" ht="15.75" customHeight="1">
      <c r="A53" s="19"/>
      <c r="B53" s="10" t="s">
        <v>104</v>
      </c>
      <c r="C53" s="19"/>
    </row>
    <row r="54" ht="15.75" customHeight="1">
      <c r="A54" s="19"/>
      <c r="B54" s="19"/>
      <c r="C54" s="19"/>
    </row>
    <row r="55" ht="15.75" customHeight="1">
      <c r="A55" s="19" t="s">
        <v>97</v>
      </c>
      <c r="B55" s="8" t="s">
        <v>8</v>
      </c>
      <c r="C55" s="19"/>
    </row>
    <row r="56" ht="15.75" customHeight="1">
      <c r="A56" s="19"/>
      <c r="B56" s="10" t="s">
        <v>104</v>
      </c>
      <c r="C56" s="19"/>
    </row>
    <row r="57" ht="15.75" customHeight="1">
      <c r="A57" s="19"/>
      <c r="B57" s="19"/>
      <c r="C57" s="19"/>
    </row>
    <row r="58" ht="15.75" customHeight="1">
      <c r="A58" s="19" t="s">
        <v>99</v>
      </c>
      <c r="B58" s="8" t="s">
        <v>8</v>
      </c>
      <c r="C58" s="19"/>
    </row>
    <row r="59" ht="15.75" customHeight="1">
      <c r="A59" s="19"/>
      <c r="B59" s="10" t="s">
        <v>105</v>
      </c>
      <c r="C59" s="19"/>
    </row>
    <row r="60" ht="15.75" customHeight="1">
      <c r="A60" s="19"/>
      <c r="B60" s="10" t="s">
        <v>106</v>
      </c>
      <c r="C60" s="19"/>
    </row>
    <row r="61" ht="15.75" customHeight="1">
      <c r="A61" s="19"/>
      <c r="B61" s="19"/>
      <c r="C61" s="19"/>
    </row>
    <row r="62" ht="15.75" customHeight="1">
      <c r="A62" s="19" t="s">
        <v>107</v>
      </c>
      <c r="B62" s="8" t="s">
        <v>8</v>
      </c>
      <c r="C62" s="19"/>
    </row>
    <row r="63" ht="15.75" customHeight="1">
      <c r="B63" s="10" t="s">
        <v>108</v>
      </c>
    </row>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5">
    <mergeCell ref="A12:C12"/>
    <mergeCell ref="A16:B16"/>
    <mergeCell ref="A18:C18"/>
    <mergeCell ref="B20:H20"/>
    <mergeCell ref="A22:B22"/>
    <mergeCell ref="B24:H24"/>
    <mergeCell ref="A26:B26"/>
    <mergeCell ref="A30:B30"/>
    <mergeCell ref="A3:B3"/>
    <mergeCell ref="A4:C4"/>
    <mergeCell ref="B6:H6"/>
    <mergeCell ref="B7:H7"/>
    <mergeCell ref="B8:H8"/>
    <mergeCell ref="B9:H9"/>
    <mergeCell ref="B10:H10"/>
  </mergeCell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14.43"/>
    <col customWidth="1" min="2" max="2" width="14.71"/>
    <col customWidth="1" min="3" max="3" width="60.29"/>
    <col customWidth="1" min="4" max="6" width="14.43"/>
    <col customWidth="1" min="16" max="16" width="21.14"/>
    <col customWidth="1" min="18" max="18" width="28.0"/>
  </cols>
  <sheetData>
    <row r="1">
      <c r="A1" s="1"/>
      <c r="B1" s="40" t="s">
        <v>109</v>
      </c>
      <c r="C1" s="41" t="s">
        <v>110</v>
      </c>
      <c r="D1" s="42"/>
      <c r="E1" s="43"/>
      <c r="F1" s="44" t="s">
        <v>111</v>
      </c>
      <c r="G1" s="43"/>
      <c r="H1" s="43"/>
      <c r="I1" s="43"/>
      <c r="J1" s="43"/>
      <c r="K1" s="43"/>
      <c r="L1" s="45"/>
      <c r="M1" s="46"/>
      <c r="N1" s="43"/>
      <c r="O1" s="43"/>
      <c r="P1" s="45"/>
      <c r="Q1" s="1"/>
      <c r="R1" s="1"/>
      <c r="S1" s="1"/>
      <c r="T1" s="1"/>
      <c r="U1" s="1"/>
      <c r="V1" s="1"/>
      <c r="W1" s="1"/>
      <c r="X1" s="1"/>
      <c r="Y1" s="1"/>
    </row>
    <row r="2">
      <c r="A2" s="1"/>
      <c r="B2" s="47" t="s">
        <v>112</v>
      </c>
      <c r="C2" s="48" t="s">
        <v>110</v>
      </c>
      <c r="D2" s="31"/>
      <c r="F2" s="49"/>
      <c r="L2" s="50"/>
      <c r="M2" s="49"/>
      <c r="P2" s="50"/>
      <c r="Q2" s="1"/>
      <c r="R2" s="1"/>
      <c r="S2" s="1"/>
      <c r="T2" s="1"/>
      <c r="U2" s="1"/>
      <c r="V2" s="1"/>
      <c r="W2" s="1"/>
      <c r="X2" s="1"/>
      <c r="Y2" s="1"/>
    </row>
    <row r="3">
      <c r="A3" s="1"/>
      <c r="B3" s="47" t="s">
        <v>113</v>
      </c>
      <c r="C3" s="48" t="s">
        <v>110</v>
      </c>
      <c r="D3" s="31"/>
      <c r="F3" s="49"/>
      <c r="L3" s="50"/>
      <c r="M3" s="49"/>
      <c r="P3" s="50"/>
      <c r="Q3" s="1"/>
      <c r="R3" s="1"/>
      <c r="S3" s="1"/>
      <c r="T3" s="1"/>
      <c r="U3" s="1"/>
      <c r="V3" s="1"/>
      <c r="W3" s="1"/>
      <c r="X3" s="1"/>
      <c r="Y3" s="1"/>
    </row>
    <row r="4">
      <c r="A4" s="1"/>
      <c r="B4" s="51" t="s">
        <v>114</v>
      </c>
      <c r="C4" s="52" t="s">
        <v>110</v>
      </c>
      <c r="D4" s="53"/>
      <c r="E4" s="54"/>
      <c r="F4" s="55"/>
      <c r="G4" s="54"/>
      <c r="H4" s="54"/>
      <c r="I4" s="54"/>
      <c r="J4" s="54"/>
      <c r="K4" s="54"/>
      <c r="L4" s="56"/>
      <c r="M4" s="55"/>
      <c r="N4" s="54"/>
      <c r="O4" s="54"/>
      <c r="P4" s="56"/>
      <c r="Q4" s="1"/>
      <c r="R4" s="1"/>
      <c r="S4" s="1"/>
      <c r="T4" s="1"/>
      <c r="U4" s="1"/>
      <c r="V4" s="1"/>
      <c r="W4" s="1"/>
      <c r="X4" s="1"/>
      <c r="Y4" s="1"/>
    </row>
    <row r="5">
      <c r="A5" s="1"/>
      <c r="Q5" s="1"/>
      <c r="R5" s="1"/>
      <c r="S5" s="1"/>
      <c r="T5" s="1"/>
      <c r="U5" s="1"/>
      <c r="V5" s="1"/>
      <c r="W5" s="1"/>
      <c r="X5" s="1"/>
      <c r="Y5" s="1"/>
    </row>
    <row r="6">
      <c r="A6" s="1"/>
      <c r="Q6" s="1"/>
      <c r="R6" s="1"/>
      <c r="S6" s="1"/>
      <c r="T6" s="1"/>
      <c r="U6" s="1"/>
      <c r="V6" s="1"/>
      <c r="W6" s="1"/>
      <c r="X6" s="1"/>
      <c r="Y6" s="1"/>
    </row>
    <row r="7">
      <c r="A7" s="1"/>
      <c r="B7" s="57" t="s">
        <v>115</v>
      </c>
      <c r="C7" s="58"/>
      <c r="D7" s="58"/>
      <c r="E7" s="58"/>
      <c r="F7" s="58"/>
      <c r="G7" s="58"/>
      <c r="H7" s="58"/>
      <c r="I7" s="58"/>
      <c r="J7" s="58"/>
      <c r="K7" s="58"/>
      <c r="L7" s="58"/>
      <c r="M7" s="58"/>
      <c r="N7" s="58"/>
      <c r="O7" s="58"/>
      <c r="P7" s="59"/>
      <c r="Q7" s="1"/>
      <c r="R7" s="1"/>
      <c r="S7" s="1"/>
      <c r="T7" s="1"/>
      <c r="U7" s="1"/>
      <c r="V7" s="1"/>
      <c r="W7" s="1"/>
      <c r="X7" s="1"/>
      <c r="Y7" s="1"/>
    </row>
    <row r="8">
      <c r="A8" s="1"/>
      <c r="B8" s="57" t="s">
        <v>116</v>
      </c>
      <c r="C8" s="58"/>
      <c r="D8" s="58"/>
      <c r="E8" s="58"/>
      <c r="F8" s="58"/>
      <c r="G8" s="58"/>
      <c r="H8" s="58"/>
      <c r="I8" s="58"/>
      <c r="J8" s="58"/>
      <c r="K8" s="58"/>
      <c r="L8" s="58"/>
      <c r="M8" s="58"/>
      <c r="N8" s="58"/>
      <c r="O8" s="58"/>
      <c r="P8" s="59"/>
      <c r="Q8" s="1"/>
      <c r="R8" s="1"/>
      <c r="S8" s="1"/>
      <c r="T8" s="1"/>
      <c r="U8" s="1"/>
      <c r="V8" s="1"/>
      <c r="W8" s="1"/>
      <c r="X8" s="1"/>
      <c r="Y8" s="1"/>
    </row>
    <row r="9">
      <c r="A9" s="1"/>
      <c r="B9" s="60" t="s">
        <v>117</v>
      </c>
      <c r="C9" s="58"/>
      <c r="D9" s="58"/>
      <c r="E9" s="58"/>
      <c r="F9" s="58"/>
      <c r="G9" s="58"/>
      <c r="H9" s="58"/>
      <c r="I9" s="58"/>
      <c r="J9" s="58"/>
      <c r="K9" s="58"/>
      <c r="L9" s="58"/>
      <c r="M9" s="58"/>
      <c r="N9" s="58"/>
      <c r="O9" s="58"/>
      <c r="P9" s="59"/>
      <c r="Q9" s="1"/>
      <c r="R9" s="1"/>
      <c r="S9" s="1"/>
      <c r="T9" s="1"/>
      <c r="U9" s="1"/>
      <c r="V9" s="1"/>
      <c r="W9" s="1"/>
      <c r="X9" s="1"/>
      <c r="Y9" s="1"/>
    </row>
    <row r="10">
      <c r="A10" s="1"/>
      <c r="B10" s="61" t="s">
        <v>2</v>
      </c>
      <c r="C10" s="58"/>
      <c r="D10" s="58"/>
      <c r="E10" s="58"/>
      <c r="F10" s="58"/>
      <c r="G10" s="58"/>
      <c r="H10" s="58"/>
      <c r="I10" s="58"/>
      <c r="J10" s="58"/>
      <c r="K10" s="58"/>
      <c r="L10" s="58"/>
      <c r="M10" s="58"/>
      <c r="N10" s="58"/>
      <c r="O10" s="58"/>
      <c r="P10" s="59"/>
      <c r="Q10" s="1"/>
      <c r="R10" s="1"/>
      <c r="S10" s="1"/>
      <c r="T10" s="1"/>
      <c r="U10" s="1"/>
      <c r="V10" s="1"/>
      <c r="W10" s="1"/>
      <c r="X10" s="1"/>
      <c r="Y10" s="1"/>
    </row>
    <row r="11">
      <c r="A11" s="1"/>
      <c r="B11" s="62" t="s">
        <v>55</v>
      </c>
      <c r="C11" s="63" t="s">
        <v>118</v>
      </c>
      <c r="D11" s="64" t="s">
        <v>119</v>
      </c>
      <c r="E11" s="58"/>
      <c r="F11" s="58"/>
      <c r="G11" s="58"/>
      <c r="H11" s="58"/>
      <c r="I11" s="59"/>
      <c r="J11" s="65" t="s">
        <v>120</v>
      </c>
      <c r="K11" s="58"/>
      <c r="L11" s="58"/>
      <c r="M11" s="58"/>
      <c r="N11" s="58"/>
      <c r="O11" s="59"/>
      <c r="P11" s="66" t="s">
        <v>121</v>
      </c>
      <c r="Q11" s="1"/>
      <c r="R11" s="1"/>
      <c r="S11" s="1"/>
      <c r="T11" s="1"/>
      <c r="U11" s="1"/>
      <c r="V11" s="1"/>
      <c r="W11" s="1"/>
      <c r="X11" s="1"/>
      <c r="Y11" s="1"/>
    </row>
    <row r="12">
      <c r="A12" s="1"/>
      <c r="B12" s="67"/>
      <c r="C12" s="67"/>
      <c r="D12" s="68">
        <v>0.0</v>
      </c>
      <c r="E12" s="68">
        <v>1.0</v>
      </c>
      <c r="F12" s="68">
        <v>2.0</v>
      </c>
      <c r="G12" s="68">
        <v>3.0</v>
      </c>
      <c r="H12" s="68">
        <v>4.0</v>
      </c>
      <c r="I12" s="68">
        <v>5.0</v>
      </c>
      <c r="J12" s="69">
        <v>0.0</v>
      </c>
      <c r="K12" s="69">
        <v>1.0</v>
      </c>
      <c r="L12" s="69">
        <v>2.0</v>
      </c>
      <c r="M12" s="69">
        <v>3.0</v>
      </c>
      <c r="N12" s="69">
        <v>4.0</v>
      </c>
      <c r="O12" s="69">
        <v>5.0</v>
      </c>
      <c r="P12" s="67"/>
      <c r="Q12" s="1"/>
      <c r="R12" s="1"/>
      <c r="S12" s="1"/>
      <c r="T12" s="1"/>
      <c r="U12" s="1"/>
      <c r="V12" s="1"/>
      <c r="W12" s="1"/>
      <c r="X12" s="1"/>
      <c r="Y12" s="1"/>
    </row>
    <row r="13">
      <c r="A13" s="1"/>
      <c r="B13" s="70">
        <v>1.0</v>
      </c>
      <c r="C13" s="71" t="s">
        <v>122</v>
      </c>
      <c r="D13" s="72"/>
      <c r="E13" s="72"/>
      <c r="F13" s="72"/>
      <c r="G13" s="72"/>
      <c r="H13" s="72"/>
      <c r="I13" s="73">
        <v>1.0</v>
      </c>
      <c r="J13" s="74"/>
      <c r="K13" s="74"/>
      <c r="L13" s="74"/>
      <c r="M13" s="74"/>
      <c r="N13" s="74"/>
      <c r="O13" s="74">
        <v>1.0</v>
      </c>
      <c r="P13" s="75" t="s">
        <v>123</v>
      </c>
      <c r="Q13" s="1"/>
      <c r="R13" s="1"/>
      <c r="S13" s="1"/>
      <c r="T13" s="1"/>
      <c r="U13" s="1"/>
      <c r="V13" s="1"/>
      <c r="W13" s="1"/>
      <c r="X13" s="1"/>
      <c r="Y13" s="1"/>
    </row>
    <row r="14">
      <c r="A14" s="1"/>
      <c r="B14" s="70">
        <v>2.0</v>
      </c>
      <c r="C14" s="71" t="s">
        <v>124</v>
      </c>
      <c r="D14" s="72"/>
      <c r="E14" s="72"/>
      <c r="F14" s="72"/>
      <c r="G14" s="72"/>
      <c r="H14" s="73">
        <v>1.0</v>
      </c>
      <c r="I14" s="72"/>
      <c r="J14" s="74"/>
      <c r="K14" s="74"/>
      <c r="L14" s="74"/>
      <c r="M14" s="74"/>
      <c r="N14" s="74">
        <v>1.0</v>
      </c>
      <c r="O14" s="74"/>
      <c r="P14" s="75" t="s">
        <v>125</v>
      </c>
      <c r="Q14" s="1"/>
      <c r="R14" s="1"/>
      <c r="S14" s="1"/>
      <c r="T14" s="1"/>
      <c r="U14" s="1"/>
      <c r="V14" s="1"/>
      <c r="W14" s="1"/>
      <c r="X14" s="1"/>
      <c r="Y14" s="1"/>
    </row>
    <row r="15">
      <c r="A15" s="1"/>
      <c r="B15" s="70">
        <v>3.0</v>
      </c>
      <c r="C15" s="71" t="s">
        <v>126</v>
      </c>
      <c r="D15" s="72"/>
      <c r="E15" s="72"/>
      <c r="F15" s="72"/>
      <c r="G15" s="73">
        <v>1.0</v>
      </c>
      <c r="H15" s="72"/>
      <c r="I15" s="72"/>
      <c r="J15" s="74"/>
      <c r="K15" s="74"/>
      <c r="L15" s="74"/>
      <c r="M15" s="74">
        <v>1.0</v>
      </c>
      <c r="N15" s="74"/>
      <c r="O15" s="74"/>
      <c r="P15" s="75" t="s">
        <v>127</v>
      </c>
      <c r="Q15" s="1"/>
      <c r="R15" s="1"/>
      <c r="S15" s="1"/>
      <c r="T15" s="1"/>
      <c r="U15" s="1"/>
      <c r="V15" s="1"/>
      <c r="W15" s="1"/>
      <c r="X15" s="1"/>
      <c r="Y15" s="1"/>
    </row>
    <row r="16">
      <c r="A16" s="1"/>
      <c r="B16" s="76" t="s">
        <v>128</v>
      </c>
      <c r="C16" s="59"/>
      <c r="D16" s="73">
        <v>0.0</v>
      </c>
      <c r="E16" s="73">
        <v>0.0</v>
      </c>
      <c r="F16" s="73">
        <v>0.0</v>
      </c>
      <c r="G16" s="73">
        <v>1.0</v>
      </c>
      <c r="H16" s="73">
        <v>1.0</v>
      </c>
      <c r="I16" s="73">
        <v>1.0</v>
      </c>
      <c r="J16" s="73">
        <v>0.0</v>
      </c>
      <c r="K16" s="73">
        <v>0.0</v>
      </c>
      <c r="L16" s="73">
        <v>0.0</v>
      </c>
      <c r="M16" s="74">
        <v>1.0</v>
      </c>
      <c r="N16" s="74">
        <v>1.0</v>
      </c>
      <c r="O16" s="74">
        <v>1.0</v>
      </c>
      <c r="P16" s="77" t="s">
        <v>129</v>
      </c>
      <c r="Q16" s="1"/>
      <c r="R16" s="1"/>
      <c r="S16" s="1"/>
      <c r="T16" s="1"/>
      <c r="U16" s="1"/>
      <c r="V16" s="1"/>
      <c r="W16" s="1"/>
      <c r="X16" s="1"/>
      <c r="Y16" s="1"/>
    </row>
    <row r="17">
      <c r="A17" s="1"/>
      <c r="B17" s="76" t="s">
        <v>130</v>
      </c>
      <c r="C17" s="59"/>
      <c r="D17" s="73">
        <v>0.0</v>
      </c>
      <c r="E17" s="73">
        <v>0.0</v>
      </c>
      <c r="F17" s="73">
        <v>0.0</v>
      </c>
      <c r="G17" s="73">
        <v>3.0</v>
      </c>
      <c r="H17" s="73">
        <v>4.0</v>
      </c>
      <c r="I17" s="73">
        <v>5.0</v>
      </c>
      <c r="J17" s="73">
        <v>0.0</v>
      </c>
      <c r="K17" s="73">
        <v>0.0</v>
      </c>
      <c r="L17" s="73">
        <v>0.0</v>
      </c>
      <c r="M17" s="74">
        <v>3.0</v>
      </c>
      <c r="N17" s="74">
        <v>4.0</v>
      </c>
      <c r="O17" s="74">
        <v>5.0</v>
      </c>
      <c r="P17" s="77">
        <f>SUM(D17:O17)</f>
        <v>24</v>
      </c>
      <c r="Q17" s="1"/>
      <c r="R17" s="1"/>
      <c r="S17" s="1"/>
      <c r="T17" s="1"/>
      <c r="U17" s="1"/>
      <c r="V17" s="1"/>
      <c r="W17" s="1"/>
      <c r="X17" s="1"/>
      <c r="Y17" s="1"/>
    </row>
    <row r="18">
      <c r="A18" s="1"/>
      <c r="B18" s="61" t="s">
        <v>7</v>
      </c>
      <c r="C18" s="58"/>
      <c r="D18" s="58"/>
      <c r="E18" s="58"/>
      <c r="F18" s="58"/>
      <c r="G18" s="58"/>
      <c r="H18" s="58"/>
      <c r="I18" s="58"/>
      <c r="J18" s="58"/>
      <c r="K18" s="58"/>
      <c r="L18" s="58"/>
      <c r="M18" s="58"/>
      <c r="N18" s="58"/>
      <c r="O18" s="58"/>
      <c r="P18" s="59"/>
      <c r="Q18" s="1"/>
      <c r="R18" s="1"/>
      <c r="S18" s="1"/>
      <c r="T18" s="1"/>
      <c r="U18" s="1"/>
      <c r="V18" s="1"/>
      <c r="W18" s="1"/>
      <c r="X18" s="1"/>
      <c r="Y18" s="1"/>
    </row>
    <row r="19">
      <c r="A19" s="1"/>
      <c r="B19" s="70">
        <v>1.0</v>
      </c>
      <c r="C19" s="71" t="s">
        <v>131</v>
      </c>
      <c r="D19" s="72"/>
      <c r="E19" s="72"/>
      <c r="F19" s="72"/>
      <c r="G19" s="73">
        <v>1.0</v>
      </c>
      <c r="H19" s="72"/>
      <c r="I19" s="72"/>
      <c r="J19" s="74"/>
      <c r="K19" s="74"/>
      <c r="L19" s="74"/>
      <c r="M19" s="74">
        <v>1.0</v>
      </c>
      <c r="N19" s="74"/>
      <c r="O19" s="74"/>
      <c r="P19" s="78" t="s">
        <v>132</v>
      </c>
      <c r="Q19" s="1"/>
      <c r="R19" s="1"/>
      <c r="S19" s="1"/>
      <c r="T19" s="1"/>
      <c r="U19" s="1"/>
      <c r="V19" s="1"/>
      <c r="W19" s="1"/>
      <c r="X19" s="1"/>
      <c r="Y19" s="1"/>
    </row>
    <row r="20">
      <c r="A20" s="1"/>
      <c r="B20" s="76" t="s">
        <v>128</v>
      </c>
      <c r="C20" s="59"/>
      <c r="D20" s="73">
        <v>0.0</v>
      </c>
      <c r="E20" s="73">
        <v>0.0</v>
      </c>
      <c r="F20" s="73">
        <v>0.0</v>
      </c>
      <c r="G20" s="73">
        <v>1.0</v>
      </c>
      <c r="H20" s="73">
        <v>0.0</v>
      </c>
      <c r="I20" s="73">
        <v>0.0</v>
      </c>
      <c r="J20" s="73">
        <v>0.0</v>
      </c>
      <c r="K20" s="73">
        <v>0.0</v>
      </c>
      <c r="L20" s="73">
        <v>0.0</v>
      </c>
      <c r="M20" s="74">
        <v>1.0</v>
      </c>
      <c r="N20" s="74">
        <v>0.0</v>
      </c>
      <c r="O20" s="74">
        <v>0.0</v>
      </c>
      <c r="P20" s="77" t="s">
        <v>129</v>
      </c>
      <c r="Q20" s="1"/>
      <c r="R20" s="1"/>
      <c r="S20" s="1"/>
      <c r="T20" s="1"/>
      <c r="U20" s="1"/>
      <c r="V20" s="1"/>
      <c r="W20" s="1"/>
      <c r="X20" s="1"/>
      <c r="Y20" s="1"/>
    </row>
    <row r="21" ht="15.75" customHeight="1">
      <c r="A21" s="1"/>
      <c r="B21" s="76" t="s">
        <v>130</v>
      </c>
      <c r="C21" s="59"/>
      <c r="D21" s="73">
        <v>0.0</v>
      </c>
      <c r="E21" s="73">
        <v>0.0</v>
      </c>
      <c r="F21" s="73">
        <v>0.0</v>
      </c>
      <c r="G21" s="73">
        <v>3.0</v>
      </c>
      <c r="H21" s="73">
        <v>0.0</v>
      </c>
      <c r="I21" s="73">
        <v>0.0</v>
      </c>
      <c r="J21" s="73">
        <v>0.0</v>
      </c>
      <c r="K21" s="73">
        <v>0.0</v>
      </c>
      <c r="L21" s="73">
        <v>0.0</v>
      </c>
      <c r="M21" s="74">
        <v>3.0</v>
      </c>
      <c r="N21" s="74">
        <v>0.0</v>
      </c>
      <c r="O21" s="74">
        <v>0.0</v>
      </c>
      <c r="P21" s="77">
        <f>SUM(D21:O21)</f>
        <v>6</v>
      </c>
      <c r="Q21" s="1"/>
      <c r="R21" s="1"/>
      <c r="S21" s="1"/>
      <c r="T21" s="1"/>
      <c r="U21" s="1"/>
      <c r="V21" s="1"/>
      <c r="W21" s="1"/>
      <c r="X21" s="1"/>
      <c r="Y21" s="1"/>
    </row>
    <row r="22" ht="15.75" customHeight="1">
      <c r="A22" s="1"/>
      <c r="B22" s="60" t="s">
        <v>133</v>
      </c>
      <c r="C22" s="58"/>
      <c r="D22" s="58"/>
      <c r="E22" s="58"/>
      <c r="F22" s="58"/>
      <c r="G22" s="58"/>
      <c r="H22" s="58"/>
      <c r="I22" s="58"/>
      <c r="J22" s="58"/>
      <c r="K22" s="58"/>
      <c r="L22" s="58"/>
      <c r="M22" s="58"/>
      <c r="N22" s="58"/>
      <c r="O22" s="58"/>
      <c r="P22" s="59"/>
      <c r="Q22" s="1"/>
      <c r="R22" s="1"/>
      <c r="S22" s="1"/>
      <c r="T22" s="1"/>
      <c r="U22" s="1"/>
      <c r="V22" s="1"/>
      <c r="W22" s="1"/>
      <c r="X22" s="1"/>
      <c r="Y22" s="1"/>
    </row>
    <row r="23" ht="15.75" customHeight="1">
      <c r="A23" s="1"/>
      <c r="B23" s="61" t="s">
        <v>10</v>
      </c>
      <c r="C23" s="58"/>
      <c r="D23" s="58"/>
      <c r="E23" s="58"/>
      <c r="F23" s="58"/>
      <c r="G23" s="58"/>
      <c r="H23" s="58"/>
      <c r="I23" s="58"/>
      <c r="J23" s="58"/>
      <c r="K23" s="58"/>
      <c r="L23" s="58"/>
      <c r="M23" s="58"/>
      <c r="N23" s="58"/>
      <c r="O23" s="58"/>
      <c r="P23" s="59"/>
      <c r="Q23" s="1"/>
      <c r="R23" s="1"/>
      <c r="S23" s="1"/>
      <c r="T23" s="1"/>
      <c r="U23" s="1"/>
      <c r="V23" s="1"/>
      <c r="W23" s="1"/>
      <c r="X23" s="1"/>
      <c r="Y23" s="1"/>
    </row>
    <row r="24" ht="15.75" customHeight="1">
      <c r="A24" s="1"/>
      <c r="B24" s="62" t="s">
        <v>55</v>
      </c>
      <c r="C24" s="63" t="s">
        <v>118</v>
      </c>
      <c r="D24" s="79" t="s">
        <v>119</v>
      </c>
      <c r="E24" s="58"/>
      <c r="F24" s="58"/>
      <c r="G24" s="58"/>
      <c r="H24" s="58"/>
      <c r="I24" s="59"/>
      <c r="J24" s="79" t="s">
        <v>120</v>
      </c>
      <c r="K24" s="58"/>
      <c r="L24" s="58"/>
      <c r="M24" s="58"/>
      <c r="N24" s="58"/>
      <c r="O24" s="59"/>
      <c r="P24" s="66" t="s">
        <v>121</v>
      </c>
      <c r="Q24" s="1"/>
      <c r="R24" s="1"/>
      <c r="S24" s="1"/>
      <c r="T24" s="1"/>
      <c r="U24" s="1"/>
      <c r="V24" s="1"/>
      <c r="W24" s="1"/>
      <c r="X24" s="1"/>
      <c r="Y24" s="1"/>
    </row>
    <row r="25" ht="15.75" customHeight="1">
      <c r="A25" s="1"/>
      <c r="B25" s="67"/>
      <c r="C25" s="67"/>
      <c r="D25" s="80">
        <v>0.0</v>
      </c>
      <c r="E25" s="80">
        <v>1.0</v>
      </c>
      <c r="F25" s="80">
        <v>2.0</v>
      </c>
      <c r="G25" s="80">
        <v>3.0</v>
      </c>
      <c r="H25" s="80">
        <v>4.0</v>
      </c>
      <c r="I25" s="80">
        <v>5.0</v>
      </c>
      <c r="J25" s="80">
        <v>0.0</v>
      </c>
      <c r="K25" s="80">
        <v>1.0</v>
      </c>
      <c r="L25" s="80">
        <v>2.0</v>
      </c>
      <c r="M25" s="80">
        <v>3.0</v>
      </c>
      <c r="N25" s="80">
        <v>4.0</v>
      </c>
      <c r="O25" s="80">
        <v>5.0</v>
      </c>
      <c r="P25" s="67"/>
      <c r="Q25" s="1"/>
      <c r="R25" s="1"/>
      <c r="S25" s="1"/>
      <c r="T25" s="1"/>
      <c r="U25" s="1"/>
      <c r="V25" s="1"/>
      <c r="W25" s="1"/>
      <c r="X25" s="1"/>
      <c r="Y25" s="1"/>
    </row>
    <row r="26" ht="15.75" customHeight="1">
      <c r="A26" s="1"/>
      <c r="B26" s="81">
        <v>1.0</v>
      </c>
      <c r="C26" s="82" t="s">
        <v>134</v>
      </c>
      <c r="D26" s="72"/>
      <c r="E26" s="72"/>
      <c r="F26" s="72"/>
      <c r="G26" s="73">
        <v>1.0</v>
      </c>
      <c r="H26" s="72"/>
      <c r="I26" s="72"/>
      <c r="J26" s="74"/>
      <c r="K26" s="74"/>
      <c r="L26" s="74"/>
      <c r="M26" s="74"/>
      <c r="N26" s="74"/>
      <c r="O26" s="74">
        <v>1.0</v>
      </c>
      <c r="P26" s="75" t="s">
        <v>135</v>
      </c>
      <c r="Q26" s="1"/>
      <c r="R26" s="1"/>
      <c r="S26" s="1"/>
      <c r="T26" s="1"/>
      <c r="U26" s="1"/>
      <c r="V26" s="1"/>
      <c r="W26" s="1"/>
      <c r="X26" s="1"/>
      <c r="Y26" s="1"/>
    </row>
    <row r="27" ht="15.75" customHeight="1">
      <c r="A27" s="1"/>
      <c r="B27" s="76" t="s">
        <v>128</v>
      </c>
      <c r="C27" s="59"/>
      <c r="D27" s="73">
        <v>0.0</v>
      </c>
      <c r="E27" s="73">
        <v>0.0</v>
      </c>
      <c r="F27" s="73">
        <v>0.0</v>
      </c>
      <c r="G27" s="73">
        <v>1.0</v>
      </c>
      <c r="H27" s="73">
        <v>0.0</v>
      </c>
      <c r="I27" s="73">
        <v>0.0</v>
      </c>
      <c r="J27" s="73">
        <v>0.0</v>
      </c>
      <c r="K27" s="73">
        <v>0.0</v>
      </c>
      <c r="L27" s="73">
        <v>0.0</v>
      </c>
      <c r="M27" s="74">
        <v>0.0</v>
      </c>
      <c r="N27" s="74">
        <v>0.0</v>
      </c>
      <c r="O27" s="74">
        <v>1.0</v>
      </c>
      <c r="P27" s="77" t="s">
        <v>129</v>
      </c>
      <c r="Q27" s="1"/>
      <c r="R27" s="1"/>
      <c r="S27" s="1"/>
      <c r="T27" s="1"/>
      <c r="U27" s="1"/>
      <c r="V27" s="1"/>
      <c r="W27" s="1"/>
      <c r="X27" s="1"/>
      <c r="Y27" s="1"/>
    </row>
    <row r="28" ht="15.75" customHeight="1">
      <c r="A28" s="1"/>
      <c r="B28" s="76" t="s">
        <v>130</v>
      </c>
      <c r="C28" s="59"/>
      <c r="D28" s="73">
        <v>0.0</v>
      </c>
      <c r="E28" s="73">
        <v>0.0</v>
      </c>
      <c r="F28" s="73">
        <v>0.0</v>
      </c>
      <c r="G28" s="73">
        <v>3.0</v>
      </c>
      <c r="H28" s="73">
        <v>0.0</v>
      </c>
      <c r="I28" s="73">
        <v>0.0</v>
      </c>
      <c r="J28" s="73">
        <v>0.0</v>
      </c>
      <c r="K28" s="73">
        <v>0.0</v>
      </c>
      <c r="L28" s="73">
        <v>0.0</v>
      </c>
      <c r="M28" s="74">
        <v>0.0</v>
      </c>
      <c r="N28" s="74">
        <v>0.0</v>
      </c>
      <c r="O28" s="74">
        <v>5.0</v>
      </c>
      <c r="P28" s="77">
        <f>SUM(D28:O28)</f>
        <v>8</v>
      </c>
      <c r="Q28" s="1"/>
      <c r="R28" s="1"/>
      <c r="S28" s="1"/>
      <c r="T28" s="1"/>
      <c r="U28" s="1"/>
      <c r="V28" s="1"/>
      <c r="W28" s="1"/>
      <c r="X28" s="1"/>
      <c r="Y28" s="1"/>
    </row>
    <row r="29" ht="15.75" customHeight="1">
      <c r="A29" s="1"/>
      <c r="B29" s="60" t="s">
        <v>136</v>
      </c>
      <c r="C29" s="58"/>
      <c r="D29" s="58"/>
      <c r="E29" s="58"/>
      <c r="F29" s="58"/>
      <c r="G29" s="58"/>
      <c r="H29" s="58"/>
      <c r="I29" s="58"/>
      <c r="J29" s="58"/>
      <c r="K29" s="58"/>
      <c r="L29" s="58"/>
      <c r="M29" s="58"/>
      <c r="N29" s="58"/>
      <c r="O29" s="58"/>
      <c r="P29" s="59"/>
      <c r="Q29" s="1"/>
      <c r="R29" s="1"/>
      <c r="S29" s="1"/>
      <c r="T29" s="1"/>
      <c r="U29" s="1"/>
      <c r="V29" s="1"/>
      <c r="W29" s="1"/>
      <c r="X29" s="1"/>
      <c r="Y29" s="1"/>
    </row>
    <row r="30" ht="15.75" customHeight="1">
      <c r="A30" s="1"/>
      <c r="B30" s="61" t="s">
        <v>14</v>
      </c>
      <c r="C30" s="58"/>
      <c r="D30" s="58"/>
      <c r="E30" s="58"/>
      <c r="F30" s="58"/>
      <c r="G30" s="58"/>
      <c r="H30" s="58"/>
      <c r="I30" s="58"/>
      <c r="J30" s="58"/>
      <c r="K30" s="58"/>
      <c r="L30" s="58"/>
      <c r="M30" s="58"/>
      <c r="N30" s="58"/>
      <c r="O30" s="58"/>
      <c r="P30" s="59"/>
      <c r="Q30" s="1"/>
      <c r="R30" s="1"/>
      <c r="S30" s="1"/>
      <c r="T30" s="1"/>
      <c r="U30" s="1"/>
      <c r="V30" s="1"/>
      <c r="W30" s="1"/>
      <c r="X30" s="1"/>
      <c r="Y30" s="1"/>
    </row>
    <row r="31" ht="15.75" customHeight="1">
      <c r="A31" s="1"/>
      <c r="B31" s="62" t="s">
        <v>55</v>
      </c>
      <c r="C31" s="63" t="s">
        <v>118</v>
      </c>
      <c r="D31" s="79" t="s">
        <v>119</v>
      </c>
      <c r="E31" s="58"/>
      <c r="F31" s="58"/>
      <c r="G31" s="58"/>
      <c r="H31" s="58"/>
      <c r="I31" s="59"/>
      <c r="J31" s="79" t="s">
        <v>120</v>
      </c>
      <c r="K31" s="58"/>
      <c r="L31" s="58"/>
      <c r="M31" s="58"/>
      <c r="N31" s="58"/>
      <c r="O31" s="59"/>
      <c r="P31" s="66" t="s">
        <v>121</v>
      </c>
      <c r="Q31" s="1"/>
      <c r="R31" s="1"/>
      <c r="S31" s="1"/>
      <c r="T31" s="1"/>
      <c r="U31" s="1"/>
      <c r="V31" s="1"/>
      <c r="W31" s="1"/>
      <c r="X31" s="1"/>
      <c r="Y31" s="1"/>
    </row>
    <row r="32" ht="15.75" customHeight="1">
      <c r="A32" s="1"/>
      <c r="B32" s="67"/>
      <c r="C32" s="67"/>
      <c r="D32" s="80">
        <v>0.0</v>
      </c>
      <c r="E32" s="80">
        <v>1.0</v>
      </c>
      <c r="F32" s="80">
        <v>2.0</v>
      </c>
      <c r="G32" s="80">
        <v>3.0</v>
      </c>
      <c r="H32" s="80">
        <v>4.0</v>
      </c>
      <c r="I32" s="80">
        <v>5.0</v>
      </c>
      <c r="J32" s="80">
        <v>0.0</v>
      </c>
      <c r="K32" s="80">
        <v>1.0</v>
      </c>
      <c r="L32" s="80">
        <v>2.0</v>
      </c>
      <c r="M32" s="80">
        <v>3.0</v>
      </c>
      <c r="N32" s="80">
        <v>4.0</v>
      </c>
      <c r="O32" s="80">
        <v>5.0</v>
      </c>
      <c r="P32" s="67"/>
      <c r="Q32" s="1"/>
      <c r="R32" s="1"/>
      <c r="S32" s="1"/>
      <c r="T32" s="1"/>
      <c r="U32" s="1"/>
      <c r="V32" s="1"/>
      <c r="W32" s="1"/>
      <c r="X32" s="1"/>
      <c r="Y32" s="1"/>
    </row>
    <row r="33" ht="15.75" customHeight="1">
      <c r="A33" s="1"/>
      <c r="B33" s="81">
        <v>1.0</v>
      </c>
      <c r="C33" s="82" t="s">
        <v>137</v>
      </c>
      <c r="D33" s="72"/>
      <c r="E33" s="72"/>
      <c r="F33" s="72"/>
      <c r="G33" s="73">
        <v>1.0</v>
      </c>
      <c r="H33" s="72"/>
      <c r="I33" s="72"/>
      <c r="J33" s="74"/>
      <c r="K33" s="74"/>
      <c r="L33" s="74"/>
      <c r="M33" s="74"/>
      <c r="N33" s="74">
        <v>1.0</v>
      </c>
      <c r="O33" s="74"/>
      <c r="P33" s="83" t="s">
        <v>138</v>
      </c>
      <c r="Q33" s="1"/>
      <c r="R33" s="1"/>
      <c r="S33" s="1"/>
      <c r="T33" s="1"/>
      <c r="U33" s="1"/>
      <c r="V33" s="1"/>
      <c r="W33" s="1"/>
      <c r="X33" s="1"/>
      <c r="Y33" s="1"/>
    </row>
    <row r="34" ht="15.75" customHeight="1">
      <c r="A34" s="1"/>
      <c r="B34" s="76" t="s">
        <v>128</v>
      </c>
      <c r="C34" s="59"/>
      <c r="D34" s="73">
        <v>0.0</v>
      </c>
      <c r="E34" s="73">
        <v>0.0</v>
      </c>
      <c r="F34" s="73">
        <v>0.0</v>
      </c>
      <c r="G34" s="73">
        <v>1.0</v>
      </c>
      <c r="H34" s="73">
        <v>0.0</v>
      </c>
      <c r="I34" s="73">
        <v>0.0</v>
      </c>
      <c r="J34" s="73">
        <v>0.0</v>
      </c>
      <c r="K34" s="73">
        <v>0.0</v>
      </c>
      <c r="L34" s="73">
        <v>0.0</v>
      </c>
      <c r="M34" s="74">
        <v>0.0</v>
      </c>
      <c r="N34" s="74">
        <v>0.0</v>
      </c>
      <c r="O34" s="74">
        <v>0.0</v>
      </c>
      <c r="P34" s="77" t="s">
        <v>129</v>
      </c>
      <c r="Q34" s="1"/>
      <c r="R34" s="1"/>
      <c r="S34" s="1"/>
      <c r="T34" s="1"/>
      <c r="U34" s="1"/>
      <c r="V34" s="1"/>
      <c r="W34" s="1"/>
      <c r="X34" s="1"/>
      <c r="Y34" s="1"/>
    </row>
    <row r="35" ht="15.75" customHeight="1">
      <c r="A35" s="1"/>
      <c r="B35" s="76" t="s">
        <v>130</v>
      </c>
      <c r="C35" s="59"/>
      <c r="D35" s="73">
        <v>0.0</v>
      </c>
      <c r="E35" s="73">
        <v>0.0</v>
      </c>
      <c r="F35" s="73">
        <v>0.0</v>
      </c>
      <c r="G35" s="73">
        <v>3.0</v>
      </c>
      <c r="H35" s="73">
        <v>0.0</v>
      </c>
      <c r="I35" s="73">
        <v>0.0</v>
      </c>
      <c r="J35" s="73">
        <v>0.0</v>
      </c>
      <c r="K35" s="73">
        <v>0.0</v>
      </c>
      <c r="L35" s="73">
        <v>0.0</v>
      </c>
      <c r="M35" s="74">
        <v>0.0</v>
      </c>
      <c r="N35" s="74">
        <v>4.0</v>
      </c>
      <c r="O35" s="74">
        <v>0.0</v>
      </c>
      <c r="P35" s="77">
        <f>SUM(D35:O35)</f>
        <v>7</v>
      </c>
      <c r="Q35" s="1"/>
      <c r="R35" s="1"/>
      <c r="S35" s="1"/>
      <c r="T35" s="1"/>
      <c r="U35" s="1"/>
      <c r="V35" s="1"/>
      <c r="W35" s="1"/>
      <c r="X35" s="1"/>
      <c r="Y35" s="1"/>
    </row>
    <row r="36" ht="15.75" customHeight="1">
      <c r="A36" s="1"/>
      <c r="B36" s="61" t="s">
        <v>16</v>
      </c>
      <c r="C36" s="58"/>
      <c r="D36" s="58"/>
      <c r="E36" s="58"/>
      <c r="F36" s="58"/>
      <c r="G36" s="58"/>
      <c r="H36" s="58"/>
      <c r="I36" s="58"/>
      <c r="J36" s="58"/>
      <c r="K36" s="58"/>
      <c r="L36" s="58"/>
      <c r="M36" s="58"/>
      <c r="N36" s="58"/>
      <c r="O36" s="58"/>
      <c r="P36" s="59"/>
      <c r="Q36" s="1"/>
      <c r="R36" s="1"/>
      <c r="S36" s="1"/>
      <c r="T36" s="1"/>
      <c r="U36" s="1"/>
      <c r="V36" s="1"/>
      <c r="W36" s="1"/>
      <c r="X36" s="1"/>
      <c r="Y36" s="1"/>
    </row>
    <row r="37" ht="15.75" customHeight="1">
      <c r="A37" s="1"/>
      <c r="B37" s="70">
        <v>2.0</v>
      </c>
      <c r="C37" s="82" t="s">
        <v>139</v>
      </c>
      <c r="D37" s="72"/>
      <c r="E37" s="72"/>
      <c r="F37" s="72"/>
      <c r="G37" s="72"/>
      <c r="H37" s="73">
        <v>1.0</v>
      </c>
      <c r="I37" s="72"/>
      <c r="J37" s="74"/>
      <c r="K37" s="74"/>
      <c r="L37" s="74"/>
      <c r="M37" s="74"/>
      <c r="N37" s="74"/>
      <c r="O37" s="74">
        <v>1.0</v>
      </c>
      <c r="P37" s="83" t="s">
        <v>140</v>
      </c>
      <c r="Q37" s="1"/>
      <c r="R37" s="1"/>
      <c r="S37" s="1"/>
      <c r="T37" s="1"/>
      <c r="U37" s="1"/>
      <c r="V37" s="1"/>
      <c r="W37" s="1"/>
      <c r="X37" s="1"/>
      <c r="Y37" s="1"/>
    </row>
    <row r="38" ht="15.75" customHeight="1">
      <c r="A38" s="1"/>
      <c r="B38" s="70">
        <v>3.0</v>
      </c>
      <c r="C38" s="71" t="s">
        <v>141</v>
      </c>
      <c r="D38" s="72"/>
      <c r="E38" s="72"/>
      <c r="F38" s="72"/>
      <c r="G38" s="73">
        <v>1.0</v>
      </c>
      <c r="H38" s="72"/>
      <c r="I38" s="72"/>
      <c r="J38" s="74"/>
      <c r="K38" s="74"/>
      <c r="L38" s="74"/>
      <c r="M38" s="74"/>
      <c r="N38" s="74">
        <v>1.0</v>
      </c>
      <c r="O38" s="74"/>
      <c r="P38" s="83" t="s">
        <v>142</v>
      </c>
      <c r="Q38" s="1"/>
      <c r="R38" s="1"/>
      <c r="S38" s="1"/>
      <c r="T38" s="1"/>
      <c r="U38" s="1"/>
      <c r="V38" s="1"/>
      <c r="W38" s="1"/>
      <c r="X38" s="1"/>
      <c r="Y38" s="1"/>
    </row>
    <row r="39" ht="15.75" customHeight="1">
      <c r="A39" s="1"/>
      <c r="B39" s="70">
        <v>4.0</v>
      </c>
      <c r="C39" s="71" t="s">
        <v>143</v>
      </c>
      <c r="D39" s="72"/>
      <c r="E39" s="72"/>
      <c r="F39" s="72"/>
      <c r="G39" s="73">
        <v>1.0</v>
      </c>
      <c r="H39" s="72"/>
      <c r="I39" s="72"/>
      <c r="J39" s="74"/>
      <c r="K39" s="74"/>
      <c r="L39" s="74"/>
      <c r="M39" s="74">
        <v>1.0</v>
      </c>
      <c r="N39" s="74"/>
      <c r="O39" s="74"/>
      <c r="P39" s="83" t="s">
        <v>144</v>
      </c>
      <c r="Q39" s="1"/>
      <c r="R39" s="1"/>
      <c r="S39" s="1"/>
      <c r="T39" s="1"/>
      <c r="U39" s="1"/>
      <c r="V39" s="1"/>
      <c r="W39" s="1"/>
      <c r="X39" s="1"/>
      <c r="Y39" s="1"/>
    </row>
    <row r="40" ht="15.75" customHeight="1">
      <c r="A40" s="1"/>
      <c r="B40" s="76" t="s">
        <v>128</v>
      </c>
      <c r="C40" s="59"/>
      <c r="D40" s="73">
        <v>0.0</v>
      </c>
      <c r="E40" s="73">
        <v>0.0</v>
      </c>
      <c r="F40" s="73">
        <v>0.0</v>
      </c>
      <c r="G40" s="73">
        <v>2.0</v>
      </c>
      <c r="H40" s="73">
        <v>1.0</v>
      </c>
      <c r="I40" s="73">
        <v>0.0</v>
      </c>
      <c r="J40" s="73">
        <v>0.0</v>
      </c>
      <c r="K40" s="73">
        <v>0.0</v>
      </c>
      <c r="L40" s="73">
        <v>0.0</v>
      </c>
      <c r="M40" s="74">
        <v>1.0</v>
      </c>
      <c r="N40" s="74">
        <v>1.0</v>
      </c>
      <c r="O40" s="74">
        <v>1.0</v>
      </c>
      <c r="P40" s="77" t="s">
        <v>129</v>
      </c>
      <c r="Q40" s="1"/>
      <c r="R40" s="1"/>
      <c r="S40" s="1"/>
      <c r="T40" s="1"/>
      <c r="U40" s="1"/>
      <c r="V40" s="1"/>
      <c r="W40" s="1"/>
      <c r="X40" s="1"/>
      <c r="Y40" s="1"/>
    </row>
    <row r="41" ht="15.75" customHeight="1">
      <c r="A41" s="1"/>
      <c r="B41" s="76" t="s">
        <v>130</v>
      </c>
      <c r="C41" s="59"/>
      <c r="D41" s="73">
        <v>0.0</v>
      </c>
      <c r="E41" s="73">
        <v>0.0</v>
      </c>
      <c r="F41" s="73">
        <v>0.0</v>
      </c>
      <c r="G41" s="73">
        <v>6.0</v>
      </c>
      <c r="H41" s="73">
        <v>4.0</v>
      </c>
      <c r="I41" s="73">
        <v>0.0</v>
      </c>
      <c r="J41" s="73">
        <v>0.0</v>
      </c>
      <c r="K41" s="73">
        <v>0.0</v>
      </c>
      <c r="L41" s="73">
        <v>0.0</v>
      </c>
      <c r="M41" s="74">
        <v>3.0</v>
      </c>
      <c r="N41" s="74">
        <v>4.0</v>
      </c>
      <c r="O41" s="74">
        <v>5.0</v>
      </c>
      <c r="P41" s="77">
        <f>SUM(D41:O41)</f>
        <v>22</v>
      </c>
      <c r="Q41" s="1"/>
      <c r="R41" s="1"/>
      <c r="S41" s="1"/>
      <c r="T41" s="1"/>
      <c r="U41" s="1"/>
      <c r="V41" s="1"/>
      <c r="W41" s="1"/>
      <c r="X41" s="1"/>
      <c r="Y41" s="1"/>
    </row>
    <row r="42" ht="15.75" customHeight="1">
      <c r="A42" s="1"/>
      <c r="B42" s="61" t="s">
        <v>21</v>
      </c>
      <c r="C42" s="58"/>
      <c r="D42" s="58"/>
      <c r="E42" s="58"/>
      <c r="F42" s="58"/>
      <c r="G42" s="58"/>
      <c r="H42" s="58"/>
      <c r="I42" s="58"/>
      <c r="J42" s="58"/>
      <c r="K42" s="58"/>
      <c r="L42" s="58"/>
      <c r="M42" s="58"/>
      <c r="N42" s="58"/>
      <c r="O42" s="58"/>
      <c r="P42" s="59"/>
      <c r="Q42" s="1"/>
      <c r="R42" s="1"/>
      <c r="S42" s="1"/>
      <c r="T42" s="1"/>
      <c r="U42" s="1"/>
      <c r="V42" s="1"/>
      <c r="W42" s="1"/>
      <c r="X42" s="1"/>
      <c r="Y42" s="1"/>
    </row>
    <row r="43" ht="15.75" customHeight="1">
      <c r="A43" s="1"/>
      <c r="B43" s="73">
        <v>1.0</v>
      </c>
      <c r="C43" s="71" t="s">
        <v>22</v>
      </c>
      <c r="D43" s="72"/>
      <c r="E43" s="72"/>
      <c r="F43" s="72"/>
      <c r="G43" s="72"/>
      <c r="H43" s="73">
        <v>1.0</v>
      </c>
      <c r="I43" s="72"/>
      <c r="J43" s="74"/>
      <c r="K43" s="74"/>
      <c r="L43" s="74"/>
      <c r="M43" s="74"/>
      <c r="N43" s="74">
        <v>1.0</v>
      </c>
      <c r="O43" s="74"/>
      <c r="P43" s="78" t="s">
        <v>145</v>
      </c>
      <c r="Q43" s="1"/>
      <c r="R43" s="1"/>
      <c r="S43" s="1"/>
      <c r="T43" s="1"/>
      <c r="U43" s="1"/>
      <c r="V43" s="1"/>
      <c r="W43" s="1"/>
      <c r="X43" s="1"/>
      <c r="Y43" s="1"/>
    </row>
    <row r="44" ht="15.75" customHeight="1">
      <c r="A44" s="1"/>
      <c r="B44" s="73">
        <v>2.0</v>
      </c>
      <c r="C44" s="82" t="s">
        <v>23</v>
      </c>
      <c r="D44" s="72"/>
      <c r="E44" s="72"/>
      <c r="F44" s="72"/>
      <c r="G44" s="73">
        <v>1.0</v>
      </c>
      <c r="H44" s="72"/>
      <c r="I44" s="72"/>
      <c r="J44" s="74"/>
      <c r="K44" s="74"/>
      <c r="L44" s="74"/>
      <c r="M44" s="74">
        <v>1.0</v>
      </c>
      <c r="N44" s="74"/>
      <c r="O44" s="74"/>
      <c r="P44" s="83" t="s">
        <v>146</v>
      </c>
      <c r="Q44" s="1"/>
      <c r="R44" s="1"/>
      <c r="S44" s="1"/>
      <c r="T44" s="1"/>
      <c r="U44" s="1"/>
      <c r="V44" s="1"/>
      <c r="W44" s="1"/>
      <c r="X44" s="1"/>
      <c r="Y44" s="1"/>
    </row>
    <row r="45" ht="15.75" customHeight="1">
      <c r="A45" s="1"/>
      <c r="B45" s="73">
        <v>3.0</v>
      </c>
      <c r="C45" s="71" t="s">
        <v>24</v>
      </c>
      <c r="D45" s="72"/>
      <c r="E45" s="72"/>
      <c r="F45" s="72"/>
      <c r="G45" s="72"/>
      <c r="H45" s="73">
        <v>1.0</v>
      </c>
      <c r="I45" s="72"/>
      <c r="J45" s="74"/>
      <c r="K45" s="74"/>
      <c r="L45" s="74"/>
      <c r="M45" s="74"/>
      <c r="N45" s="74"/>
      <c r="O45" s="74">
        <v>1.0</v>
      </c>
      <c r="P45" s="83" t="s">
        <v>147</v>
      </c>
      <c r="Q45" s="1"/>
      <c r="R45" s="1"/>
      <c r="S45" s="1"/>
      <c r="T45" s="1"/>
      <c r="U45" s="1"/>
      <c r="V45" s="1"/>
      <c r="W45" s="1"/>
      <c r="X45" s="1"/>
      <c r="Y45" s="1"/>
    </row>
    <row r="46" ht="15.75" customHeight="1">
      <c r="A46" s="1"/>
      <c r="B46" s="73">
        <v>4.0</v>
      </c>
      <c r="C46" s="82" t="s">
        <v>25</v>
      </c>
      <c r="D46" s="72"/>
      <c r="E46" s="72"/>
      <c r="F46" s="73">
        <v>1.0</v>
      </c>
      <c r="G46" s="72"/>
      <c r="H46" s="72"/>
      <c r="I46" s="72"/>
      <c r="J46" s="74"/>
      <c r="K46" s="74"/>
      <c r="L46" s="74"/>
      <c r="M46" s="74"/>
      <c r="N46" s="74"/>
      <c r="O46" s="74">
        <v>1.0</v>
      </c>
      <c r="P46" s="83" t="s">
        <v>148</v>
      </c>
      <c r="Q46" s="1"/>
      <c r="R46" s="1"/>
      <c r="S46" s="1"/>
      <c r="T46" s="1"/>
      <c r="U46" s="1"/>
      <c r="V46" s="1"/>
      <c r="W46" s="1"/>
      <c r="X46" s="1"/>
      <c r="Y46" s="1"/>
    </row>
    <row r="47" ht="15.75" customHeight="1">
      <c r="A47" s="1"/>
      <c r="B47" s="76" t="s">
        <v>128</v>
      </c>
      <c r="C47" s="59"/>
      <c r="D47" s="73">
        <v>0.0</v>
      </c>
      <c r="E47" s="73">
        <v>0.0</v>
      </c>
      <c r="F47" s="73">
        <v>1.0</v>
      </c>
      <c r="G47" s="73">
        <v>1.0</v>
      </c>
      <c r="H47" s="73">
        <v>2.0</v>
      </c>
      <c r="I47" s="73">
        <v>0.0</v>
      </c>
      <c r="J47" s="73">
        <v>0.0</v>
      </c>
      <c r="K47" s="73">
        <v>0.0</v>
      </c>
      <c r="L47" s="73">
        <v>0.0</v>
      </c>
      <c r="M47" s="74">
        <v>1.0</v>
      </c>
      <c r="N47" s="74">
        <v>0.0</v>
      </c>
      <c r="O47" s="74">
        <v>2.0</v>
      </c>
      <c r="P47" s="77" t="s">
        <v>129</v>
      </c>
      <c r="Q47" s="1"/>
      <c r="R47" s="1"/>
      <c r="S47" s="1"/>
      <c r="T47" s="1"/>
      <c r="U47" s="1"/>
      <c r="V47" s="1"/>
      <c r="W47" s="1"/>
      <c r="X47" s="1"/>
      <c r="Y47" s="1"/>
    </row>
    <row r="48" ht="15.75" customHeight="1">
      <c r="A48" s="1"/>
      <c r="B48" s="76" t="s">
        <v>130</v>
      </c>
      <c r="C48" s="59"/>
      <c r="D48" s="73">
        <v>0.0</v>
      </c>
      <c r="E48" s="73">
        <v>0.0</v>
      </c>
      <c r="F48" s="73">
        <v>2.0</v>
      </c>
      <c r="G48" s="73">
        <v>3.0</v>
      </c>
      <c r="H48" s="73">
        <v>10.0</v>
      </c>
      <c r="I48" s="73">
        <v>0.0</v>
      </c>
      <c r="J48" s="73">
        <v>0.0</v>
      </c>
      <c r="K48" s="73">
        <v>0.0</v>
      </c>
      <c r="L48" s="73">
        <v>0.0</v>
      </c>
      <c r="M48" s="74">
        <v>3.0</v>
      </c>
      <c r="N48" s="74">
        <v>4.0</v>
      </c>
      <c r="O48" s="74">
        <v>10.0</v>
      </c>
      <c r="P48" s="77">
        <f>SUM(D48:O48)</f>
        <v>32</v>
      </c>
      <c r="Q48" s="1"/>
      <c r="R48" s="1"/>
      <c r="S48" s="1"/>
      <c r="T48" s="1"/>
      <c r="U48" s="1"/>
      <c r="V48" s="1"/>
      <c r="W48" s="1"/>
      <c r="X48" s="1"/>
      <c r="Y48" s="1"/>
    </row>
    <row r="49" ht="15.75" customHeight="1">
      <c r="A49" s="1"/>
      <c r="B49" s="61" t="s">
        <v>26</v>
      </c>
      <c r="C49" s="58"/>
      <c r="D49" s="58"/>
      <c r="E49" s="58"/>
      <c r="F49" s="58"/>
      <c r="G49" s="58"/>
      <c r="H49" s="58"/>
      <c r="I49" s="58"/>
      <c r="J49" s="58"/>
      <c r="K49" s="58"/>
      <c r="L49" s="58"/>
      <c r="M49" s="58"/>
      <c r="N49" s="58"/>
      <c r="O49" s="58"/>
      <c r="P49" s="59"/>
      <c r="Q49" s="1"/>
      <c r="R49" s="1"/>
      <c r="S49" s="1"/>
      <c r="T49" s="1"/>
      <c r="U49" s="1"/>
      <c r="V49" s="1"/>
      <c r="W49" s="1"/>
      <c r="X49" s="1"/>
      <c r="Y49" s="1"/>
    </row>
    <row r="50" ht="15.75" customHeight="1">
      <c r="A50" s="1"/>
      <c r="B50" s="73">
        <v>1.0</v>
      </c>
      <c r="C50" s="84" t="s">
        <v>27</v>
      </c>
      <c r="D50" s="72"/>
      <c r="E50" s="73"/>
      <c r="F50" s="72"/>
      <c r="G50" s="72"/>
      <c r="H50" s="72"/>
      <c r="I50" s="73">
        <v>1.0</v>
      </c>
      <c r="J50" s="74"/>
      <c r="K50" s="74"/>
      <c r="L50" s="74"/>
      <c r="M50" s="74"/>
      <c r="N50" s="74"/>
      <c r="O50" s="74">
        <v>1.0</v>
      </c>
      <c r="P50" s="83" t="s">
        <v>149</v>
      </c>
      <c r="Q50" s="1"/>
      <c r="R50" s="1"/>
      <c r="S50" s="1"/>
      <c r="T50" s="1"/>
      <c r="U50" s="1"/>
      <c r="V50" s="1"/>
      <c r="W50" s="1"/>
      <c r="X50" s="1"/>
      <c r="Y50" s="1"/>
    </row>
    <row r="51" ht="15.75" customHeight="1">
      <c r="A51" s="1"/>
      <c r="B51" s="73">
        <v>2.0</v>
      </c>
      <c r="C51" s="82" t="s">
        <v>28</v>
      </c>
      <c r="D51" s="72"/>
      <c r="E51" s="73"/>
      <c r="F51" s="72"/>
      <c r="G51" s="72"/>
      <c r="H51" s="73">
        <v>1.0</v>
      </c>
      <c r="I51" s="72"/>
      <c r="J51" s="74"/>
      <c r="K51" s="74"/>
      <c r="L51" s="74"/>
      <c r="M51" s="74"/>
      <c r="N51" s="74">
        <v>1.0</v>
      </c>
      <c r="O51" s="74"/>
      <c r="P51" s="83" t="s">
        <v>150</v>
      </c>
      <c r="Q51" s="1"/>
      <c r="R51" s="1"/>
      <c r="S51" s="1"/>
      <c r="T51" s="1"/>
      <c r="U51" s="1"/>
      <c r="V51" s="1"/>
      <c r="W51" s="1"/>
      <c r="X51" s="1"/>
      <c r="Y51" s="1"/>
    </row>
    <row r="52" ht="15.75" customHeight="1">
      <c r="A52" s="1"/>
      <c r="B52" s="73">
        <v>3.0</v>
      </c>
      <c r="C52" s="71" t="s">
        <v>29</v>
      </c>
      <c r="D52" s="72"/>
      <c r="E52" s="73"/>
      <c r="F52" s="72"/>
      <c r="G52" s="73">
        <v>1.0</v>
      </c>
      <c r="H52" s="72"/>
      <c r="I52" s="72"/>
      <c r="J52" s="74"/>
      <c r="K52" s="74"/>
      <c r="L52" s="74"/>
      <c r="M52" s="74">
        <v>1.0</v>
      </c>
      <c r="N52" s="74"/>
      <c r="O52" s="74"/>
      <c r="P52" s="83" t="s">
        <v>151</v>
      </c>
      <c r="Q52" s="1"/>
      <c r="R52" s="1"/>
      <c r="S52" s="1"/>
      <c r="T52" s="1"/>
      <c r="U52" s="1"/>
      <c r="V52" s="1"/>
      <c r="W52" s="1"/>
      <c r="X52" s="1"/>
      <c r="Y52" s="1"/>
    </row>
    <row r="53" ht="15.75" customHeight="1">
      <c r="A53" s="1"/>
      <c r="B53" s="76" t="s">
        <v>128</v>
      </c>
      <c r="C53" s="59"/>
      <c r="D53" s="73">
        <v>0.0</v>
      </c>
      <c r="E53" s="73">
        <v>0.0</v>
      </c>
      <c r="F53" s="73">
        <v>0.0</v>
      </c>
      <c r="G53" s="73">
        <v>1.0</v>
      </c>
      <c r="H53" s="73">
        <v>1.0</v>
      </c>
      <c r="I53" s="73">
        <v>1.0</v>
      </c>
      <c r="J53" s="73">
        <v>0.0</v>
      </c>
      <c r="K53" s="73">
        <v>0.0</v>
      </c>
      <c r="L53" s="73">
        <v>0.0</v>
      </c>
      <c r="M53" s="74">
        <v>1.0</v>
      </c>
      <c r="N53" s="74">
        <v>1.0</v>
      </c>
      <c r="O53" s="74">
        <v>1.0</v>
      </c>
      <c r="P53" s="77" t="s">
        <v>129</v>
      </c>
      <c r="Q53" s="1"/>
      <c r="R53" s="1"/>
      <c r="S53" s="1"/>
      <c r="T53" s="1"/>
      <c r="U53" s="1"/>
      <c r="V53" s="1"/>
      <c r="W53" s="1"/>
      <c r="X53" s="1"/>
      <c r="Y53" s="1"/>
    </row>
    <row r="54" ht="15.75" customHeight="1">
      <c r="A54" s="1"/>
      <c r="B54" s="76" t="s">
        <v>130</v>
      </c>
      <c r="C54" s="59"/>
      <c r="D54" s="73">
        <v>0.0</v>
      </c>
      <c r="E54" s="73">
        <v>0.0</v>
      </c>
      <c r="F54" s="73">
        <v>0.0</v>
      </c>
      <c r="G54" s="73">
        <v>3.0</v>
      </c>
      <c r="H54" s="73">
        <v>4.0</v>
      </c>
      <c r="I54" s="73">
        <v>5.0</v>
      </c>
      <c r="J54" s="73">
        <v>0.0</v>
      </c>
      <c r="K54" s="73">
        <v>0.0</v>
      </c>
      <c r="L54" s="73">
        <v>0.0</v>
      </c>
      <c r="M54" s="74">
        <v>3.0</v>
      </c>
      <c r="N54" s="74">
        <v>4.0</v>
      </c>
      <c r="O54" s="74">
        <v>5.0</v>
      </c>
      <c r="P54" s="77">
        <f>SUM(D54:O54)</f>
        <v>24</v>
      </c>
      <c r="Q54" s="1"/>
      <c r="R54" s="1"/>
      <c r="S54" s="1"/>
      <c r="T54" s="1"/>
      <c r="U54" s="1"/>
      <c r="V54" s="1"/>
      <c r="W54" s="1"/>
      <c r="X54" s="1"/>
      <c r="Y54" s="1"/>
    </row>
    <row r="55" ht="15.75" customHeight="1">
      <c r="A55" s="1"/>
      <c r="B55" s="61" t="s">
        <v>152</v>
      </c>
      <c r="C55" s="58"/>
      <c r="D55" s="58"/>
      <c r="E55" s="58"/>
      <c r="F55" s="58"/>
      <c r="G55" s="58"/>
      <c r="H55" s="58"/>
      <c r="I55" s="58"/>
      <c r="J55" s="58"/>
      <c r="K55" s="58"/>
      <c r="L55" s="58"/>
      <c r="M55" s="58"/>
      <c r="N55" s="58"/>
      <c r="O55" s="58"/>
      <c r="P55" s="59"/>
      <c r="Q55" s="1"/>
      <c r="R55" s="1"/>
      <c r="S55" s="1"/>
      <c r="T55" s="1"/>
      <c r="U55" s="1"/>
      <c r="V55" s="1"/>
      <c r="W55" s="1"/>
      <c r="X55" s="1"/>
      <c r="Y55" s="1"/>
    </row>
    <row r="56" ht="15.75" customHeight="1">
      <c r="A56" s="1"/>
      <c r="B56" s="73">
        <v>1.0</v>
      </c>
      <c r="C56" s="85" t="s">
        <v>153</v>
      </c>
      <c r="D56" s="72"/>
      <c r="E56" s="72"/>
      <c r="F56" s="72"/>
      <c r="G56" s="73">
        <v>1.0</v>
      </c>
      <c r="H56" s="72"/>
      <c r="I56" s="72"/>
      <c r="J56" s="74"/>
      <c r="K56" s="74"/>
      <c r="L56" s="74"/>
      <c r="M56" s="74"/>
      <c r="N56" s="74">
        <v>1.0</v>
      </c>
      <c r="O56" s="74"/>
      <c r="P56" s="83" t="s">
        <v>154</v>
      </c>
      <c r="Q56" s="1"/>
      <c r="R56" s="1"/>
      <c r="S56" s="1"/>
      <c r="T56" s="1"/>
      <c r="U56" s="1"/>
      <c r="V56" s="1"/>
      <c r="W56" s="1"/>
      <c r="X56" s="1"/>
      <c r="Y56" s="1"/>
    </row>
    <row r="57" ht="15.75" customHeight="1">
      <c r="A57" s="1"/>
      <c r="B57" s="73">
        <v>2.0</v>
      </c>
      <c r="C57" s="85" t="s">
        <v>155</v>
      </c>
      <c r="D57" s="72"/>
      <c r="E57" s="72"/>
      <c r="F57" s="72"/>
      <c r="G57" s="72"/>
      <c r="H57" s="73">
        <v>1.0</v>
      </c>
      <c r="I57" s="72"/>
      <c r="J57" s="74"/>
      <c r="K57" s="74"/>
      <c r="L57" s="74"/>
      <c r="M57" s="74"/>
      <c r="N57" s="74">
        <v>1.0</v>
      </c>
      <c r="O57" s="74"/>
      <c r="P57" s="83" t="s">
        <v>156</v>
      </c>
      <c r="Q57" s="1"/>
      <c r="R57" s="1"/>
      <c r="S57" s="1"/>
      <c r="T57" s="1"/>
      <c r="U57" s="1"/>
      <c r="V57" s="1"/>
      <c r="W57" s="1"/>
      <c r="X57" s="1"/>
      <c r="Y57" s="1"/>
    </row>
    <row r="58" ht="15.75" customHeight="1">
      <c r="A58" s="1"/>
      <c r="B58" s="73">
        <v>3.0</v>
      </c>
      <c r="C58" s="85" t="s">
        <v>157</v>
      </c>
      <c r="D58" s="72"/>
      <c r="E58" s="72"/>
      <c r="F58" s="72"/>
      <c r="G58" s="73">
        <v>1.0</v>
      </c>
      <c r="H58" s="72"/>
      <c r="I58" s="72"/>
      <c r="J58" s="74"/>
      <c r="K58" s="74"/>
      <c r="L58" s="74"/>
      <c r="M58" s="74">
        <v>1.0</v>
      </c>
      <c r="N58" s="74"/>
      <c r="O58" s="74"/>
      <c r="P58" s="83" t="s">
        <v>158</v>
      </c>
      <c r="Q58" s="1"/>
      <c r="R58" s="1"/>
      <c r="S58" s="1"/>
      <c r="T58" s="1"/>
      <c r="U58" s="1"/>
      <c r="V58" s="1"/>
      <c r="W58" s="1"/>
      <c r="X58" s="1"/>
      <c r="Y58" s="1"/>
    </row>
    <row r="59" ht="15.75" customHeight="1">
      <c r="A59" s="1"/>
      <c r="B59" s="76" t="s">
        <v>128</v>
      </c>
      <c r="C59" s="59"/>
      <c r="D59" s="73">
        <v>0.0</v>
      </c>
      <c r="E59" s="73">
        <v>0.0</v>
      </c>
      <c r="F59" s="73">
        <v>0.0</v>
      </c>
      <c r="G59" s="73">
        <v>2.0</v>
      </c>
      <c r="H59" s="73">
        <v>1.0</v>
      </c>
      <c r="I59" s="73">
        <v>0.0</v>
      </c>
      <c r="J59" s="73">
        <v>0.0</v>
      </c>
      <c r="K59" s="73">
        <v>0.0</v>
      </c>
      <c r="L59" s="73">
        <v>0.0</v>
      </c>
      <c r="M59" s="74">
        <v>1.0</v>
      </c>
      <c r="N59" s="74">
        <v>2.0</v>
      </c>
      <c r="O59" s="74">
        <v>0.0</v>
      </c>
      <c r="P59" s="77" t="s">
        <v>129</v>
      </c>
      <c r="Q59" s="1"/>
      <c r="R59" s="1"/>
      <c r="S59" s="1"/>
      <c r="T59" s="1"/>
      <c r="U59" s="1"/>
      <c r="V59" s="1"/>
      <c r="W59" s="1"/>
      <c r="X59" s="1"/>
      <c r="Y59" s="1"/>
    </row>
    <row r="60" ht="15.75" customHeight="1">
      <c r="A60" s="1"/>
      <c r="B60" s="76" t="s">
        <v>130</v>
      </c>
      <c r="C60" s="59"/>
      <c r="D60" s="73">
        <v>0.0</v>
      </c>
      <c r="E60" s="73">
        <v>0.0</v>
      </c>
      <c r="F60" s="73">
        <v>0.0</v>
      </c>
      <c r="G60" s="73">
        <v>6.0</v>
      </c>
      <c r="H60" s="73">
        <v>0.0</v>
      </c>
      <c r="I60" s="73">
        <v>0.0</v>
      </c>
      <c r="J60" s="73">
        <v>0.0</v>
      </c>
      <c r="K60" s="73">
        <v>0.0</v>
      </c>
      <c r="L60" s="73">
        <v>0.0</v>
      </c>
      <c r="M60" s="74">
        <v>6.0</v>
      </c>
      <c r="N60" s="74">
        <v>8.0</v>
      </c>
      <c r="O60" s="74">
        <v>0.0</v>
      </c>
      <c r="P60" s="77">
        <f>SUM(D60:O60)</f>
        <v>20</v>
      </c>
      <c r="Q60" s="1"/>
      <c r="R60" s="1"/>
      <c r="S60" s="1"/>
      <c r="T60" s="1"/>
      <c r="U60" s="1"/>
      <c r="V60" s="1"/>
      <c r="W60" s="1"/>
      <c r="X60" s="1"/>
      <c r="Y60" s="1"/>
    </row>
    <row r="61" ht="15.75" customHeight="1">
      <c r="A61" s="1"/>
      <c r="B61" s="61" t="s">
        <v>159</v>
      </c>
      <c r="C61" s="58"/>
      <c r="D61" s="58"/>
      <c r="E61" s="58"/>
      <c r="F61" s="58"/>
      <c r="G61" s="58"/>
      <c r="H61" s="58"/>
      <c r="I61" s="58"/>
      <c r="J61" s="58"/>
      <c r="K61" s="58"/>
      <c r="L61" s="58"/>
      <c r="M61" s="58"/>
      <c r="N61" s="58"/>
      <c r="O61" s="58"/>
      <c r="P61" s="59"/>
      <c r="Q61" s="1"/>
      <c r="R61" s="1"/>
      <c r="S61" s="1"/>
      <c r="T61" s="1"/>
      <c r="U61" s="1"/>
      <c r="V61" s="1"/>
      <c r="W61" s="1"/>
      <c r="X61" s="1"/>
      <c r="Y61" s="1"/>
    </row>
    <row r="62" ht="15.75" customHeight="1">
      <c r="A62" s="1"/>
      <c r="B62" s="86">
        <v>1.0</v>
      </c>
      <c r="C62" s="85" t="s">
        <v>160</v>
      </c>
      <c r="D62" s="72"/>
      <c r="E62" s="72"/>
      <c r="F62" s="72"/>
      <c r="G62" s="72"/>
      <c r="H62" s="73">
        <v>1.0</v>
      </c>
      <c r="I62" s="72"/>
      <c r="J62" s="74"/>
      <c r="K62" s="74"/>
      <c r="L62" s="74"/>
      <c r="M62" s="74"/>
      <c r="N62" s="74">
        <v>1.0</v>
      </c>
      <c r="O62" s="74"/>
      <c r="P62" s="83" t="s">
        <v>161</v>
      </c>
      <c r="Q62" s="1"/>
      <c r="R62" s="1"/>
      <c r="S62" s="1"/>
      <c r="T62" s="1"/>
      <c r="U62" s="1"/>
      <c r="V62" s="1"/>
      <c r="W62" s="1"/>
      <c r="X62" s="1"/>
      <c r="Y62" s="1"/>
    </row>
    <row r="63" ht="15.75" customHeight="1">
      <c r="A63" s="1"/>
      <c r="B63" s="86">
        <v>2.0</v>
      </c>
      <c r="C63" s="85" t="s">
        <v>162</v>
      </c>
      <c r="D63" s="87"/>
      <c r="E63" s="73">
        <v>1.0</v>
      </c>
      <c r="F63" s="72"/>
      <c r="G63" s="72"/>
      <c r="H63" s="72"/>
      <c r="I63" s="73"/>
      <c r="J63" s="87"/>
      <c r="K63" s="74">
        <v>1.0</v>
      </c>
      <c r="L63" s="74"/>
      <c r="M63" s="74"/>
      <c r="N63" s="74"/>
      <c r="O63" s="74"/>
      <c r="P63" s="83" t="s">
        <v>163</v>
      </c>
      <c r="Q63" s="1"/>
      <c r="R63" s="1"/>
      <c r="S63" s="1"/>
      <c r="T63" s="1"/>
      <c r="U63" s="1"/>
      <c r="V63" s="1"/>
      <c r="W63" s="1"/>
      <c r="X63" s="1"/>
      <c r="Y63" s="1"/>
    </row>
    <row r="64" ht="15.75" customHeight="1">
      <c r="A64" s="1"/>
      <c r="B64" s="86">
        <v>3.0</v>
      </c>
      <c r="C64" s="85" t="s">
        <v>164</v>
      </c>
      <c r="D64" s="87"/>
      <c r="E64" s="73">
        <v>1.0</v>
      </c>
      <c r="F64" s="72"/>
      <c r="G64" s="72"/>
      <c r="H64" s="72"/>
      <c r="I64" s="72"/>
      <c r="J64" s="87"/>
      <c r="K64" s="74">
        <v>1.0</v>
      </c>
      <c r="L64" s="74"/>
      <c r="M64" s="74"/>
      <c r="N64" s="74"/>
      <c r="O64" s="74"/>
      <c r="P64" s="83" t="s">
        <v>165</v>
      </c>
      <c r="Q64" s="1"/>
      <c r="R64" s="1"/>
      <c r="S64" s="1"/>
      <c r="T64" s="1"/>
      <c r="U64" s="1"/>
      <c r="V64" s="1"/>
      <c r="W64" s="1"/>
      <c r="X64" s="1"/>
      <c r="Y64" s="1"/>
    </row>
    <row r="65" ht="15.75" customHeight="1">
      <c r="A65" s="1"/>
      <c r="B65" s="76" t="s">
        <v>128</v>
      </c>
      <c r="C65" s="59"/>
      <c r="D65" s="73">
        <v>0.0</v>
      </c>
      <c r="E65" s="73">
        <v>2.0</v>
      </c>
      <c r="F65" s="73">
        <v>0.0</v>
      </c>
      <c r="G65" s="73">
        <v>1.0</v>
      </c>
      <c r="H65" s="73">
        <v>1.0</v>
      </c>
      <c r="I65" s="73">
        <v>0.0</v>
      </c>
      <c r="J65" s="73">
        <v>0.0</v>
      </c>
      <c r="K65" s="73">
        <v>2.0</v>
      </c>
      <c r="L65" s="73">
        <v>0.0</v>
      </c>
      <c r="M65" s="74">
        <v>1.0</v>
      </c>
      <c r="N65" s="74">
        <v>1.0</v>
      </c>
      <c r="O65" s="74">
        <v>0.0</v>
      </c>
      <c r="P65" s="77" t="s">
        <v>129</v>
      </c>
      <c r="Q65" s="1"/>
      <c r="R65" s="1"/>
      <c r="S65" s="1"/>
      <c r="T65" s="1"/>
      <c r="U65" s="1"/>
      <c r="V65" s="1"/>
      <c r="W65" s="1"/>
      <c r="X65" s="1"/>
      <c r="Y65" s="1"/>
    </row>
    <row r="66" ht="15.75" customHeight="1">
      <c r="A66" s="1"/>
      <c r="B66" s="76" t="s">
        <v>130</v>
      </c>
      <c r="C66" s="59"/>
      <c r="D66" s="73">
        <v>0.0</v>
      </c>
      <c r="E66" s="73">
        <v>4.0</v>
      </c>
      <c r="F66" s="73">
        <v>0.0</v>
      </c>
      <c r="G66" s="73">
        <v>3.0</v>
      </c>
      <c r="H66" s="73">
        <v>0.0</v>
      </c>
      <c r="I66" s="73">
        <v>0.0</v>
      </c>
      <c r="J66" s="73">
        <v>0.0</v>
      </c>
      <c r="K66" s="73">
        <v>2.0</v>
      </c>
      <c r="L66" s="73">
        <v>0.0</v>
      </c>
      <c r="M66" s="74">
        <v>3.0</v>
      </c>
      <c r="N66" s="74">
        <v>4.0</v>
      </c>
      <c r="O66" s="74">
        <v>0.0</v>
      </c>
      <c r="P66" s="77">
        <f>SUM(D66:O66)</f>
        <v>16</v>
      </c>
      <c r="Q66" s="1"/>
      <c r="R66" s="1"/>
      <c r="S66" s="1"/>
      <c r="T66" s="1"/>
      <c r="U66" s="1"/>
      <c r="V66" s="1"/>
      <c r="W66" s="1"/>
      <c r="X66" s="1"/>
      <c r="Y66" s="1"/>
    </row>
    <row r="67" ht="15.75" customHeight="1">
      <c r="A67" s="1"/>
      <c r="B67" s="61" t="s">
        <v>166</v>
      </c>
      <c r="C67" s="58"/>
      <c r="D67" s="58"/>
      <c r="E67" s="58"/>
      <c r="F67" s="58"/>
      <c r="G67" s="58"/>
      <c r="H67" s="58"/>
      <c r="I67" s="58"/>
      <c r="J67" s="58"/>
      <c r="K67" s="58"/>
      <c r="L67" s="58"/>
      <c r="M67" s="58"/>
      <c r="N67" s="58"/>
      <c r="O67" s="58"/>
      <c r="P67" s="59"/>
      <c r="Q67" s="1"/>
      <c r="R67" s="1"/>
      <c r="S67" s="1"/>
      <c r="T67" s="1"/>
      <c r="U67" s="1"/>
      <c r="V67" s="1"/>
      <c r="W67" s="1"/>
      <c r="X67" s="1"/>
      <c r="Y67" s="1"/>
    </row>
    <row r="68" ht="15.75" customHeight="1">
      <c r="A68" s="1"/>
      <c r="B68" s="80">
        <v>1.0</v>
      </c>
      <c r="C68" s="29" t="s">
        <v>167</v>
      </c>
      <c r="D68" s="72"/>
      <c r="E68" s="87"/>
      <c r="F68" s="73">
        <v>1.0</v>
      </c>
      <c r="G68" s="72"/>
      <c r="H68" s="72"/>
      <c r="I68" s="72"/>
      <c r="J68" s="74"/>
      <c r="K68" s="87"/>
      <c r="L68" s="74">
        <v>1.0</v>
      </c>
      <c r="M68" s="74"/>
      <c r="N68" s="74"/>
      <c r="O68" s="74"/>
      <c r="P68" s="78" t="s">
        <v>168</v>
      </c>
      <c r="Q68" s="1"/>
      <c r="R68" s="1"/>
      <c r="S68" s="1"/>
      <c r="T68" s="1"/>
      <c r="U68" s="1"/>
      <c r="V68" s="1"/>
      <c r="W68" s="1"/>
      <c r="X68" s="1"/>
      <c r="Y68" s="1"/>
    </row>
    <row r="69" ht="15.75" customHeight="1">
      <c r="A69" s="1"/>
      <c r="B69" s="80">
        <v>2.0</v>
      </c>
      <c r="C69" s="29" t="s">
        <v>169</v>
      </c>
      <c r="D69" s="87"/>
      <c r="E69" s="73">
        <v>1.0</v>
      </c>
      <c r="F69" s="72"/>
      <c r="G69" s="72"/>
      <c r="H69" s="72"/>
      <c r="I69" s="72"/>
      <c r="J69" s="87"/>
      <c r="K69" s="74">
        <v>1.0</v>
      </c>
      <c r="L69" s="74"/>
      <c r="M69" s="74"/>
      <c r="N69" s="74"/>
      <c r="O69" s="74"/>
      <c r="P69" s="78" t="s">
        <v>170</v>
      </c>
      <c r="Q69" s="1"/>
      <c r="R69" s="1"/>
      <c r="S69" s="1"/>
      <c r="T69" s="1"/>
      <c r="U69" s="1"/>
      <c r="V69" s="1"/>
      <c r="W69" s="1"/>
      <c r="X69" s="1"/>
      <c r="Y69" s="1"/>
    </row>
    <row r="70" ht="15.75" customHeight="1">
      <c r="A70" s="1"/>
      <c r="B70" s="76" t="s">
        <v>128</v>
      </c>
      <c r="C70" s="59"/>
      <c r="D70" s="73">
        <v>0.0</v>
      </c>
      <c r="E70" s="73">
        <v>1.0</v>
      </c>
      <c r="F70" s="73">
        <v>1.0</v>
      </c>
      <c r="G70" s="73">
        <v>0.0</v>
      </c>
      <c r="H70" s="73">
        <v>0.0</v>
      </c>
      <c r="I70" s="73">
        <v>0.0</v>
      </c>
      <c r="J70" s="73">
        <v>0.0</v>
      </c>
      <c r="K70" s="73">
        <v>1.0</v>
      </c>
      <c r="L70" s="73">
        <v>1.0</v>
      </c>
      <c r="M70" s="74">
        <v>0.0</v>
      </c>
      <c r="N70" s="74">
        <v>0.0</v>
      </c>
      <c r="O70" s="74">
        <v>0.0</v>
      </c>
      <c r="P70" s="77" t="s">
        <v>129</v>
      </c>
      <c r="Q70" s="1"/>
      <c r="R70" s="1"/>
      <c r="S70" s="1"/>
      <c r="T70" s="1"/>
      <c r="U70" s="1"/>
      <c r="V70" s="1"/>
      <c r="W70" s="1"/>
      <c r="X70" s="1"/>
      <c r="Y70" s="1"/>
    </row>
    <row r="71" ht="15.75" customHeight="1">
      <c r="A71" s="1"/>
      <c r="B71" s="76" t="s">
        <v>130</v>
      </c>
      <c r="C71" s="59"/>
      <c r="D71" s="73">
        <v>0.0</v>
      </c>
      <c r="E71" s="73">
        <v>2.0</v>
      </c>
      <c r="F71" s="73">
        <v>3.0</v>
      </c>
      <c r="G71" s="73">
        <v>0.0</v>
      </c>
      <c r="H71" s="73">
        <v>0.0</v>
      </c>
      <c r="I71" s="73">
        <v>0.0</v>
      </c>
      <c r="J71" s="73">
        <v>0.0</v>
      </c>
      <c r="K71" s="73">
        <v>1.0</v>
      </c>
      <c r="L71" s="73">
        <v>2.0</v>
      </c>
      <c r="M71" s="74">
        <v>0.0</v>
      </c>
      <c r="N71" s="74">
        <v>0.0</v>
      </c>
      <c r="O71" s="74">
        <v>0.0</v>
      </c>
      <c r="P71" s="77">
        <f>SUM(D71:O71)</f>
        <v>8</v>
      </c>
      <c r="Q71" s="1"/>
      <c r="R71" s="1"/>
      <c r="S71" s="1"/>
      <c r="T71" s="1"/>
      <c r="U71" s="1"/>
      <c r="V71" s="1"/>
      <c r="W71" s="1"/>
      <c r="X71" s="1"/>
      <c r="Y71" s="1"/>
    </row>
    <row r="72" ht="15.75" customHeight="1">
      <c r="A72" s="1"/>
      <c r="B72" s="61" t="s">
        <v>171</v>
      </c>
      <c r="C72" s="58"/>
      <c r="D72" s="58"/>
      <c r="E72" s="58"/>
      <c r="F72" s="58"/>
      <c r="G72" s="58"/>
      <c r="H72" s="58"/>
      <c r="I72" s="58"/>
      <c r="J72" s="58"/>
      <c r="K72" s="58"/>
      <c r="L72" s="58"/>
      <c r="M72" s="58"/>
      <c r="N72" s="58"/>
      <c r="O72" s="58"/>
      <c r="P72" s="59"/>
      <c r="Q72" s="1"/>
      <c r="R72" s="1"/>
      <c r="S72" s="1"/>
      <c r="T72" s="1"/>
      <c r="U72" s="1"/>
      <c r="V72" s="1"/>
      <c r="W72" s="1"/>
      <c r="X72" s="1"/>
      <c r="Y72" s="1"/>
    </row>
    <row r="73" ht="15.75" customHeight="1">
      <c r="A73" s="1"/>
      <c r="B73" s="80">
        <v>1.0</v>
      </c>
      <c r="C73" s="29" t="s">
        <v>172</v>
      </c>
      <c r="D73" s="73">
        <v>1.0</v>
      </c>
      <c r="E73" s="72"/>
      <c r="F73" s="72"/>
      <c r="G73" s="72"/>
      <c r="H73" s="72"/>
      <c r="I73" s="72"/>
      <c r="J73" s="87"/>
      <c r="K73" s="74">
        <v>1.0</v>
      </c>
      <c r="L73" s="74"/>
      <c r="M73" s="74"/>
      <c r="N73" s="74"/>
      <c r="O73" s="74"/>
      <c r="P73" s="78" t="s">
        <v>173</v>
      </c>
      <c r="Q73" s="1"/>
      <c r="R73" s="1"/>
      <c r="S73" s="1"/>
      <c r="T73" s="1"/>
      <c r="U73" s="1"/>
      <c r="V73" s="1"/>
      <c r="W73" s="1"/>
      <c r="X73" s="1"/>
      <c r="Y73" s="1"/>
    </row>
    <row r="74" ht="15.75" customHeight="1">
      <c r="A74" s="1"/>
      <c r="B74" s="80">
        <v>2.0</v>
      </c>
      <c r="C74" s="29" t="s">
        <v>174</v>
      </c>
      <c r="D74" s="73" t="s">
        <v>175</v>
      </c>
      <c r="E74" s="73">
        <v>1.0</v>
      </c>
      <c r="F74" s="72"/>
      <c r="G74" s="72"/>
      <c r="H74" s="72"/>
      <c r="I74" s="72"/>
      <c r="J74" s="87"/>
      <c r="K74" s="74">
        <v>1.0</v>
      </c>
      <c r="L74" s="74"/>
      <c r="M74" s="74"/>
      <c r="N74" s="74"/>
      <c r="O74" s="74"/>
      <c r="P74" s="78" t="s">
        <v>176</v>
      </c>
      <c r="Q74" s="1"/>
      <c r="R74" s="1"/>
      <c r="S74" s="1"/>
      <c r="T74" s="1"/>
      <c r="U74" s="1"/>
      <c r="V74" s="1"/>
      <c r="W74" s="1"/>
      <c r="X74" s="1"/>
      <c r="Y74" s="1"/>
    </row>
    <row r="75" ht="15.75" customHeight="1">
      <c r="A75" s="1"/>
      <c r="B75" s="80">
        <v>3.0</v>
      </c>
      <c r="C75" s="29" t="s">
        <v>177</v>
      </c>
      <c r="D75" s="72"/>
      <c r="E75" s="72"/>
      <c r="F75" s="73">
        <v>1.0</v>
      </c>
      <c r="G75" s="72"/>
      <c r="H75" s="72"/>
      <c r="I75" s="72"/>
      <c r="J75" s="74"/>
      <c r="K75" s="87"/>
      <c r="L75" s="74">
        <v>1.0</v>
      </c>
      <c r="M75" s="74"/>
      <c r="N75" s="74"/>
      <c r="O75" s="74"/>
      <c r="P75" s="78" t="s">
        <v>178</v>
      </c>
      <c r="Q75" s="1"/>
      <c r="R75" s="1"/>
      <c r="S75" s="1"/>
      <c r="T75" s="1"/>
      <c r="U75" s="1"/>
      <c r="V75" s="1"/>
      <c r="W75" s="1"/>
      <c r="X75" s="1"/>
      <c r="Y75" s="1"/>
    </row>
    <row r="76" ht="15.75" customHeight="1">
      <c r="A76" s="1"/>
      <c r="B76" s="80">
        <v>4.0</v>
      </c>
      <c r="C76" s="29" t="s">
        <v>179</v>
      </c>
      <c r="D76" s="72"/>
      <c r="E76" s="72"/>
      <c r="F76" s="72"/>
      <c r="G76" s="73">
        <v>1.0</v>
      </c>
      <c r="H76" s="72"/>
      <c r="I76" s="72"/>
      <c r="J76" s="74"/>
      <c r="K76" s="74"/>
      <c r="L76" s="74"/>
      <c r="M76" s="74"/>
      <c r="N76" s="74">
        <v>1.0</v>
      </c>
      <c r="O76" s="74"/>
      <c r="P76" s="78" t="s">
        <v>180</v>
      </c>
      <c r="Q76" s="1"/>
      <c r="R76" s="1"/>
      <c r="S76" s="1"/>
      <c r="T76" s="1"/>
      <c r="U76" s="1"/>
      <c r="V76" s="1"/>
      <c r="W76" s="1"/>
      <c r="X76" s="1"/>
      <c r="Y76" s="1"/>
    </row>
    <row r="77" ht="15.75" customHeight="1">
      <c r="A77" s="1"/>
      <c r="B77" s="76" t="s">
        <v>128</v>
      </c>
      <c r="C77" s="59"/>
      <c r="D77" s="73">
        <v>0.0</v>
      </c>
      <c r="E77" s="73">
        <v>1.0</v>
      </c>
      <c r="F77" s="73">
        <v>1.0</v>
      </c>
      <c r="G77" s="73">
        <v>1.0</v>
      </c>
      <c r="H77" s="73">
        <v>0.0</v>
      </c>
      <c r="I77" s="73">
        <v>0.0</v>
      </c>
      <c r="J77" s="73">
        <v>0.0</v>
      </c>
      <c r="K77" s="73">
        <v>0.0</v>
      </c>
      <c r="L77" s="73">
        <v>0.0</v>
      </c>
      <c r="M77" s="74">
        <v>0.0</v>
      </c>
      <c r="N77" s="74">
        <v>4.0</v>
      </c>
      <c r="O77" s="74">
        <v>0.0</v>
      </c>
      <c r="P77" s="77" t="s">
        <v>129</v>
      </c>
      <c r="Q77" s="1"/>
      <c r="R77" s="1"/>
      <c r="S77" s="1"/>
      <c r="T77" s="1"/>
      <c r="U77" s="1"/>
      <c r="V77" s="1"/>
      <c r="W77" s="1"/>
      <c r="X77" s="1"/>
      <c r="Y77" s="1"/>
    </row>
    <row r="78" ht="15.75" customHeight="1">
      <c r="A78" s="1"/>
      <c r="B78" s="76" t="s">
        <v>130</v>
      </c>
      <c r="C78" s="59"/>
      <c r="D78" s="73">
        <v>0.0</v>
      </c>
      <c r="E78" s="73">
        <v>3.0</v>
      </c>
      <c r="F78" s="73">
        <v>3.0</v>
      </c>
      <c r="G78" s="73">
        <v>4.0</v>
      </c>
      <c r="H78" s="73">
        <v>0.0</v>
      </c>
      <c r="I78" s="73">
        <v>0.0</v>
      </c>
      <c r="J78" s="73">
        <v>0.0</v>
      </c>
      <c r="K78" s="73">
        <v>2.0</v>
      </c>
      <c r="L78" s="73">
        <v>3.0</v>
      </c>
      <c r="M78" s="74">
        <v>0.0</v>
      </c>
      <c r="N78" s="74">
        <v>0.0</v>
      </c>
      <c r="O78" s="74">
        <v>0.0</v>
      </c>
      <c r="P78" s="77">
        <f>SUM(D78:O78)</f>
        <v>15</v>
      </c>
      <c r="Q78" s="1"/>
      <c r="R78" s="1"/>
      <c r="S78" s="1"/>
      <c r="T78" s="1"/>
      <c r="U78" s="1"/>
      <c r="V78" s="1"/>
      <c r="W78" s="1"/>
      <c r="X78" s="1"/>
      <c r="Y78" s="1"/>
    </row>
    <row r="79" ht="15.75" customHeight="1">
      <c r="A79" s="1"/>
      <c r="B79" s="61" t="s">
        <v>181</v>
      </c>
      <c r="C79" s="58"/>
      <c r="D79" s="58"/>
      <c r="E79" s="58"/>
      <c r="F79" s="58"/>
      <c r="G79" s="58"/>
      <c r="H79" s="58"/>
      <c r="I79" s="58"/>
      <c r="J79" s="58"/>
      <c r="K79" s="58"/>
      <c r="L79" s="58"/>
      <c r="M79" s="58"/>
      <c r="N79" s="58"/>
      <c r="O79" s="58"/>
      <c r="P79" s="59"/>
      <c r="Q79" s="1"/>
      <c r="R79" s="1"/>
      <c r="S79" s="1"/>
      <c r="T79" s="1"/>
      <c r="U79" s="1"/>
      <c r="V79" s="1"/>
      <c r="W79" s="1"/>
      <c r="X79" s="1"/>
      <c r="Y79" s="1"/>
    </row>
    <row r="80" ht="15.75" customHeight="1">
      <c r="A80" s="1"/>
      <c r="B80" s="88">
        <v>1.0</v>
      </c>
      <c r="C80" s="89" t="s">
        <v>182</v>
      </c>
      <c r="D80" s="90"/>
      <c r="E80" s="90"/>
      <c r="F80" s="90"/>
      <c r="G80" s="90"/>
      <c r="H80" s="90"/>
      <c r="I80" s="88">
        <v>1.0</v>
      </c>
      <c r="J80" s="91"/>
      <c r="K80" s="91"/>
      <c r="L80" s="91" t="s">
        <v>175</v>
      </c>
      <c r="M80" s="91"/>
      <c r="N80" s="91"/>
      <c r="O80" s="91">
        <v>1.0</v>
      </c>
      <c r="P80" s="91" t="s">
        <v>183</v>
      </c>
      <c r="Q80" s="1"/>
      <c r="R80" s="1"/>
      <c r="S80" s="1"/>
      <c r="T80" s="1"/>
      <c r="U80" s="1"/>
      <c r="V80" s="1"/>
      <c r="W80" s="1"/>
      <c r="X80" s="1"/>
      <c r="Y80" s="1"/>
    </row>
    <row r="81" ht="15.75" customHeight="1">
      <c r="A81" s="1"/>
      <c r="B81" s="76" t="s">
        <v>128</v>
      </c>
      <c r="C81" s="59"/>
      <c r="D81" s="73">
        <v>0.0</v>
      </c>
      <c r="E81" s="73">
        <v>0.0</v>
      </c>
      <c r="F81" s="73">
        <v>0.0</v>
      </c>
      <c r="G81" s="73">
        <v>0.0</v>
      </c>
      <c r="H81" s="73">
        <v>0.0</v>
      </c>
      <c r="I81" s="73">
        <v>1.0</v>
      </c>
      <c r="J81" s="73">
        <v>0.0</v>
      </c>
      <c r="K81" s="73">
        <v>0.0</v>
      </c>
      <c r="L81" s="73">
        <v>0.0</v>
      </c>
      <c r="M81" s="74">
        <v>0.0</v>
      </c>
      <c r="N81" s="74">
        <v>0.0</v>
      </c>
      <c r="O81" s="74">
        <v>1.0</v>
      </c>
      <c r="P81" s="77" t="s">
        <v>129</v>
      </c>
      <c r="Q81" s="1"/>
      <c r="R81" s="1"/>
      <c r="S81" s="1"/>
      <c r="T81" s="1"/>
      <c r="U81" s="1"/>
      <c r="V81" s="1"/>
      <c r="W81" s="1"/>
      <c r="X81" s="1"/>
      <c r="Y81" s="1"/>
    </row>
    <row r="82" ht="15.75" customHeight="1">
      <c r="A82" s="1"/>
      <c r="B82" s="76" t="s">
        <v>130</v>
      </c>
      <c r="C82" s="59"/>
      <c r="D82" s="73">
        <v>0.0</v>
      </c>
      <c r="E82" s="73">
        <v>0.0</v>
      </c>
      <c r="F82" s="73">
        <v>0.0</v>
      </c>
      <c r="G82" s="73">
        <v>0.0</v>
      </c>
      <c r="H82" s="73">
        <v>0.0</v>
      </c>
      <c r="I82" s="73">
        <v>5.0</v>
      </c>
      <c r="J82" s="73">
        <v>0.0</v>
      </c>
      <c r="K82" s="73">
        <v>0.0</v>
      </c>
      <c r="L82" s="73">
        <v>0.0</v>
      </c>
      <c r="M82" s="74">
        <v>0.0</v>
      </c>
      <c r="N82" s="74">
        <v>0.0</v>
      </c>
      <c r="O82" s="74">
        <v>5.0</v>
      </c>
      <c r="P82" s="77">
        <f>SUM(D82:O82)</f>
        <v>10</v>
      </c>
      <c r="Q82" s="1"/>
      <c r="R82" s="1"/>
      <c r="S82" s="1"/>
      <c r="T82" s="1"/>
      <c r="U82" s="1"/>
      <c r="V82" s="1"/>
      <c r="W82" s="1"/>
      <c r="X82" s="1"/>
      <c r="Y82" s="1"/>
    </row>
    <row r="83" ht="15.75" customHeight="1">
      <c r="A83" s="1"/>
      <c r="B83" s="92" t="s">
        <v>184</v>
      </c>
      <c r="C83" s="58"/>
      <c r="D83" s="58"/>
      <c r="E83" s="58"/>
      <c r="F83" s="58"/>
      <c r="G83" s="58"/>
      <c r="H83" s="58"/>
      <c r="I83" s="58"/>
      <c r="J83" s="58"/>
      <c r="K83" s="58"/>
      <c r="L83" s="58"/>
      <c r="M83" s="58"/>
      <c r="N83" s="58"/>
      <c r="O83" s="58"/>
      <c r="P83" s="59"/>
      <c r="Q83" s="1"/>
      <c r="R83" s="1"/>
      <c r="S83" s="1"/>
      <c r="T83" s="1"/>
      <c r="U83" s="1"/>
      <c r="V83" s="1"/>
      <c r="W83" s="1"/>
      <c r="X83" s="1"/>
      <c r="Y83" s="1"/>
    </row>
    <row r="84" ht="15.75" customHeight="1">
      <c r="A84" s="1"/>
      <c r="B84" s="93" t="s">
        <v>31</v>
      </c>
      <c r="C84" s="58"/>
      <c r="D84" s="58"/>
      <c r="E84" s="58"/>
      <c r="F84" s="58"/>
      <c r="G84" s="58"/>
      <c r="H84" s="58"/>
      <c r="I84" s="58"/>
      <c r="J84" s="58"/>
      <c r="K84" s="58"/>
      <c r="L84" s="58"/>
      <c r="M84" s="58"/>
      <c r="N84" s="58"/>
      <c r="O84" s="58"/>
      <c r="P84" s="59"/>
      <c r="Q84" s="1"/>
      <c r="R84" s="1"/>
      <c r="S84" s="1"/>
      <c r="T84" s="1"/>
      <c r="U84" s="1"/>
      <c r="V84" s="1"/>
      <c r="W84" s="1"/>
      <c r="X84" s="1"/>
      <c r="Y84" s="1"/>
    </row>
    <row r="85" ht="15.75" customHeight="1">
      <c r="A85" s="1"/>
      <c r="B85" s="94" t="s">
        <v>55</v>
      </c>
      <c r="C85" s="95" t="s">
        <v>118</v>
      </c>
      <c r="D85" s="96" t="s">
        <v>119</v>
      </c>
      <c r="E85" s="58"/>
      <c r="F85" s="58"/>
      <c r="G85" s="58"/>
      <c r="H85" s="58"/>
      <c r="I85" s="59"/>
      <c r="J85" s="96" t="s">
        <v>120</v>
      </c>
      <c r="K85" s="58"/>
      <c r="L85" s="58"/>
      <c r="M85" s="58"/>
      <c r="N85" s="58"/>
      <c r="O85" s="59"/>
      <c r="P85" s="97" t="s">
        <v>121</v>
      </c>
      <c r="Q85" s="1"/>
      <c r="R85" s="1"/>
      <c r="S85" s="1"/>
      <c r="T85" s="1"/>
      <c r="U85" s="1"/>
      <c r="V85" s="1"/>
      <c r="W85" s="1"/>
      <c r="X85" s="1"/>
      <c r="Y85" s="1"/>
    </row>
    <row r="86" ht="15.75" customHeight="1">
      <c r="A86" s="1"/>
      <c r="B86" s="67"/>
      <c r="C86" s="67"/>
      <c r="D86" s="98">
        <v>0.0</v>
      </c>
      <c r="E86" s="98">
        <v>1.0</v>
      </c>
      <c r="F86" s="98">
        <v>2.0</v>
      </c>
      <c r="G86" s="98">
        <v>3.0</v>
      </c>
      <c r="H86" s="98">
        <v>4.0</v>
      </c>
      <c r="I86" s="98">
        <v>5.0</v>
      </c>
      <c r="J86" s="98">
        <v>0.0</v>
      </c>
      <c r="K86" s="98">
        <v>1.0</v>
      </c>
      <c r="L86" s="98">
        <v>2.0</v>
      </c>
      <c r="M86" s="98">
        <v>3.0</v>
      </c>
      <c r="N86" s="98">
        <v>4.0</v>
      </c>
      <c r="O86" s="98">
        <v>5.0</v>
      </c>
      <c r="P86" s="67"/>
      <c r="Q86" s="1"/>
      <c r="R86" s="1"/>
      <c r="S86" s="1"/>
      <c r="T86" s="1"/>
      <c r="U86" s="1"/>
      <c r="V86" s="1"/>
      <c r="W86" s="1"/>
      <c r="X86" s="1"/>
      <c r="Y86" s="1"/>
    </row>
    <row r="87" ht="15.75" customHeight="1">
      <c r="A87" s="1"/>
      <c r="B87" s="99">
        <v>1.0</v>
      </c>
      <c r="C87" s="100" t="s">
        <v>185</v>
      </c>
      <c r="D87" s="101"/>
      <c r="E87" s="101"/>
      <c r="F87" s="101"/>
      <c r="G87" s="101">
        <v>1.0</v>
      </c>
      <c r="H87" s="101"/>
      <c r="I87" s="101"/>
      <c r="J87" s="102"/>
      <c r="K87" s="102"/>
      <c r="L87" s="102"/>
      <c r="M87" s="102"/>
      <c r="N87" s="102"/>
      <c r="O87" s="102">
        <v>1.0</v>
      </c>
      <c r="P87" s="103" t="s">
        <v>186</v>
      </c>
      <c r="Q87" s="1"/>
      <c r="R87" s="1"/>
      <c r="S87" s="1"/>
      <c r="T87" s="1"/>
      <c r="U87" s="1"/>
      <c r="V87" s="1"/>
      <c r="W87" s="1"/>
      <c r="X87" s="1"/>
      <c r="Y87" s="1"/>
    </row>
    <row r="88" ht="15.75" customHeight="1">
      <c r="A88" s="1"/>
      <c r="B88" s="99">
        <v>2.0</v>
      </c>
      <c r="C88" s="100" t="s">
        <v>187</v>
      </c>
      <c r="D88" s="101"/>
      <c r="E88" s="101">
        <v>1.0</v>
      </c>
      <c r="F88" s="101"/>
      <c r="G88" s="101"/>
      <c r="H88" s="101"/>
      <c r="I88" s="101"/>
      <c r="J88" s="102"/>
      <c r="K88" s="102">
        <v>1.0</v>
      </c>
      <c r="L88" s="102"/>
      <c r="M88" s="102"/>
      <c r="N88" s="102"/>
      <c r="O88" s="102"/>
      <c r="P88" s="103" t="s">
        <v>188</v>
      </c>
      <c r="Q88" s="1"/>
      <c r="R88" s="1"/>
      <c r="S88" s="1"/>
      <c r="T88" s="1"/>
      <c r="U88" s="1"/>
      <c r="V88" s="1"/>
      <c r="W88" s="1"/>
      <c r="X88" s="1"/>
      <c r="Y88" s="1"/>
    </row>
    <row r="89" ht="15.75" customHeight="1">
      <c r="A89" s="1"/>
      <c r="B89" s="99">
        <v>3.0</v>
      </c>
      <c r="C89" s="100" t="s">
        <v>189</v>
      </c>
      <c r="D89" s="101"/>
      <c r="E89" s="101"/>
      <c r="F89" s="101"/>
      <c r="G89" s="101">
        <v>1.0</v>
      </c>
      <c r="H89" s="101"/>
      <c r="I89" s="101"/>
      <c r="J89" s="102"/>
      <c r="K89" s="102"/>
      <c r="L89" s="102"/>
      <c r="M89" s="102">
        <v>1.0</v>
      </c>
      <c r="N89" s="102"/>
      <c r="O89" s="102"/>
      <c r="P89" s="103" t="s">
        <v>190</v>
      </c>
      <c r="Q89" s="1"/>
      <c r="R89" s="1"/>
      <c r="S89" s="1"/>
      <c r="T89" s="1"/>
      <c r="U89" s="1"/>
      <c r="V89" s="1"/>
      <c r="W89" s="1"/>
      <c r="X89" s="1"/>
      <c r="Y89" s="1"/>
    </row>
    <row r="90" ht="15.75" customHeight="1">
      <c r="A90" s="1"/>
      <c r="B90" s="99">
        <v>4.0</v>
      </c>
      <c r="C90" s="100" t="s">
        <v>191</v>
      </c>
      <c r="D90" s="101">
        <v>0.0</v>
      </c>
      <c r="E90" s="101"/>
      <c r="F90" s="101"/>
      <c r="G90" s="101"/>
      <c r="H90" s="101"/>
      <c r="I90" s="101"/>
      <c r="J90" s="102"/>
      <c r="K90" s="102">
        <v>1.0</v>
      </c>
      <c r="L90" s="102"/>
      <c r="M90" s="102"/>
      <c r="N90" s="102"/>
      <c r="O90" s="102"/>
      <c r="P90" s="103" t="s">
        <v>192</v>
      </c>
      <c r="Q90" s="1"/>
      <c r="R90" s="1"/>
      <c r="S90" s="1"/>
      <c r="T90" s="1"/>
      <c r="U90" s="1"/>
      <c r="V90" s="1"/>
      <c r="W90" s="1"/>
      <c r="X90" s="1"/>
      <c r="Y90" s="1"/>
    </row>
    <row r="91" ht="15.75" customHeight="1">
      <c r="A91" s="1"/>
      <c r="B91" s="57" t="s">
        <v>128</v>
      </c>
      <c r="C91" s="59"/>
      <c r="D91" s="80">
        <v>0.0</v>
      </c>
      <c r="E91" s="80">
        <v>0.0</v>
      </c>
      <c r="F91" s="80">
        <v>0.0</v>
      </c>
      <c r="G91" s="80">
        <v>1.0</v>
      </c>
      <c r="H91" s="80">
        <v>0.0</v>
      </c>
      <c r="I91" s="80">
        <v>0.0</v>
      </c>
      <c r="J91" s="80">
        <v>0.0</v>
      </c>
      <c r="K91" s="80">
        <v>2.0</v>
      </c>
      <c r="L91" s="80">
        <v>0.0</v>
      </c>
      <c r="M91" s="104">
        <v>1.0</v>
      </c>
      <c r="N91" s="104">
        <v>0.0</v>
      </c>
      <c r="O91" s="104">
        <v>0.0</v>
      </c>
      <c r="P91" s="105" t="s">
        <v>129</v>
      </c>
      <c r="Q91" s="1"/>
      <c r="R91" s="1"/>
      <c r="S91" s="1"/>
      <c r="T91" s="1"/>
      <c r="U91" s="1"/>
      <c r="V91" s="1"/>
      <c r="W91" s="1"/>
      <c r="X91" s="1"/>
      <c r="Y91" s="1"/>
    </row>
    <row r="92" ht="15.75" customHeight="1">
      <c r="A92" s="1"/>
      <c r="B92" s="57" t="s">
        <v>130</v>
      </c>
      <c r="C92" s="59"/>
      <c r="D92" s="80">
        <v>0.0</v>
      </c>
      <c r="E92" s="80">
        <v>1.0</v>
      </c>
      <c r="F92" s="80">
        <v>0.0</v>
      </c>
      <c r="G92" s="80">
        <v>3.0</v>
      </c>
      <c r="H92" s="80">
        <v>0.0</v>
      </c>
      <c r="I92" s="80">
        <v>0.0</v>
      </c>
      <c r="J92" s="80">
        <v>0.0</v>
      </c>
      <c r="K92" s="80">
        <v>1.0</v>
      </c>
      <c r="L92" s="80">
        <v>0.0</v>
      </c>
      <c r="M92" s="104">
        <v>3.0</v>
      </c>
      <c r="N92" s="104">
        <v>0.0</v>
      </c>
      <c r="O92" s="104">
        <v>5.0</v>
      </c>
      <c r="P92" s="105">
        <f>SUM(D92:O92)</f>
        <v>13</v>
      </c>
      <c r="Q92" s="1"/>
      <c r="R92" s="1"/>
      <c r="S92" s="1"/>
      <c r="T92" s="1"/>
      <c r="U92" s="1"/>
      <c r="V92" s="1"/>
      <c r="W92" s="1"/>
      <c r="X92" s="1"/>
      <c r="Y92" s="1"/>
    </row>
    <row r="93" ht="15.75" customHeight="1">
      <c r="A93" s="1"/>
      <c r="B93" s="93" t="s">
        <v>38</v>
      </c>
      <c r="C93" s="58"/>
      <c r="D93" s="58"/>
      <c r="E93" s="58"/>
      <c r="F93" s="58"/>
      <c r="G93" s="58"/>
      <c r="H93" s="58"/>
      <c r="I93" s="58"/>
      <c r="J93" s="58"/>
      <c r="K93" s="58"/>
      <c r="L93" s="58"/>
      <c r="M93" s="58"/>
      <c r="N93" s="58"/>
      <c r="O93" s="58"/>
      <c r="P93" s="59"/>
      <c r="Q93" s="1"/>
      <c r="R93" s="1"/>
      <c r="S93" s="1"/>
      <c r="T93" s="1"/>
      <c r="U93" s="1"/>
      <c r="V93" s="1"/>
      <c r="W93" s="1"/>
      <c r="X93" s="1"/>
      <c r="Y93" s="1"/>
    </row>
    <row r="94" ht="15.75" customHeight="1">
      <c r="A94" s="1"/>
      <c r="B94" s="99">
        <v>1.0</v>
      </c>
      <c r="C94" s="100" t="s">
        <v>193</v>
      </c>
      <c r="D94" s="101"/>
      <c r="E94" s="101"/>
      <c r="F94" s="101"/>
      <c r="G94" s="101">
        <v>1.0</v>
      </c>
      <c r="H94" s="101"/>
      <c r="I94" s="101"/>
      <c r="J94" s="102"/>
      <c r="K94" s="102"/>
      <c r="L94" s="102"/>
      <c r="M94" s="102">
        <v>1.0</v>
      </c>
      <c r="N94" s="102"/>
      <c r="O94" s="102"/>
      <c r="P94" s="103" t="s">
        <v>194</v>
      </c>
      <c r="Q94" s="1"/>
      <c r="R94" s="1"/>
      <c r="S94" s="1"/>
      <c r="T94" s="1"/>
      <c r="U94" s="1"/>
      <c r="V94" s="1"/>
      <c r="W94" s="1"/>
      <c r="X94" s="1"/>
      <c r="Y94" s="1"/>
    </row>
    <row r="95" ht="15.75" customHeight="1">
      <c r="A95" s="1"/>
      <c r="B95" s="99">
        <v>2.0</v>
      </c>
      <c r="C95" s="100" t="s">
        <v>195</v>
      </c>
      <c r="D95" s="101"/>
      <c r="E95" s="101"/>
      <c r="F95" s="101"/>
      <c r="G95" s="101"/>
      <c r="H95" s="101">
        <v>1.0</v>
      </c>
      <c r="I95" s="101"/>
      <c r="J95" s="102"/>
      <c r="K95" s="102"/>
      <c r="L95" s="102"/>
      <c r="M95" s="102"/>
      <c r="N95" s="102">
        <v>1.0</v>
      </c>
      <c r="O95" s="102"/>
      <c r="P95" s="103" t="s">
        <v>196</v>
      </c>
      <c r="Q95" s="1"/>
      <c r="R95" s="1"/>
      <c r="S95" s="1"/>
      <c r="T95" s="1"/>
      <c r="U95" s="1"/>
      <c r="V95" s="1"/>
      <c r="W95" s="1"/>
      <c r="X95" s="1"/>
      <c r="Y95" s="1"/>
    </row>
    <row r="96" ht="15.75" customHeight="1">
      <c r="A96" s="1"/>
      <c r="B96" s="99">
        <v>3.0</v>
      </c>
      <c r="C96" s="100" t="s">
        <v>197</v>
      </c>
      <c r="D96" s="101"/>
      <c r="E96" s="101"/>
      <c r="F96" s="101"/>
      <c r="G96" s="101"/>
      <c r="H96" s="101"/>
      <c r="I96" s="101">
        <v>1.0</v>
      </c>
      <c r="J96" s="102"/>
      <c r="K96" s="102"/>
      <c r="L96" s="102"/>
      <c r="M96" s="102"/>
      <c r="N96" s="102"/>
      <c r="O96" s="102">
        <v>1.0</v>
      </c>
      <c r="P96" s="103" t="s">
        <v>198</v>
      </c>
      <c r="Q96" s="1"/>
      <c r="R96" s="1"/>
      <c r="S96" s="1"/>
      <c r="T96" s="1"/>
      <c r="U96" s="1"/>
      <c r="V96" s="1"/>
      <c r="W96" s="1"/>
      <c r="X96" s="1"/>
      <c r="Y96" s="1"/>
    </row>
    <row r="97" ht="15.75" customHeight="1">
      <c r="A97" s="1"/>
      <c r="B97" s="99">
        <v>4.0</v>
      </c>
      <c r="C97" s="100" t="s">
        <v>199</v>
      </c>
      <c r="D97" s="101"/>
      <c r="E97" s="101"/>
      <c r="F97" s="101"/>
      <c r="G97" s="101">
        <v>1.0</v>
      </c>
      <c r="H97" s="101"/>
      <c r="I97" s="101"/>
      <c r="J97" s="102"/>
      <c r="K97" s="102"/>
      <c r="L97" s="102"/>
      <c r="M97" s="102">
        <v>1.0</v>
      </c>
      <c r="N97" s="102"/>
      <c r="O97" s="102"/>
      <c r="P97" s="103" t="s">
        <v>200</v>
      </c>
      <c r="Q97" s="1"/>
      <c r="R97" s="1"/>
      <c r="S97" s="1"/>
      <c r="T97" s="1"/>
      <c r="U97" s="1"/>
      <c r="V97" s="1"/>
      <c r="W97" s="1"/>
      <c r="X97" s="1"/>
      <c r="Y97" s="1"/>
    </row>
    <row r="98" ht="15.75" customHeight="1">
      <c r="A98" s="1"/>
      <c r="B98" s="57" t="s">
        <v>128</v>
      </c>
      <c r="C98" s="59"/>
      <c r="D98" s="80">
        <v>0.0</v>
      </c>
      <c r="E98" s="80">
        <v>0.0</v>
      </c>
      <c r="F98" s="80">
        <v>0.0</v>
      </c>
      <c r="G98" s="80">
        <v>2.0</v>
      </c>
      <c r="H98" s="80">
        <v>1.0</v>
      </c>
      <c r="I98" s="80">
        <v>1.0</v>
      </c>
      <c r="J98" s="80">
        <v>0.0</v>
      </c>
      <c r="K98" s="80">
        <v>0.0</v>
      </c>
      <c r="L98" s="80">
        <v>0.0</v>
      </c>
      <c r="M98" s="104">
        <v>2.0</v>
      </c>
      <c r="N98" s="104">
        <v>0.0</v>
      </c>
      <c r="O98" s="104">
        <v>0.0</v>
      </c>
      <c r="P98" s="105" t="s">
        <v>129</v>
      </c>
      <c r="Q98" s="1"/>
      <c r="R98" s="1"/>
      <c r="S98" s="1"/>
      <c r="T98" s="1"/>
      <c r="U98" s="1"/>
      <c r="V98" s="1"/>
      <c r="W98" s="1"/>
      <c r="X98" s="1"/>
      <c r="Y98" s="1"/>
    </row>
    <row r="99" ht="15.75" customHeight="1">
      <c r="A99" s="1"/>
      <c r="B99" s="57" t="s">
        <v>130</v>
      </c>
      <c r="C99" s="59"/>
      <c r="D99" s="80">
        <v>0.0</v>
      </c>
      <c r="E99" s="80">
        <v>0.0</v>
      </c>
      <c r="F99" s="80">
        <v>0.0</v>
      </c>
      <c r="G99" s="80">
        <v>6.0</v>
      </c>
      <c r="H99" s="80">
        <v>4.0</v>
      </c>
      <c r="I99" s="80">
        <v>5.0</v>
      </c>
      <c r="J99" s="80">
        <v>0.0</v>
      </c>
      <c r="K99" s="80">
        <v>0.0</v>
      </c>
      <c r="L99" s="80">
        <v>0.0</v>
      </c>
      <c r="M99" s="104">
        <v>6.0</v>
      </c>
      <c r="N99" s="104">
        <v>4.0</v>
      </c>
      <c r="O99" s="104">
        <v>5.0</v>
      </c>
      <c r="P99" s="105">
        <f>SUM(D99:O99)</f>
        <v>30</v>
      </c>
      <c r="Q99" s="1"/>
      <c r="R99" s="1"/>
      <c r="S99" s="1"/>
      <c r="T99" s="1"/>
      <c r="U99" s="1"/>
      <c r="V99" s="1"/>
      <c r="W99" s="1"/>
      <c r="X99" s="1"/>
      <c r="Y99" s="1"/>
    </row>
    <row r="100" ht="15.75" customHeight="1">
      <c r="A100" s="1"/>
      <c r="B100" s="93" t="s">
        <v>43</v>
      </c>
      <c r="C100" s="58"/>
      <c r="D100" s="58"/>
      <c r="E100" s="58"/>
      <c r="F100" s="58"/>
      <c r="G100" s="58"/>
      <c r="H100" s="58"/>
      <c r="I100" s="58"/>
      <c r="J100" s="58"/>
      <c r="K100" s="58"/>
      <c r="L100" s="58"/>
      <c r="M100" s="58"/>
      <c r="N100" s="58"/>
      <c r="O100" s="58"/>
      <c r="P100" s="59"/>
      <c r="Q100" s="1"/>
      <c r="R100" s="1"/>
      <c r="S100" s="1"/>
      <c r="T100" s="1"/>
      <c r="U100" s="1"/>
      <c r="V100" s="1"/>
      <c r="W100" s="1"/>
      <c r="X100" s="1"/>
      <c r="Y100" s="1"/>
    </row>
    <row r="101" ht="15.75" customHeight="1">
      <c r="A101" s="1"/>
      <c r="B101" s="106">
        <v>1.0</v>
      </c>
      <c r="C101" s="100" t="s">
        <v>201</v>
      </c>
      <c r="D101" s="101"/>
      <c r="E101" s="101"/>
      <c r="F101" s="101"/>
      <c r="G101" s="101">
        <v>1.0</v>
      </c>
      <c r="H101" s="101"/>
      <c r="I101" s="101"/>
      <c r="J101" s="102"/>
      <c r="K101" s="102"/>
      <c r="L101" s="102"/>
      <c r="M101" s="102">
        <v>1.0</v>
      </c>
      <c r="N101" s="102"/>
      <c r="O101" s="102"/>
      <c r="P101" s="103" t="s">
        <v>202</v>
      </c>
      <c r="Q101" s="1"/>
      <c r="R101" s="1"/>
      <c r="S101" s="1"/>
      <c r="T101" s="1"/>
      <c r="U101" s="1"/>
      <c r="V101" s="1"/>
      <c r="W101" s="1"/>
      <c r="X101" s="1"/>
      <c r="Y101" s="1"/>
    </row>
    <row r="102" ht="15.75" customHeight="1">
      <c r="A102" s="1"/>
      <c r="B102" s="106">
        <v>2.0</v>
      </c>
      <c r="C102" s="100" t="s">
        <v>203</v>
      </c>
      <c r="D102" s="101"/>
      <c r="E102" s="101"/>
      <c r="F102" s="101"/>
      <c r="G102" s="101"/>
      <c r="H102" s="101">
        <v>1.0</v>
      </c>
      <c r="I102" s="101"/>
      <c r="J102" s="102"/>
      <c r="K102" s="102"/>
      <c r="L102" s="102"/>
      <c r="M102" s="102"/>
      <c r="N102" s="102">
        <v>1.0</v>
      </c>
      <c r="O102" s="102"/>
      <c r="P102" s="103" t="s">
        <v>204</v>
      </c>
      <c r="Q102" s="1"/>
      <c r="R102" s="1"/>
      <c r="S102" s="1"/>
      <c r="T102" s="1"/>
      <c r="U102" s="1"/>
      <c r="V102" s="1"/>
      <c r="W102" s="1"/>
      <c r="X102" s="1"/>
      <c r="Y102" s="1"/>
    </row>
    <row r="103" ht="15.75" customHeight="1">
      <c r="A103" s="1"/>
      <c r="B103" s="106">
        <v>3.0</v>
      </c>
      <c r="C103" s="100" t="s">
        <v>205</v>
      </c>
      <c r="D103" s="101"/>
      <c r="E103" s="101"/>
      <c r="F103" s="101"/>
      <c r="G103" s="101">
        <v>1.0</v>
      </c>
      <c r="H103" s="101"/>
      <c r="I103" s="101"/>
      <c r="J103" s="102"/>
      <c r="K103" s="102"/>
      <c r="L103" s="102"/>
      <c r="M103" s="102">
        <v>1.0</v>
      </c>
      <c r="N103" s="102"/>
      <c r="O103" s="102"/>
      <c r="P103" s="103" t="s">
        <v>206</v>
      </c>
      <c r="Q103" s="1"/>
      <c r="R103" s="1"/>
      <c r="S103" s="1"/>
      <c r="T103" s="1"/>
      <c r="U103" s="1"/>
      <c r="V103" s="1"/>
      <c r="W103" s="1"/>
      <c r="X103" s="1"/>
      <c r="Y103" s="1"/>
    </row>
    <row r="104" ht="15.75" customHeight="1">
      <c r="A104" s="1"/>
      <c r="B104" s="57" t="s">
        <v>128</v>
      </c>
      <c r="C104" s="59"/>
      <c r="D104" s="80">
        <v>0.0</v>
      </c>
      <c r="E104" s="80">
        <v>0.0</v>
      </c>
      <c r="F104" s="80">
        <v>0.0</v>
      </c>
      <c r="G104" s="80">
        <v>2.0</v>
      </c>
      <c r="H104" s="80">
        <v>0.0</v>
      </c>
      <c r="I104" s="80">
        <v>0.0</v>
      </c>
      <c r="J104" s="80">
        <v>0.0</v>
      </c>
      <c r="K104" s="80">
        <v>0.0</v>
      </c>
      <c r="L104" s="80">
        <v>0.0</v>
      </c>
      <c r="M104" s="104">
        <v>1.0</v>
      </c>
      <c r="N104" s="104">
        <v>0.0</v>
      </c>
      <c r="O104" s="104">
        <v>0.0</v>
      </c>
      <c r="P104" s="105" t="s">
        <v>129</v>
      </c>
      <c r="Q104" s="1"/>
      <c r="R104" s="1"/>
      <c r="S104" s="1"/>
      <c r="T104" s="1"/>
      <c r="U104" s="1"/>
      <c r="V104" s="1"/>
      <c r="W104" s="1"/>
      <c r="X104" s="1"/>
      <c r="Y104" s="1"/>
    </row>
    <row r="105" ht="15.75" customHeight="1">
      <c r="A105" s="1"/>
      <c r="B105" s="57" t="s">
        <v>130</v>
      </c>
      <c r="C105" s="59"/>
      <c r="D105" s="80">
        <v>0.0</v>
      </c>
      <c r="E105" s="80">
        <v>0.0</v>
      </c>
      <c r="F105" s="80">
        <v>0.0</v>
      </c>
      <c r="G105" s="80">
        <v>6.0</v>
      </c>
      <c r="H105" s="80">
        <v>4.0</v>
      </c>
      <c r="I105" s="80">
        <v>0.0</v>
      </c>
      <c r="J105" s="80">
        <v>0.0</v>
      </c>
      <c r="K105" s="80">
        <v>0.0</v>
      </c>
      <c r="L105" s="80">
        <v>0.0</v>
      </c>
      <c r="M105" s="104">
        <v>6.0</v>
      </c>
      <c r="N105" s="104">
        <v>4.0</v>
      </c>
      <c r="O105" s="104">
        <v>0.0</v>
      </c>
      <c r="P105" s="105">
        <f>SUM(D105:O105)</f>
        <v>20</v>
      </c>
      <c r="Q105" s="1"/>
      <c r="R105" s="1"/>
      <c r="S105" s="1"/>
      <c r="T105" s="1"/>
      <c r="U105" s="1"/>
      <c r="V105" s="1"/>
      <c r="W105" s="1"/>
      <c r="X105" s="1"/>
      <c r="Y105" s="1"/>
    </row>
    <row r="106" ht="15.75" customHeight="1">
      <c r="A106" s="1"/>
      <c r="B106" s="93" t="s">
        <v>48</v>
      </c>
      <c r="C106" s="58"/>
      <c r="D106" s="58"/>
      <c r="E106" s="58"/>
      <c r="F106" s="58"/>
      <c r="G106" s="58"/>
      <c r="H106" s="58"/>
      <c r="I106" s="58"/>
      <c r="J106" s="58"/>
      <c r="K106" s="58"/>
      <c r="L106" s="58"/>
      <c r="M106" s="58"/>
      <c r="N106" s="58"/>
      <c r="O106" s="58"/>
      <c r="P106" s="59"/>
      <c r="Q106" s="1"/>
      <c r="R106" s="1"/>
      <c r="S106" s="1"/>
      <c r="T106" s="1"/>
      <c r="U106" s="1"/>
      <c r="V106" s="1"/>
      <c r="W106" s="1"/>
      <c r="X106" s="1"/>
      <c r="Y106" s="1"/>
    </row>
    <row r="107" ht="15.75" customHeight="1">
      <c r="A107" s="1"/>
      <c r="B107" s="99">
        <v>1.0</v>
      </c>
      <c r="C107" s="100" t="s">
        <v>207</v>
      </c>
      <c r="D107" s="101"/>
      <c r="E107" s="101">
        <v>1.0</v>
      </c>
      <c r="F107" s="101"/>
      <c r="G107" s="101"/>
      <c r="H107" s="101"/>
      <c r="I107" s="101"/>
      <c r="J107" s="101"/>
      <c r="K107" s="101">
        <v>1.0</v>
      </c>
      <c r="L107" s="101"/>
      <c r="M107" s="101"/>
      <c r="N107" s="101"/>
      <c r="O107" s="101"/>
      <c r="P107" s="107" t="s">
        <v>208</v>
      </c>
      <c r="Q107" s="1"/>
      <c r="R107" s="1"/>
      <c r="S107" s="1"/>
      <c r="T107" s="1"/>
      <c r="U107" s="1"/>
      <c r="V107" s="1"/>
      <c r="W107" s="1"/>
      <c r="X107" s="1"/>
      <c r="Y107" s="1"/>
    </row>
    <row r="108" ht="15.75" customHeight="1">
      <c r="A108" s="1"/>
      <c r="B108" s="102">
        <v>2.0</v>
      </c>
      <c r="C108" s="100" t="s">
        <v>209</v>
      </c>
      <c r="D108" s="102"/>
      <c r="E108" s="102"/>
      <c r="F108" s="102">
        <v>1.0</v>
      </c>
      <c r="G108" s="102"/>
      <c r="H108" s="102"/>
      <c r="I108" s="102"/>
      <c r="J108" s="102"/>
      <c r="K108" s="102"/>
      <c r="L108" s="102">
        <v>1.0</v>
      </c>
      <c r="M108" s="102"/>
      <c r="N108" s="102"/>
      <c r="O108" s="102"/>
      <c r="P108" s="108" t="s">
        <v>210</v>
      </c>
      <c r="Q108" s="1"/>
      <c r="R108" s="1"/>
      <c r="S108" s="1"/>
      <c r="T108" s="1"/>
      <c r="U108" s="1"/>
      <c r="V108" s="1"/>
      <c r="W108" s="1"/>
      <c r="X108" s="1"/>
      <c r="Y108" s="1"/>
    </row>
    <row r="109" ht="15.75" customHeight="1">
      <c r="A109" s="1"/>
      <c r="B109" s="74">
        <v>3.0</v>
      </c>
      <c r="C109" s="109" t="s">
        <v>207</v>
      </c>
      <c r="D109" s="74"/>
      <c r="E109" s="74">
        <v>1.0</v>
      </c>
      <c r="F109" s="74"/>
      <c r="G109" s="74"/>
      <c r="H109" s="74"/>
      <c r="I109" s="74"/>
      <c r="J109" s="74"/>
      <c r="K109" s="74"/>
      <c r="L109" s="74">
        <v>1.0</v>
      </c>
      <c r="M109" s="74"/>
      <c r="N109" s="74"/>
      <c r="O109" s="74"/>
      <c r="P109" s="75" t="s">
        <v>211</v>
      </c>
      <c r="Q109" s="1"/>
      <c r="R109" s="1"/>
      <c r="S109" s="1"/>
      <c r="T109" s="1"/>
      <c r="U109" s="1"/>
      <c r="V109" s="1"/>
      <c r="W109" s="1"/>
      <c r="X109" s="1"/>
      <c r="Y109" s="1"/>
    </row>
    <row r="110" ht="15.75" customHeight="1">
      <c r="A110" s="1"/>
      <c r="B110" s="74">
        <v>4.0</v>
      </c>
      <c r="C110" s="110" t="s">
        <v>212</v>
      </c>
      <c r="D110" s="74"/>
      <c r="E110" s="74"/>
      <c r="F110" s="74"/>
      <c r="G110" s="74">
        <v>1.0</v>
      </c>
      <c r="H110" s="74"/>
      <c r="I110" s="74"/>
      <c r="J110" s="74"/>
      <c r="K110" s="74"/>
      <c r="L110" s="74"/>
      <c r="M110" s="74">
        <v>1.0</v>
      </c>
      <c r="N110" s="74"/>
      <c r="O110" s="74"/>
      <c r="P110" s="75" t="s">
        <v>213</v>
      </c>
      <c r="Q110" s="1"/>
      <c r="R110" s="1"/>
      <c r="S110" s="1"/>
      <c r="T110" s="1"/>
      <c r="U110" s="1"/>
      <c r="V110" s="1"/>
      <c r="W110" s="1"/>
      <c r="X110" s="1"/>
      <c r="Y110" s="1"/>
    </row>
    <row r="111" ht="15.75" customHeight="1">
      <c r="A111" s="1"/>
      <c r="B111" s="57" t="s">
        <v>128</v>
      </c>
      <c r="C111" s="59"/>
      <c r="D111" s="80">
        <v>0.0</v>
      </c>
      <c r="E111" s="80">
        <v>2.0</v>
      </c>
      <c r="F111" s="80">
        <v>1.0</v>
      </c>
      <c r="G111" s="80">
        <v>1.0</v>
      </c>
      <c r="H111" s="80">
        <v>0.0</v>
      </c>
      <c r="I111" s="80">
        <v>0.0</v>
      </c>
      <c r="J111" s="80">
        <v>0.0</v>
      </c>
      <c r="K111" s="80">
        <v>0.0</v>
      </c>
      <c r="L111" s="80">
        <v>2.0</v>
      </c>
      <c r="M111" s="104">
        <v>1.0</v>
      </c>
      <c r="N111" s="104">
        <v>0.0</v>
      </c>
      <c r="O111" s="104">
        <v>0.0</v>
      </c>
      <c r="P111" s="105" t="s">
        <v>129</v>
      </c>
      <c r="Q111" s="1"/>
      <c r="R111" s="1"/>
      <c r="S111" s="1"/>
      <c r="T111" s="1"/>
      <c r="U111" s="1"/>
      <c r="V111" s="1"/>
      <c r="W111" s="1"/>
      <c r="X111" s="1"/>
      <c r="Y111" s="1"/>
    </row>
    <row r="112" ht="15.75" customHeight="1">
      <c r="A112" s="1"/>
      <c r="B112" s="57" t="s">
        <v>130</v>
      </c>
      <c r="C112" s="59"/>
      <c r="D112" s="80">
        <v>0.0</v>
      </c>
      <c r="E112" s="80">
        <v>1.0</v>
      </c>
      <c r="F112" s="80">
        <v>2.0</v>
      </c>
      <c r="G112" s="80">
        <v>3.0</v>
      </c>
      <c r="H112" s="80">
        <v>0.0</v>
      </c>
      <c r="I112" s="80">
        <v>0.0</v>
      </c>
      <c r="J112" s="80">
        <v>0.0</v>
      </c>
      <c r="K112" s="80">
        <v>0.0</v>
      </c>
      <c r="L112" s="80">
        <v>4.0</v>
      </c>
      <c r="M112" s="104">
        <v>3.0</v>
      </c>
      <c r="N112" s="104">
        <v>0.0</v>
      </c>
      <c r="O112" s="104">
        <v>0.0</v>
      </c>
      <c r="P112" s="105">
        <f>SUM(D112:O112)</f>
        <v>13</v>
      </c>
      <c r="Q112" s="1"/>
      <c r="R112" s="1"/>
      <c r="S112" s="1"/>
      <c r="T112" s="1"/>
      <c r="U112" s="1"/>
      <c r="V112" s="1"/>
      <c r="W112" s="1"/>
      <c r="X112" s="1"/>
      <c r="Y112" s="1"/>
    </row>
    <row r="113" ht="15.75" customHeight="1">
      <c r="A113" s="1"/>
      <c r="B113" s="57" t="s">
        <v>115</v>
      </c>
      <c r="C113" s="58"/>
      <c r="D113" s="58"/>
      <c r="E113" s="58"/>
      <c r="F113" s="58"/>
      <c r="G113" s="58"/>
      <c r="H113" s="58"/>
      <c r="I113" s="58"/>
      <c r="J113" s="58"/>
      <c r="K113" s="58"/>
      <c r="L113" s="58"/>
      <c r="M113" s="58"/>
      <c r="N113" s="58"/>
      <c r="O113" s="58"/>
      <c r="P113" s="59"/>
      <c r="Q113" s="1"/>
      <c r="R113" s="1"/>
      <c r="S113" s="1"/>
      <c r="T113" s="1"/>
      <c r="U113" s="1"/>
      <c r="V113" s="1"/>
      <c r="W113" s="1"/>
      <c r="X113" s="1"/>
      <c r="Y113" s="1"/>
    </row>
    <row r="114" ht="15.75" customHeight="1">
      <c r="A114" s="1"/>
      <c r="B114" s="57" t="s">
        <v>214</v>
      </c>
      <c r="C114" s="58"/>
      <c r="D114" s="58"/>
      <c r="E114" s="58"/>
      <c r="F114" s="58"/>
      <c r="G114" s="58"/>
      <c r="H114" s="58"/>
      <c r="I114" s="58"/>
      <c r="J114" s="58"/>
      <c r="K114" s="58"/>
      <c r="L114" s="58"/>
      <c r="M114" s="58"/>
      <c r="N114" s="58"/>
      <c r="O114" s="58"/>
      <c r="P114" s="59"/>
      <c r="Q114" s="1"/>
      <c r="R114" s="1"/>
      <c r="S114" s="1"/>
      <c r="T114" s="1"/>
      <c r="U114" s="1"/>
      <c r="V114" s="1"/>
      <c r="W114" s="1"/>
      <c r="X114" s="1"/>
      <c r="Y114" s="1"/>
    </row>
    <row r="115" ht="15.75" customHeight="1">
      <c r="A115" s="1"/>
      <c r="B115" s="57" t="s">
        <v>54</v>
      </c>
      <c r="C115" s="58"/>
      <c r="D115" s="58"/>
      <c r="E115" s="58"/>
      <c r="F115" s="58"/>
      <c r="G115" s="58"/>
      <c r="H115" s="58"/>
      <c r="I115" s="58"/>
      <c r="J115" s="58"/>
      <c r="K115" s="58"/>
      <c r="L115" s="58"/>
      <c r="M115" s="58"/>
      <c r="N115" s="58"/>
      <c r="O115" s="58"/>
      <c r="P115" s="59"/>
      <c r="Q115" s="1"/>
      <c r="R115" s="1"/>
      <c r="S115" s="1"/>
      <c r="T115" s="1"/>
      <c r="U115" s="1"/>
      <c r="V115" s="1"/>
      <c r="W115" s="1"/>
      <c r="X115" s="1"/>
      <c r="Y115" s="1"/>
    </row>
    <row r="116" ht="15.75" customHeight="1">
      <c r="A116" s="1"/>
      <c r="B116" s="94" t="s">
        <v>55</v>
      </c>
      <c r="C116" s="95" t="s">
        <v>118</v>
      </c>
      <c r="D116" s="96" t="s">
        <v>119</v>
      </c>
      <c r="E116" s="58"/>
      <c r="F116" s="58"/>
      <c r="G116" s="58"/>
      <c r="H116" s="58"/>
      <c r="I116" s="59"/>
      <c r="J116" s="96" t="s">
        <v>120</v>
      </c>
      <c r="K116" s="58"/>
      <c r="L116" s="58"/>
      <c r="M116" s="58"/>
      <c r="N116" s="58"/>
      <c r="O116" s="59"/>
      <c r="P116" s="97" t="s">
        <v>121</v>
      </c>
      <c r="Q116" s="1"/>
      <c r="R116" s="1"/>
      <c r="S116" s="1"/>
      <c r="T116" s="1"/>
      <c r="U116" s="1"/>
      <c r="V116" s="1"/>
      <c r="W116" s="1"/>
      <c r="X116" s="1"/>
      <c r="Y116" s="1"/>
    </row>
    <row r="117" ht="15.75" customHeight="1">
      <c r="A117" s="1"/>
      <c r="B117" s="67"/>
      <c r="C117" s="67"/>
      <c r="D117" s="98">
        <v>0.0</v>
      </c>
      <c r="E117" s="98">
        <v>1.0</v>
      </c>
      <c r="F117" s="98">
        <v>2.0</v>
      </c>
      <c r="G117" s="98">
        <v>3.0</v>
      </c>
      <c r="H117" s="98">
        <v>4.0</v>
      </c>
      <c r="I117" s="98">
        <v>5.0</v>
      </c>
      <c r="J117" s="98">
        <v>0.0</v>
      </c>
      <c r="K117" s="98">
        <v>1.0</v>
      </c>
      <c r="L117" s="98">
        <v>2.0</v>
      </c>
      <c r="M117" s="98">
        <v>3.0</v>
      </c>
      <c r="N117" s="98">
        <v>4.0</v>
      </c>
      <c r="O117" s="98">
        <v>5.0</v>
      </c>
      <c r="P117" s="67"/>
      <c r="Q117" s="1"/>
      <c r="R117" s="1"/>
      <c r="S117" s="1"/>
      <c r="T117" s="1"/>
      <c r="U117" s="1"/>
      <c r="V117" s="1"/>
      <c r="W117" s="1"/>
      <c r="X117" s="1"/>
      <c r="Y117" s="1"/>
    </row>
    <row r="118" ht="15.75" customHeight="1">
      <c r="A118" s="1"/>
      <c r="B118" s="74">
        <v>1.0</v>
      </c>
      <c r="C118" s="110" t="s">
        <v>215</v>
      </c>
      <c r="D118" s="74"/>
      <c r="E118" s="74"/>
      <c r="F118" s="74">
        <v>1.0</v>
      </c>
      <c r="G118" s="74"/>
      <c r="H118" s="74"/>
      <c r="I118" s="74"/>
      <c r="J118" s="74"/>
      <c r="K118" s="74"/>
      <c r="L118" s="74"/>
      <c r="M118" s="74">
        <v>1.0</v>
      </c>
      <c r="N118" s="74"/>
      <c r="O118" s="74"/>
      <c r="P118" s="83" t="s">
        <v>216</v>
      </c>
      <c r="Q118" s="1"/>
      <c r="R118" s="1"/>
      <c r="S118" s="1"/>
      <c r="T118" s="1"/>
      <c r="U118" s="1"/>
      <c r="V118" s="1"/>
      <c r="W118" s="1"/>
      <c r="X118" s="1"/>
      <c r="Y118" s="1"/>
    </row>
    <row r="119" ht="15.75" customHeight="1">
      <c r="A119" s="1"/>
      <c r="B119" s="74">
        <v>2.0</v>
      </c>
      <c r="C119" s="110" t="s">
        <v>217</v>
      </c>
      <c r="D119" s="74"/>
      <c r="E119" s="74"/>
      <c r="F119" s="74">
        <v>1.0</v>
      </c>
      <c r="G119" s="74"/>
      <c r="H119" s="74"/>
      <c r="I119" s="74"/>
      <c r="J119" s="74"/>
      <c r="K119" s="74"/>
      <c r="L119" s="74"/>
      <c r="M119" s="74">
        <v>1.0</v>
      </c>
      <c r="N119" s="74"/>
      <c r="O119" s="74"/>
      <c r="P119" s="83" t="s">
        <v>218</v>
      </c>
      <c r="Q119" s="1"/>
      <c r="R119" s="1"/>
      <c r="S119" s="1"/>
      <c r="T119" s="1"/>
      <c r="U119" s="1"/>
      <c r="V119" s="1"/>
      <c r="W119" s="1"/>
      <c r="X119" s="1"/>
      <c r="Y119" s="1"/>
    </row>
    <row r="120" ht="15.75" customHeight="1">
      <c r="A120" s="1"/>
      <c r="B120" s="74">
        <v>3.0</v>
      </c>
      <c r="C120" s="110" t="s">
        <v>217</v>
      </c>
      <c r="D120" s="74"/>
      <c r="E120" s="74"/>
      <c r="F120" s="74">
        <v>1.0</v>
      </c>
      <c r="G120" s="74"/>
      <c r="H120" s="74"/>
      <c r="I120" s="74"/>
      <c r="J120" s="74"/>
      <c r="K120" s="74"/>
      <c r="L120" s="74"/>
      <c r="M120" s="74">
        <v>1.0</v>
      </c>
      <c r="N120" s="74"/>
      <c r="O120" s="74"/>
      <c r="P120" s="83" t="s">
        <v>219</v>
      </c>
      <c r="Q120" s="1"/>
      <c r="R120" s="1"/>
      <c r="S120" s="1"/>
      <c r="T120" s="1"/>
      <c r="U120" s="1"/>
      <c r="V120" s="1"/>
      <c r="W120" s="1"/>
      <c r="X120" s="1"/>
      <c r="Y120" s="1"/>
    </row>
    <row r="121" ht="15.75" customHeight="1">
      <c r="A121" s="1"/>
      <c r="B121" s="57" t="s">
        <v>128</v>
      </c>
      <c r="C121" s="59"/>
      <c r="D121" s="80">
        <v>0.0</v>
      </c>
      <c r="E121" s="80">
        <v>0.0</v>
      </c>
      <c r="F121" s="80">
        <v>3.0</v>
      </c>
      <c r="G121" s="80">
        <v>0.0</v>
      </c>
      <c r="H121" s="80">
        <v>0.0</v>
      </c>
      <c r="I121" s="80">
        <v>0.0</v>
      </c>
      <c r="J121" s="80">
        <v>0.0</v>
      </c>
      <c r="K121" s="80">
        <v>0.0</v>
      </c>
      <c r="L121" s="80">
        <v>0.0</v>
      </c>
      <c r="M121" s="104">
        <v>3.0</v>
      </c>
      <c r="N121" s="104">
        <v>0.0</v>
      </c>
      <c r="O121" s="104">
        <v>0.0</v>
      </c>
      <c r="P121" s="105" t="s">
        <v>129</v>
      </c>
      <c r="Q121" s="1"/>
      <c r="R121" s="1"/>
      <c r="S121" s="1"/>
      <c r="T121" s="1"/>
      <c r="U121" s="1"/>
      <c r="V121" s="1"/>
      <c r="W121" s="1"/>
      <c r="X121" s="1"/>
      <c r="Y121" s="1"/>
    </row>
    <row r="122" ht="15.75" customHeight="1">
      <c r="A122" s="1"/>
      <c r="B122" s="57" t="s">
        <v>130</v>
      </c>
      <c r="C122" s="59"/>
      <c r="D122" s="80">
        <v>0.0</v>
      </c>
      <c r="E122" s="80">
        <v>0.0</v>
      </c>
      <c r="F122" s="80">
        <v>6.0</v>
      </c>
      <c r="G122" s="80">
        <v>0.0</v>
      </c>
      <c r="H122" s="80">
        <v>0.0</v>
      </c>
      <c r="I122" s="80">
        <v>0.0</v>
      </c>
      <c r="J122" s="80">
        <v>0.0</v>
      </c>
      <c r="K122" s="80">
        <v>0.0</v>
      </c>
      <c r="L122" s="80">
        <v>0.0</v>
      </c>
      <c r="M122" s="104">
        <v>9.0</v>
      </c>
      <c r="N122" s="104">
        <v>0.0</v>
      </c>
      <c r="O122" s="104">
        <v>0.0</v>
      </c>
      <c r="P122" s="105">
        <f>SUM(D122:O122)</f>
        <v>15</v>
      </c>
      <c r="Q122" s="1"/>
      <c r="R122" s="1"/>
      <c r="S122" s="1"/>
      <c r="T122" s="1"/>
      <c r="U122" s="1"/>
      <c r="V122" s="1"/>
      <c r="W122" s="1"/>
      <c r="X122" s="1"/>
      <c r="Y122" s="1"/>
    </row>
    <row r="123" ht="15.75" customHeight="1">
      <c r="A123" s="1"/>
      <c r="B123" s="111" t="s">
        <v>56</v>
      </c>
      <c r="C123" s="58"/>
      <c r="D123" s="58"/>
      <c r="E123" s="58"/>
      <c r="F123" s="58"/>
      <c r="G123" s="58"/>
      <c r="H123" s="58"/>
      <c r="I123" s="58"/>
      <c r="J123" s="58"/>
      <c r="K123" s="58"/>
      <c r="L123" s="58"/>
      <c r="M123" s="58"/>
      <c r="N123" s="58"/>
      <c r="O123" s="58"/>
      <c r="P123" s="59"/>
      <c r="Q123" s="1"/>
      <c r="R123" s="1"/>
      <c r="S123" s="1"/>
      <c r="T123" s="1"/>
      <c r="U123" s="1"/>
      <c r="V123" s="1"/>
      <c r="W123" s="1"/>
      <c r="X123" s="1"/>
      <c r="Y123" s="1"/>
    </row>
    <row r="124" ht="15.75" customHeight="1">
      <c r="A124" s="1"/>
      <c r="B124" s="94" t="s">
        <v>55</v>
      </c>
      <c r="C124" s="95" t="s">
        <v>118</v>
      </c>
      <c r="D124" s="96" t="s">
        <v>119</v>
      </c>
      <c r="E124" s="58"/>
      <c r="F124" s="58"/>
      <c r="G124" s="58"/>
      <c r="H124" s="58"/>
      <c r="I124" s="59"/>
      <c r="J124" s="96" t="s">
        <v>120</v>
      </c>
      <c r="K124" s="58"/>
      <c r="L124" s="58"/>
      <c r="M124" s="58"/>
      <c r="N124" s="58"/>
      <c r="O124" s="59"/>
      <c r="P124" s="97" t="s">
        <v>121</v>
      </c>
      <c r="Q124" s="1"/>
      <c r="R124" s="1"/>
      <c r="S124" s="1"/>
      <c r="T124" s="1"/>
      <c r="U124" s="1"/>
      <c r="V124" s="1"/>
      <c r="W124" s="1"/>
      <c r="X124" s="1"/>
      <c r="Y124" s="1"/>
    </row>
    <row r="125" ht="15.75" customHeight="1">
      <c r="A125" s="1"/>
      <c r="B125" s="67"/>
      <c r="C125" s="67"/>
      <c r="D125" s="98">
        <v>0.0</v>
      </c>
      <c r="E125" s="98">
        <v>1.0</v>
      </c>
      <c r="F125" s="98">
        <v>2.0</v>
      </c>
      <c r="G125" s="98">
        <v>3.0</v>
      </c>
      <c r="H125" s="98">
        <v>4.0</v>
      </c>
      <c r="I125" s="98">
        <v>5.0</v>
      </c>
      <c r="J125" s="98">
        <v>0.0</v>
      </c>
      <c r="K125" s="98">
        <v>1.0</v>
      </c>
      <c r="L125" s="98">
        <v>2.0</v>
      </c>
      <c r="M125" s="98">
        <v>3.0</v>
      </c>
      <c r="N125" s="98">
        <v>4.0</v>
      </c>
      <c r="O125" s="98">
        <v>5.0</v>
      </c>
      <c r="P125" s="67"/>
      <c r="Q125" s="1"/>
      <c r="R125" s="1"/>
      <c r="S125" s="1"/>
      <c r="T125" s="1"/>
      <c r="U125" s="1"/>
      <c r="V125" s="1"/>
      <c r="W125" s="1"/>
      <c r="X125" s="1"/>
      <c r="Y125" s="1"/>
    </row>
    <row r="126" ht="15.75" customHeight="1">
      <c r="A126" s="1"/>
      <c r="B126" s="104">
        <v>1.0</v>
      </c>
      <c r="C126" s="110" t="s">
        <v>215</v>
      </c>
      <c r="D126" s="74"/>
      <c r="E126" s="74"/>
      <c r="F126" s="74"/>
      <c r="G126" s="74">
        <v>1.0</v>
      </c>
      <c r="H126" s="74"/>
      <c r="I126" s="74"/>
      <c r="J126" s="74"/>
      <c r="K126" s="74"/>
      <c r="L126" s="74"/>
      <c r="M126" s="74">
        <v>1.0</v>
      </c>
      <c r="N126" s="74"/>
      <c r="O126" s="74"/>
      <c r="P126" s="83" t="s">
        <v>220</v>
      </c>
      <c r="Q126" s="1"/>
      <c r="R126" s="1"/>
      <c r="S126" s="1"/>
      <c r="T126" s="1"/>
      <c r="U126" s="1"/>
      <c r="V126" s="1"/>
      <c r="W126" s="1"/>
      <c r="X126" s="1"/>
      <c r="Y126" s="1"/>
    </row>
    <row r="127" ht="15.75" customHeight="1">
      <c r="A127" s="1"/>
      <c r="B127" s="57" t="s">
        <v>128</v>
      </c>
      <c r="C127" s="59"/>
      <c r="D127" s="80">
        <v>0.0</v>
      </c>
      <c r="E127" s="80">
        <v>0.0</v>
      </c>
      <c r="F127" s="80">
        <v>0.0</v>
      </c>
      <c r="G127" s="80">
        <v>0.0</v>
      </c>
      <c r="H127" s="80">
        <v>0.0</v>
      </c>
      <c r="I127" s="80">
        <v>0.0</v>
      </c>
      <c r="J127" s="80">
        <v>0.0</v>
      </c>
      <c r="K127" s="80">
        <v>0.0</v>
      </c>
      <c r="L127" s="80">
        <v>0.0</v>
      </c>
      <c r="M127" s="104">
        <v>1.0</v>
      </c>
      <c r="N127" s="104">
        <v>0.0</v>
      </c>
      <c r="O127" s="104">
        <v>0.0</v>
      </c>
      <c r="P127" s="105" t="s">
        <v>129</v>
      </c>
      <c r="Q127" s="1"/>
      <c r="R127" s="1"/>
      <c r="S127" s="1"/>
      <c r="T127" s="1"/>
      <c r="U127" s="1"/>
      <c r="V127" s="1"/>
      <c r="W127" s="1"/>
      <c r="X127" s="1"/>
      <c r="Y127" s="1"/>
    </row>
    <row r="128" ht="15.75" customHeight="1">
      <c r="A128" s="1"/>
      <c r="B128" s="57" t="s">
        <v>130</v>
      </c>
      <c r="C128" s="59"/>
      <c r="D128" s="80">
        <v>0.0</v>
      </c>
      <c r="E128" s="80">
        <v>0.0</v>
      </c>
      <c r="F128" s="80">
        <v>0.0</v>
      </c>
      <c r="G128" s="80">
        <v>3.0</v>
      </c>
      <c r="H128" s="80">
        <v>0.0</v>
      </c>
      <c r="I128" s="80">
        <v>0.0</v>
      </c>
      <c r="J128" s="80">
        <v>0.0</v>
      </c>
      <c r="K128" s="80">
        <v>0.0</v>
      </c>
      <c r="L128" s="80">
        <v>0.0</v>
      </c>
      <c r="M128" s="104">
        <v>3.0</v>
      </c>
      <c r="N128" s="104">
        <v>0.0</v>
      </c>
      <c r="O128" s="104">
        <v>0.0</v>
      </c>
      <c r="P128" s="105">
        <f>SUM(D128:O128)</f>
        <v>6</v>
      </c>
      <c r="Q128" s="1"/>
      <c r="R128" s="1"/>
      <c r="S128" s="1"/>
      <c r="T128" s="1"/>
      <c r="U128" s="1"/>
      <c r="V128" s="1"/>
      <c r="W128" s="1"/>
      <c r="X128" s="1"/>
      <c r="Y128" s="1"/>
    </row>
    <row r="129" ht="15.75" customHeight="1">
      <c r="A129" s="1"/>
      <c r="B129" s="111" t="s">
        <v>221</v>
      </c>
      <c r="C129" s="58"/>
      <c r="D129" s="58"/>
      <c r="E129" s="58"/>
      <c r="F129" s="58"/>
      <c r="G129" s="58"/>
      <c r="H129" s="58"/>
      <c r="I129" s="58"/>
      <c r="J129" s="58"/>
      <c r="K129" s="58"/>
      <c r="L129" s="58"/>
      <c r="M129" s="58"/>
      <c r="N129" s="58"/>
      <c r="O129" s="58"/>
      <c r="P129" s="59"/>
      <c r="Q129" s="1"/>
      <c r="R129" s="1"/>
      <c r="S129" s="1"/>
      <c r="T129" s="1"/>
      <c r="U129" s="1"/>
      <c r="V129" s="1"/>
      <c r="W129" s="1"/>
      <c r="X129" s="1"/>
      <c r="Y129" s="1"/>
    </row>
    <row r="130" ht="15.75" customHeight="1">
      <c r="A130" s="1"/>
      <c r="B130" s="94" t="s">
        <v>55</v>
      </c>
      <c r="C130" s="95" t="s">
        <v>118</v>
      </c>
      <c r="D130" s="96" t="s">
        <v>119</v>
      </c>
      <c r="E130" s="58"/>
      <c r="F130" s="58"/>
      <c r="G130" s="58"/>
      <c r="H130" s="58"/>
      <c r="I130" s="59"/>
      <c r="J130" s="96" t="s">
        <v>120</v>
      </c>
      <c r="K130" s="58"/>
      <c r="L130" s="58"/>
      <c r="M130" s="58"/>
      <c r="N130" s="58"/>
      <c r="O130" s="59"/>
      <c r="P130" s="97" t="s">
        <v>121</v>
      </c>
      <c r="Q130" s="1"/>
      <c r="R130" s="1"/>
      <c r="S130" s="1"/>
      <c r="T130" s="1"/>
      <c r="U130" s="1"/>
      <c r="V130" s="1"/>
      <c r="W130" s="1"/>
      <c r="X130" s="1"/>
      <c r="Y130" s="1"/>
    </row>
    <row r="131" ht="15.75" customHeight="1">
      <c r="A131" s="1"/>
      <c r="B131" s="67"/>
      <c r="C131" s="67"/>
      <c r="D131" s="98">
        <v>0.0</v>
      </c>
      <c r="E131" s="98">
        <v>1.0</v>
      </c>
      <c r="F131" s="98">
        <v>2.0</v>
      </c>
      <c r="G131" s="98">
        <v>3.0</v>
      </c>
      <c r="H131" s="98">
        <v>4.0</v>
      </c>
      <c r="I131" s="98">
        <v>5.0</v>
      </c>
      <c r="J131" s="98">
        <v>0.0</v>
      </c>
      <c r="K131" s="98">
        <v>1.0</v>
      </c>
      <c r="L131" s="98">
        <v>2.0</v>
      </c>
      <c r="M131" s="98">
        <v>3.0</v>
      </c>
      <c r="N131" s="98">
        <v>4.0</v>
      </c>
      <c r="O131" s="98">
        <v>5.0</v>
      </c>
      <c r="P131" s="67"/>
      <c r="Q131" s="1"/>
      <c r="R131" s="1"/>
      <c r="S131" s="1"/>
      <c r="T131" s="1"/>
      <c r="U131" s="1"/>
      <c r="V131" s="1"/>
      <c r="W131" s="1"/>
      <c r="X131" s="1"/>
      <c r="Y131" s="1"/>
    </row>
    <row r="132" ht="15.75" customHeight="1">
      <c r="A132" s="1"/>
      <c r="B132" s="74">
        <v>1.0</v>
      </c>
      <c r="C132" s="110" t="s">
        <v>215</v>
      </c>
      <c r="D132" s="74"/>
      <c r="E132" s="74"/>
      <c r="F132" s="74"/>
      <c r="G132" s="74">
        <v>1.0</v>
      </c>
      <c r="H132" s="74"/>
      <c r="I132" s="74"/>
      <c r="J132" s="74"/>
      <c r="K132" s="74"/>
      <c r="L132" s="74"/>
      <c r="M132" s="74"/>
      <c r="N132" s="74">
        <v>1.0</v>
      </c>
      <c r="O132" s="74"/>
      <c r="P132" s="83" t="s">
        <v>222</v>
      </c>
      <c r="Q132" s="1"/>
      <c r="R132" s="1"/>
      <c r="S132" s="1"/>
      <c r="T132" s="1"/>
      <c r="U132" s="1"/>
      <c r="V132" s="1"/>
      <c r="W132" s="1"/>
      <c r="X132" s="1"/>
      <c r="Y132" s="1"/>
    </row>
    <row r="133" ht="15.75" customHeight="1">
      <c r="A133" s="1"/>
      <c r="B133" s="74">
        <v>2.0</v>
      </c>
      <c r="C133" s="110" t="s">
        <v>215</v>
      </c>
      <c r="D133" s="74"/>
      <c r="E133" s="74"/>
      <c r="F133" s="74">
        <v>1.0</v>
      </c>
      <c r="G133" s="74"/>
      <c r="H133" s="74"/>
      <c r="I133" s="74"/>
      <c r="J133" s="74"/>
      <c r="K133" s="74"/>
      <c r="L133" s="74"/>
      <c r="M133" s="74">
        <v>1.0</v>
      </c>
      <c r="N133" s="74"/>
      <c r="O133" s="74"/>
      <c r="P133" s="83" t="s">
        <v>223</v>
      </c>
      <c r="Q133" s="1"/>
      <c r="R133" s="1"/>
      <c r="S133" s="1"/>
      <c r="T133" s="1"/>
      <c r="U133" s="1"/>
      <c r="V133" s="1"/>
      <c r="W133" s="1"/>
      <c r="X133" s="1"/>
      <c r="Y133" s="1"/>
    </row>
    <row r="134" ht="15.75" customHeight="1">
      <c r="A134" s="1"/>
      <c r="B134" s="112">
        <v>3.0</v>
      </c>
      <c r="C134" s="100" t="s">
        <v>224</v>
      </c>
      <c r="D134" s="74"/>
      <c r="E134" s="74"/>
      <c r="F134" s="74"/>
      <c r="G134" s="74"/>
      <c r="H134" s="74">
        <v>1.0</v>
      </c>
      <c r="I134" s="74"/>
      <c r="J134" s="74"/>
      <c r="K134" s="74"/>
      <c r="L134" s="74"/>
      <c r="M134" s="74"/>
      <c r="N134" s="74"/>
      <c r="O134" s="74">
        <v>1.0</v>
      </c>
      <c r="P134" s="83" t="s">
        <v>225</v>
      </c>
      <c r="Q134" s="1"/>
      <c r="R134" s="1"/>
      <c r="S134" s="1"/>
      <c r="T134" s="1"/>
      <c r="U134" s="1"/>
      <c r="V134" s="1"/>
      <c r="W134" s="1"/>
      <c r="X134" s="1"/>
      <c r="Y134" s="1"/>
    </row>
    <row r="135" ht="15.75" customHeight="1">
      <c r="A135" s="1"/>
      <c r="B135" s="57" t="s">
        <v>128</v>
      </c>
      <c r="C135" s="59"/>
      <c r="D135" s="80">
        <v>0.0</v>
      </c>
      <c r="E135" s="80">
        <v>0.0</v>
      </c>
      <c r="F135" s="80">
        <v>1.0</v>
      </c>
      <c r="G135" s="80">
        <v>3.0</v>
      </c>
      <c r="H135" s="80">
        <v>1.0</v>
      </c>
      <c r="I135" s="80">
        <v>1.0</v>
      </c>
      <c r="J135" s="80">
        <v>0.0</v>
      </c>
      <c r="K135" s="80">
        <v>0.0</v>
      </c>
      <c r="L135" s="80">
        <v>0.0</v>
      </c>
      <c r="M135" s="104">
        <v>1.0</v>
      </c>
      <c r="N135" s="104">
        <v>1.0</v>
      </c>
      <c r="O135" s="104">
        <v>1.0</v>
      </c>
      <c r="P135" s="105" t="s">
        <v>129</v>
      </c>
      <c r="Q135" s="1"/>
      <c r="R135" s="1"/>
      <c r="S135" s="1"/>
      <c r="T135" s="1"/>
      <c r="U135" s="1"/>
      <c r="V135" s="1"/>
      <c r="W135" s="1"/>
      <c r="X135" s="1"/>
      <c r="Y135" s="1"/>
    </row>
    <row r="136" ht="15.75" customHeight="1">
      <c r="A136" s="1"/>
      <c r="B136" s="57" t="s">
        <v>130</v>
      </c>
      <c r="C136" s="59"/>
      <c r="D136" s="80">
        <v>0.0</v>
      </c>
      <c r="E136" s="80">
        <v>0.0</v>
      </c>
      <c r="F136" s="80">
        <v>2.0</v>
      </c>
      <c r="G136" s="80">
        <v>3.0</v>
      </c>
      <c r="H136" s="80">
        <v>4.0</v>
      </c>
      <c r="I136" s="80">
        <v>5.0</v>
      </c>
      <c r="J136" s="80">
        <v>0.0</v>
      </c>
      <c r="K136" s="80">
        <v>0.0</v>
      </c>
      <c r="L136" s="80">
        <v>0.0</v>
      </c>
      <c r="M136" s="104">
        <v>3.0</v>
      </c>
      <c r="N136" s="104">
        <v>4.0</v>
      </c>
      <c r="O136" s="104">
        <v>5.0</v>
      </c>
      <c r="P136" s="105">
        <f>SUM(D136:O136)</f>
        <v>26</v>
      </c>
      <c r="Q136" s="1"/>
      <c r="R136" s="1"/>
      <c r="S136" s="1"/>
      <c r="T136" s="1"/>
      <c r="U136" s="1"/>
      <c r="V136" s="1"/>
      <c r="W136" s="1"/>
      <c r="X136" s="1"/>
      <c r="Y136" s="1"/>
    </row>
    <row r="137" ht="15.75" customHeight="1">
      <c r="A137" s="1"/>
      <c r="B137" s="111" t="s">
        <v>13</v>
      </c>
      <c r="C137" s="58"/>
      <c r="D137" s="58"/>
      <c r="E137" s="58"/>
      <c r="F137" s="58"/>
      <c r="G137" s="58"/>
      <c r="H137" s="58"/>
      <c r="I137" s="58"/>
      <c r="J137" s="58"/>
      <c r="K137" s="58"/>
      <c r="L137" s="58"/>
      <c r="M137" s="58"/>
      <c r="N137" s="58"/>
      <c r="O137" s="58"/>
      <c r="P137" s="59"/>
      <c r="Q137" s="1"/>
      <c r="R137" s="1"/>
      <c r="S137" s="1"/>
      <c r="T137" s="1"/>
      <c r="U137" s="1"/>
      <c r="V137" s="1"/>
      <c r="W137" s="1"/>
      <c r="X137" s="1"/>
      <c r="Y137" s="1"/>
    </row>
    <row r="138" ht="15.75" customHeight="1">
      <c r="A138" s="1"/>
      <c r="B138" s="111" t="s">
        <v>58</v>
      </c>
      <c r="C138" s="58"/>
      <c r="D138" s="58"/>
      <c r="E138" s="58"/>
      <c r="F138" s="58"/>
      <c r="G138" s="58"/>
      <c r="H138" s="58"/>
      <c r="I138" s="58"/>
      <c r="J138" s="58"/>
      <c r="K138" s="58"/>
      <c r="L138" s="58"/>
      <c r="M138" s="58"/>
      <c r="N138" s="58"/>
      <c r="O138" s="58"/>
      <c r="P138" s="59"/>
      <c r="Q138" s="1"/>
      <c r="R138" s="1"/>
      <c r="S138" s="1"/>
      <c r="T138" s="1"/>
      <c r="U138" s="1"/>
      <c r="V138" s="1"/>
      <c r="W138" s="1"/>
      <c r="X138" s="1"/>
      <c r="Y138" s="1"/>
    </row>
    <row r="139" ht="15.75" customHeight="1">
      <c r="A139" s="1"/>
      <c r="B139" s="94" t="s">
        <v>55</v>
      </c>
      <c r="C139" s="95" t="s">
        <v>118</v>
      </c>
      <c r="D139" s="96" t="s">
        <v>119</v>
      </c>
      <c r="E139" s="58"/>
      <c r="F139" s="58"/>
      <c r="G139" s="58"/>
      <c r="H139" s="58"/>
      <c r="I139" s="59"/>
      <c r="J139" s="96" t="s">
        <v>120</v>
      </c>
      <c r="K139" s="58"/>
      <c r="L139" s="58"/>
      <c r="M139" s="58"/>
      <c r="N139" s="58"/>
      <c r="O139" s="59"/>
      <c r="P139" s="97" t="s">
        <v>121</v>
      </c>
      <c r="Q139" s="1"/>
      <c r="R139" s="1"/>
      <c r="S139" s="1"/>
      <c r="T139" s="1"/>
      <c r="U139" s="1"/>
      <c r="V139" s="1"/>
      <c r="W139" s="1"/>
      <c r="X139" s="1"/>
      <c r="Y139" s="1"/>
    </row>
    <row r="140" ht="15.75" customHeight="1">
      <c r="A140" s="1"/>
      <c r="B140" s="67"/>
      <c r="C140" s="67"/>
      <c r="D140" s="98">
        <v>0.0</v>
      </c>
      <c r="E140" s="98">
        <v>1.0</v>
      </c>
      <c r="F140" s="98">
        <v>2.0</v>
      </c>
      <c r="G140" s="98">
        <v>3.0</v>
      </c>
      <c r="H140" s="98">
        <v>4.0</v>
      </c>
      <c r="I140" s="98">
        <v>5.0</v>
      </c>
      <c r="J140" s="98">
        <v>0.0</v>
      </c>
      <c r="K140" s="98">
        <v>1.0</v>
      </c>
      <c r="L140" s="98">
        <v>2.0</v>
      </c>
      <c r="M140" s="98">
        <v>3.0</v>
      </c>
      <c r="N140" s="98">
        <v>4.0</v>
      </c>
      <c r="O140" s="98">
        <v>5.0</v>
      </c>
      <c r="P140" s="67"/>
      <c r="Q140" s="1"/>
      <c r="R140" s="1"/>
      <c r="S140" s="1"/>
      <c r="T140" s="1"/>
      <c r="U140" s="1"/>
      <c r="V140" s="1"/>
      <c r="W140" s="1"/>
      <c r="X140" s="1"/>
      <c r="Y140" s="1"/>
    </row>
    <row r="141" ht="15.75" customHeight="1">
      <c r="A141" s="1"/>
      <c r="B141" s="74">
        <v>1.0</v>
      </c>
      <c r="C141" s="110" t="s">
        <v>226</v>
      </c>
      <c r="D141" s="74"/>
      <c r="E141" s="74"/>
      <c r="F141" s="74"/>
      <c r="G141" s="74">
        <v>1.0</v>
      </c>
      <c r="H141" s="74"/>
      <c r="I141" s="74"/>
      <c r="J141" s="74"/>
      <c r="K141" s="74"/>
      <c r="L141" s="74"/>
      <c r="M141" s="74">
        <v>1.0</v>
      </c>
      <c r="N141" s="74"/>
      <c r="O141" s="74"/>
      <c r="P141" s="83" t="s">
        <v>227</v>
      </c>
      <c r="Q141" s="1"/>
      <c r="R141" s="1"/>
      <c r="S141" s="1"/>
      <c r="T141" s="1"/>
      <c r="U141" s="1"/>
      <c r="V141" s="1"/>
      <c r="W141" s="1"/>
      <c r="X141" s="1"/>
      <c r="Y141" s="1"/>
    </row>
    <row r="142" ht="15.75" customHeight="1">
      <c r="A142" s="1"/>
      <c r="B142" s="57" t="s">
        <v>128</v>
      </c>
      <c r="C142" s="59"/>
      <c r="D142" s="80">
        <v>0.0</v>
      </c>
      <c r="E142" s="80">
        <v>0.0</v>
      </c>
      <c r="F142" s="80">
        <v>0.0</v>
      </c>
      <c r="G142" s="80">
        <v>1.0</v>
      </c>
      <c r="H142" s="80">
        <v>0.0</v>
      </c>
      <c r="I142" s="80">
        <v>0.0</v>
      </c>
      <c r="J142" s="80">
        <v>0.0</v>
      </c>
      <c r="K142" s="80">
        <v>0.0</v>
      </c>
      <c r="L142" s="80">
        <v>0.0</v>
      </c>
      <c r="M142" s="104">
        <v>1.0</v>
      </c>
      <c r="N142" s="104">
        <v>0.0</v>
      </c>
      <c r="O142" s="104">
        <v>0.0</v>
      </c>
      <c r="P142" s="105" t="s">
        <v>129</v>
      </c>
      <c r="Q142" s="1"/>
      <c r="R142" s="1"/>
      <c r="S142" s="1"/>
      <c r="T142" s="1"/>
      <c r="U142" s="1"/>
      <c r="V142" s="1"/>
      <c r="W142" s="1"/>
      <c r="X142" s="1"/>
      <c r="Y142" s="1"/>
    </row>
    <row r="143" ht="15.75" customHeight="1">
      <c r="A143" s="1"/>
      <c r="B143" s="57" t="s">
        <v>130</v>
      </c>
      <c r="C143" s="59"/>
      <c r="D143" s="80">
        <v>0.0</v>
      </c>
      <c r="E143" s="80">
        <v>0.0</v>
      </c>
      <c r="F143" s="80">
        <v>0.0</v>
      </c>
      <c r="G143" s="80">
        <v>3.0</v>
      </c>
      <c r="H143" s="80">
        <v>0.0</v>
      </c>
      <c r="I143" s="80">
        <v>0.0</v>
      </c>
      <c r="J143" s="80">
        <v>0.0</v>
      </c>
      <c r="K143" s="80">
        <v>0.0</v>
      </c>
      <c r="L143" s="80">
        <v>0.0</v>
      </c>
      <c r="M143" s="104">
        <v>3.0</v>
      </c>
      <c r="N143" s="104">
        <v>0.0</v>
      </c>
      <c r="O143" s="104">
        <v>0.0</v>
      </c>
      <c r="P143" s="105">
        <f>SUM(D143:O143)</f>
        <v>6</v>
      </c>
      <c r="Q143" s="1"/>
      <c r="R143" s="1"/>
      <c r="S143" s="1"/>
      <c r="T143" s="1"/>
      <c r="U143" s="1"/>
      <c r="V143" s="1"/>
      <c r="W143" s="1"/>
      <c r="X143" s="1"/>
      <c r="Y143" s="1"/>
    </row>
    <row r="144" ht="15.75" customHeight="1">
      <c r="A144" s="1"/>
      <c r="B144" s="111" t="s">
        <v>59</v>
      </c>
      <c r="C144" s="58"/>
      <c r="D144" s="58"/>
      <c r="E144" s="58"/>
      <c r="F144" s="58"/>
      <c r="G144" s="58"/>
      <c r="H144" s="58"/>
      <c r="I144" s="58"/>
      <c r="J144" s="58"/>
      <c r="K144" s="58"/>
      <c r="L144" s="58"/>
      <c r="M144" s="58"/>
      <c r="N144" s="58"/>
      <c r="O144" s="58"/>
      <c r="P144" s="59"/>
      <c r="Q144" s="1"/>
      <c r="R144" s="1"/>
      <c r="S144" s="1"/>
      <c r="T144" s="1"/>
      <c r="U144" s="1"/>
      <c r="V144" s="1"/>
      <c r="W144" s="1"/>
      <c r="X144" s="1"/>
      <c r="Y144" s="1"/>
    </row>
    <row r="145" ht="15.75" customHeight="1">
      <c r="A145" s="1"/>
      <c r="B145" s="94" t="s">
        <v>55</v>
      </c>
      <c r="C145" s="95" t="s">
        <v>118</v>
      </c>
      <c r="D145" s="96" t="s">
        <v>119</v>
      </c>
      <c r="E145" s="58"/>
      <c r="F145" s="58"/>
      <c r="G145" s="58"/>
      <c r="H145" s="58"/>
      <c r="I145" s="59"/>
      <c r="J145" s="96" t="s">
        <v>120</v>
      </c>
      <c r="K145" s="58"/>
      <c r="L145" s="58"/>
      <c r="M145" s="58"/>
      <c r="N145" s="58"/>
      <c r="O145" s="59"/>
      <c r="P145" s="97" t="s">
        <v>121</v>
      </c>
      <c r="Q145" s="1"/>
      <c r="R145" s="1"/>
      <c r="S145" s="1"/>
      <c r="T145" s="1"/>
      <c r="U145" s="1"/>
      <c r="V145" s="1"/>
      <c r="W145" s="1"/>
      <c r="X145" s="1"/>
      <c r="Y145" s="1"/>
    </row>
    <row r="146" ht="15.75" customHeight="1">
      <c r="A146" s="1"/>
      <c r="B146" s="67"/>
      <c r="C146" s="67"/>
      <c r="D146" s="98">
        <v>0.0</v>
      </c>
      <c r="E146" s="98">
        <v>1.0</v>
      </c>
      <c r="F146" s="98">
        <v>2.0</v>
      </c>
      <c r="G146" s="98">
        <v>3.0</v>
      </c>
      <c r="H146" s="98">
        <v>4.0</v>
      </c>
      <c r="I146" s="98">
        <v>5.0</v>
      </c>
      <c r="J146" s="98">
        <v>0.0</v>
      </c>
      <c r="K146" s="98">
        <v>1.0</v>
      </c>
      <c r="L146" s="98">
        <v>2.0</v>
      </c>
      <c r="M146" s="98">
        <v>3.0</v>
      </c>
      <c r="N146" s="98">
        <v>4.0</v>
      </c>
      <c r="O146" s="98">
        <v>5.0</v>
      </c>
      <c r="P146" s="67"/>
      <c r="Q146" s="1"/>
      <c r="R146" s="1"/>
      <c r="S146" s="1"/>
      <c r="T146" s="1"/>
      <c r="U146" s="1"/>
      <c r="V146" s="1"/>
      <c r="W146" s="1"/>
      <c r="X146" s="1"/>
      <c r="Y146" s="1"/>
    </row>
    <row r="147" ht="15.75" customHeight="1">
      <c r="A147" s="1"/>
      <c r="B147" s="74">
        <v>1.0</v>
      </c>
      <c r="C147" s="110" t="s">
        <v>228</v>
      </c>
      <c r="D147" s="74"/>
      <c r="E147" s="74"/>
      <c r="F147" s="74"/>
      <c r="G147" s="74">
        <v>1.0</v>
      </c>
      <c r="H147" s="74"/>
      <c r="I147" s="74"/>
      <c r="J147" s="74"/>
      <c r="K147" s="74"/>
      <c r="L147" s="74"/>
      <c r="M147" s="74"/>
      <c r="N147" s="74">
        <v>1.0</v>
      </c>
      <c r="O147" s="74"/>
      <c r="P147" s="83" t="s">
        <v>229</v>
      </c>
      <c r="Q147" s="1"/>
      <c r="R147" s="1"/>
      <c r="S147" s="1"/>
      <c r="T147" s="1"/>
      <c r="U147" s="1"/>
      <c r="V147" s="1"/>
      <c r="W147" s="1"/>
      <c r="X147" s="1"/>
      <c r="Y147" s="1"/>
    </row>
    <row r="148" ht="15.75" customHeight="1">
      <c r="A148" s="1"/>
      <c r="B148" s="74">
        <v>2.0</v>
      </c>
      <c r="C148" s="113" t="s">
        <v>230</v>
      </c>
      <c r="D148" s="74"/>
      <c r="E148" s="74"/>
      <c r="F148" s="74"/>
      <c r="G148" s="74">
        <v>1.0</v>
      </c>
      <c r="H148" s="74"/>
      <c r="I148" s="74"/>
      <c r="J148" s="74"/>
      <c r="K148" s="74"/>
      <c r="L148" s="74"/>
      <c r="M148" s="74">
        <v>1.0</v>
      </c>
      <c r="N148" s="74"/>
      <c r="O148" s="74"/>
      <c r="P148" s="83" t="s">
        <v>231</v>
      </c>
      <c r="Q148" s="1"/>
      <c r="R148" s="1"/>
      <c r="S148" s="1"/>
      <c r="T148" s="1"/>
      <c r="U148" s="1"/>
      <c r="V148" s="1"/>
      <c r="W148" s="1"/>
      <c r="X148" s="1"/>
      <c r="Y148" s="1"/>
    </row>
    <row r="149" ht="15.75" customHeight="1">
      <c r="A149" s="1"/>
      <c r="B149" s="74">
        <v>3.0</v>
      </c>
      <c r="C149" s="100" t="s">
        <v>232</v>
      </c>
      <c r="D149" s="74"/>
      <c r="E149" s="74"/>
      <c r="F149" s="74"/>
      <c r="G149" s="74">
        <v>1.0</v>
      </c>
      <c r="H149" s="74"/>
      <c r="I149" s="74"/>
      <c r="J149" s="74"/>
      <c r="K149" s="74"/>
      <c r="L149" s="74"/>
      <c r="M149" s="74">
        <v>1.0</v>
      </c>
      <c r="N149" s="74"/>
      <c r="O149" s="74"/>
      <c r="P149" s="83" t="s">
        <v>233</v>
      </c>
      <c r="Q149" s="1"/>
      <c r="R149" s="1"/>
      <c r="S149" s="1"/>
      <c r="T149" s="1"/>
      <c r="U149" s="1"/>
      <c r="V149" s="1"/>
      <c r="W149" s="1"/>
      <c r="X149" s="1"/>
      <c r="Y149" s="1"/>
    </row>
    <row r="150" ht="15.75" customHeight="1">
      <c r="A150" s="1"/>
      <c r="B150" s="74">
        <v>4.0</v>
      </c>
      <c r="C150" s="113" t="s">
        <v>234</v>
      </c>
      <c r="D150" s="74"/>
      <c r="E150" s="74"/>
      <c r="F150" s="74"/>
      <c r="G150" s="74">
        <v>1.0</v>
      </c>
      <c r="H150" s="74"/>
      <c r="I150" s="74"/>
      <c r="J150" s="74"/>
      <c r="K150" s="74"/>
      <c r="L150" s="74"/>
      <c r="M150" s="74">
        <v>1.0</v>
      </c>
      <c r="N150" s="74"/>
      <c r="O150" s="74"/>
      <c r="P150" s="83" t="s">
        <v>235</v>
      </c>
      <c r="Q150" s="1"/>
      <c r="R150" s="1"/>
      <c r="S150" s="1"/>
      <c r="T150" s="1"/>
      <c r="U150" s="1"/>
      <c r="V150" s="1"/>
      <c r="W150" s="1"/>
      <c r="X150" s="1"/>
      <c r="Y150" s="1"/>
    </row>
    <row r="151" ht="15.75" customHeight="1">
      <c r="A151" s="1"/>
      <c r="B151" s="57" t="s">
        <v>128</v>
      </c>
      <c r="C151" s="59"/>
      <c r="D151" s="80">
        <v>0.0</v>
      </c>
      <c r="E151" s="80">
        <v>0.0</v>
      </c>
      <c r="F151" s="80">
        <v>0.0</v>
      </c>
      <c r="G151" s="80">
        <v>4.0</v>
      </c>
      <c r="H151" s="80">
        <v>1.0</v>
      </c>
      <c r="I151" s="80">
        <v>1.0</v>
      </c>
      <c r="J151" s="80">
        <v>0.0</v>
      </c>
      <c r="K151" s="80">
        <v>0.0</v>
      </c>
      <c r="L151" s="80">
        <v>0.0</v>
      </c>
      <c r="M151" s="104">
        <v>3.0</v>
      </c>
      <c r="N151" s="104">
        <v>1.0</v>
      </c>
      <c r="O151" s="104">
        <v>0.0</v>
      </c>
      <c r="P151" s="105" t="s">
        <v>129</v>
      </c>
      <c r="Q151" s="1"/>
      <c r="R151" s="1"/>
      <c r="S151" s="1"/>
      <c r="T151" s="1"/>
      <c r="U151" s="1"/>
      <c r="V151" s="1"/>
      <c r="W151" s="1"/>
      <c r="X151" s="1"/>
      <c r="Y151" s="1"/>
    </row>
    <row r="152" ht="15.75" customHeight="1">
      <c r="A152" s="1"/>
      <c r="B152" s="57" t="s">
        <v>130</v>
      </c>
      <c r="C152" s="59"/>
      <c r="D152" s="80">
        <v>0.0</v>
      </c>
      <c r="E152" s="80">
        <v>0.0</v>
      </c>
      <c r="F152" s="80">
        <v>0.0</v>
      </c>
      <c r="G152" s="80">
        <v>12.0</v>
      </c>
      <c r="H152" s="80">
        <v>0.0</v>
      </c>
      <c r="I152" s="80">
        <v>0.0</v>
      </c>
      <c r="J152" s="80">
        <v>0.0</v>
      </c>
      <c r="K152" s="80">
        <v>0.0</v>
      </c>
      <c r="L152" s="80">
        <v>0.0</v>
      </c>
      <c r="M152" s="104">
        <v>9.0</v>
      </c>
      <c r="N152" s="104">
        <v>4.0</v>
      </c>
      <c r="O152" s="104">
        <v>0.0</v>
      </c>
      <c r="P152" s="105">
        <f>SUM(D152:O152)</f>
        <v>25</v>
      </c>
      <c r="Q152" s="1"/>
      <c r="R152" s="1"/>
      <c r="S152" s="1"/>
      <c r="T152" s="1"/>
      <c r="U152" s="1"/>
      <c r="V152" s="1"/>
      <c r="W152" s="1"/>
      <c r="X152" s="1"/>
      <c r="Y152" s="1"/>
    </row>
    <row r="153" ht="15.75" customHeight="1">
      <c r="A153" s="1"/>
      <c r="B153" s="111" t="s">
        <v>21</v>
      </c>
      <c r="C153" s="58"/>
      <c r="D153" s="58"/>
      <c r="E153" s="58"/>
      <c r="F153" s="58"/>
      <c r="G153" s="58"/>
      <c r="H153" s="58"/>
      <c r="I153" s="58"/>
      <c r="J153" s="58"/>
      <c r="K153" s="58"/>
      <c r="L153" s="58"/>
      <c r="M153" s="58"/>
      <c r="N153" s="58"/>
      <c r="O153" s="58"/>
      <c r="P153" s="59"/>
      <c r="Q153" s="1"/>
      <c r="R153" s="1"/>
      <c r="S153" s="1"/>
      <c r="T153" s="1"/>
      <c r="U153" s="1"/>
      <c r="V153" s="1"/>
      <c r="W153" s="1"/>
      <c r="X153" s="1"/>
      <c r="Y153" s="1"/>
    </row>
    <row r="154" ht="15.75" customHeight="1">
      <c r="A154" s="1"/>
      <c r="B154" s="94" t="s">
        <v>55</v>
      </c>
      <c r="C154" s="95" t="s">
        <v>118</v>
      </c>
      <c r="D154" s="96" t="s">
        <v>119</v>
      </c>
      <c r="E154" s="58"/>
      <c r="F154" s="58"/>
      <c r="G154" s="58"/>
      <c r="H154" s="58"/>
      <c r="I154" s="59"/>
      <c r="J154" s="96" t="s">
        <v>120</v>
      </c>
      <c r="K154" s="58"/>
      <c r="L154" s="58"/>
      <c r="M154" s="58"/>
      <c r="N154" s="58"/>
      <c r="O154" s="59"/>
      <c r="P154" s="97" t="s">
        <v>121</v>
      </c>
      <c r="Q154" s="1"/>
      <c r="R154" s="1"/>
      <c r="S154" s="1"/>
      <c r="T154" s="1"/>
      <c r="U154" s="1"/>
      <c r="V154" s="1"/>
      <c r="W154" s="1"/>
      <c r="X154" s="1"/>
      <c r="Y154" s="1"/>
    </row>
    <row r="155" ht="15.75" customHeight="1">
      <c r="A155" s="1"/>
      <c r="B155" s="67"/>
      <c r="C155" s="67"/>
      <c r="D155" s="98">
        <v>0.0</v>
      </c>
      <c r="E155" s="98">
        <v>1.0</v>
      </c>
      <c r="F155" s="98">
        <v>2.0</v>
      </c>
      <c r="G155" s="98">
        <v>3.0</v>
      </c>
      <c r="H155" s="98">
        <v>4.0</v>
      </c>
      <c r="I155" s="98">
        <v>5.0</v>
      </c>
      <c r="J155" s="98">
        <v>0.0</v>
      </c>
      <c r="K155" s="98">
        <v>1.0</v>
      </c>
      <c r="L155" s="98">
        <v>2.0</v>
      </c>
      <c r="M155" s="98">
        <v>3.0</v>
      </c>
      <c r="N155" s="98">
        <v>4.0</v>
      </c>
      <c r="O155" s="98">
        <v>5.0</v>
      </c>
      <c r="P155" s="67"/>
      <c r="Q155" s="1"/>
      <c r="R155" s="1"/>
      <c r="S155" s="1"/>
      <c r="T155" s="1"/>
      <c r="U155" s="1"/>
      <c r="V155" s="1"/>
      <c r="W155" s="1"/>
      <c r="X155" s="1"/>
      <c r="Y155" s="1"/>
    </row>
    <row r="156" ht="15.75" customHeight="1">
      <c r="A156" s="1"/>
      <c r="B156" s="74">
        <v>1.0</v>
      </c>
      <c r="C156" s="113" t="s">
        <v>236</v>
      </c>
      <c r="D156" s="74"/>
      <c r="E156" s="74"/>
      <c r="F156" s="74"/>
      <c r="G156" s="74">
        <v>1.0</v>
      </c>
      <c r="H156" s="74"/>
      <c r="I156" s="74"/>
      <c r="J156" s="74"/>
      <c r="K156" s="74"/>
      <c r="L156" s="74"/>
      <c r="M156" s="74">
        <v>1.0</v>
      </c>
      <c r="N156" s="74"/>
      <c r="O156" s="74"/>
      <c r="P156" s="83" t="s">
        <v>237</v>
      </c>
      <c r="Q156" s="1"/>
      <c r="R156" s="1"/>
      <c r="S156" s="1"/>
      <c r="T156" s="1"/>
      <c r="U156" s="1"/>
      <c r="V156" s="1"/>
      <c r="W156" s="1"/>
      <c r="X156" s="1"/>
      <c r="Y156" s="1"/>
    </row>
    <row r="157" ht="15.75" customHeight="1">
      <c r="A157" s="1"/>
      <c r="B157" s="74">
        <v>2.0</v>
      </c>
      <c r="C157" s="113" t="s">
        <v>238</v>
      </c>
      <c r="D157" s="74"/>
      <c r="E157" s="74"/>
      <c r="F157" s="74"/>
      <c r="G157" s="74">
        <v>1.0</v>
      </c>
      <c r="H157" s="74"/>
      <c r="I157" s="74"/>
      <c r="J157" s="74"/>
      <c r="K157" s="74"/>
      <c r="L157" s="74"/>
      <c r="M157" s="74">
        <v>1.0</v>
      </c>
      <c r="N157" s="74"/>
      <c r="O157" s="74"/>
      <c r="P157" s="83" t="s">
        <v>239</v>
      </c>
      <c r="Q157" s="1"/>
      <c r="R157" s="1"/>
      <c r="S157" s="1"/>
      <c r="T157" s="1"/>
      <c r="U157" s="1"/>
      <c r="V157" s="1"/>
      <c r="W157" s="1"/>
      <c r="X157" s="1"/>
      <c r="Y157" s="1"/>
    </row>
    <row r="158" ht="15.75" customHeight="1">
      <c r="A158" s="1"/>
      <c r="B158" s="74">
        <v>3.0</v>
      </c>
      <c r="C158" s="113" t="s">
        <v>240</v>
      </c>
      <c r="D158" s="74"/>
      <c r="E158" s="74"/>
      <c r="F158" s="74"/>
      <c r="G158" s="74">
        <v>1.0</v>
      </c>
      <c r="H158" s="74"/>
      <c r="I158" s="74"/>
      <c r="J158" s="74"/>
      <c r="K158" s="74"/>
      <c r="L158" s="74"/>
      <c r="M158" s="74">
        <v>1.0</v>
      </c>
      <c r="N158" s="74"/>
      <c r="O158" s="74"/>
      <c r="P158" s="83" t="s">
        <v>241</v>
      </c>
      <c r="Q158" s="1"/>
      <c r="R158" s="1"/>
      <c r="S158" s="1"/>
      <c r="T158" s="1"/>
      <c r="U158" s="1"/>
      <c r="V158" s="1"/>
      <c r="W158" s="1"/>
      <c r="X158" s="1"/>
      <c r="Y158" s="1"/>
    </row>
    <row r="159" ht="15.75" customHeight="1">
      <c r="A159" s="1"/>
      <c r="B159" s="74">
        <v>4.0</v>
      </c>
      <c r="C159" s="113" t="s">
        <v>242</v>
      </c>
      <c r="D159" s="74"/>
      <c r="E159" s="74"/>
      <c r="F159" s="74"/>
      <c r="G159" s="74">
        <v>1.0</v>
      </c>
      <c r="H159" s="74"/>
      <c r="I159" s="74"/>
      <c r="J159" s="74"/>
      <c r="K159" s="74"/>
      <c r="L159" s="74"/>
      <c r="M159" s="74">
        <v>1.0</v>
      </c>
      <c r="N159" s="74"/>
      <c r="O159" s="74"/>
      <c r="P159" s="83" t="s">
        <v>243</v>
      </c>
      <c r="Q159" s="1"/>
      <c r="R159" s="1"/>
      <c r="S159" s="1"/>
      <c r="T159" s="1"/>
      <c r="U159" s="1"/>
      <c r="V159" s="1"/>
      <c r="W159" s="1"/>
      <c r="X159" s="1"/>
      <c r="Y159" s="1"/>
    </row>
    <row r="160" ht="15.75" customHeight="1">
      <c r="A160" s="1"/>
      <c r="B160" s="57" t="s">
        <v>128</v>
      </c>
      <c r="C160" s="59"/>
      <c r="D160" s="80">
        <v>0.0</v>
      </c>
      <c r="E160" s="80">
        <v>0.0</v>
      </c>
      <c r="F160" s="80">
        <v>0.0</v>
      </c>
      <c r="G160" s="80">
        <v>4.0</v>
      </c>
      <c r="H160" s="80">
        <v>0.0</v>
      </c>
      <c r="I160" s="80">
        <v>0.0</v>
      </c>
      <c r="J160" s="80">
        <v>0.0</v>
      </c>
      <c r="K160" s="80">
        <v>0.0</v>
      </c>
      <c r="L160" s="80">
        <v>0.0</v>
      </c>
      <c r="M160" s="104">
        <v>4.0</v>
      </c>
      <c r="N160" s="104">
        <v>0.0</v>
      </c>
      <c r="O160" s="104">
        <v>0.0</v>
      </c>
      <c r="P160" s="105" t="s">
        <v>129</v>
      </c>
      <c r="Q160" s="1"/>
      <c r="R160" s="1"/>
      <c r="S160" s="1"/>
      <c r="T160" s="1"/>
      <c r="U160" s="1"/>
      <c r="V160" s="1"/>
      <c r="W160" s="1"/>
      <c r="X160" s="1"/>
      <c r="Y160" s="1"/>
    </row>
    <row r="161" ht="15.75" customHeight="1">
      <c r="A161" s="1"/>
      <c r="B161" s="57" t="s">
        <v>130</v>
      </c>
      <c r="C161" s="59"/>
      <c r="D161" s="80">
        <v>0.0</v>
      </c>
      <c r="E161" s="80">
        <v>0.0</v>
      </c>
      <c r="F161" s="80">
        <v>0.0</v>
      </c>
      <c r="G161" s="80">
        <v>12.0</v>
      </c>
      <c r="H161" s="80">
        <v>0.0</v>
      </c>
      <c r="I161" s="80">
        <v>0.0</v>
      </c>
      <c r="J161" s="80">
        <v>0.0</v>
      </c>
      <c r="K161" s="80">
        <v>0.0</v>
      </c>
      <c r="L161" s="80">
        <v>0.0</v>
      </c>
      <c r="M161" s="104">
        <v>12.0</v>
      </c>
      <c r="N161" s="104">
        <v>0.0</v>
      </c>
      <c r="O161" s="104">
        <v>0.0</v>
      </c>
      <c r="P161" s="105">
        <f>SUM(D161:O161)</f>
        <v>24</v>
      </c>
      <c r="Q161" s="1"/>
      <c r="R161" s="1"/>
      <c r="S161" s="1"/>
      <c r="T161" s="1"/>
      <c r="U161" s="1"/>
      <c r="V161" s="1"/>
      <c r="W161" s="1"/>
      <c r="X161" s="1"/>
      <c r="Y161" s="1"/>
    </row>
    <row r="162" ht="15.75" customHeight="1">
      <c r="A162" s="1"/>
      <c r="B162" s="111" t="s">
        <v>244</v>
      </c>
      <c r="C162" s="58"/>
      <c r="D162" s="58"/>
      <c r="E162" s="58"/>
      <c r="F162" s="58"/>
      <c r="G162" s="58"/>
      <c r="H162" s="58"/>
      <c r="I162" s="58"/>
      <c r="J162" s="58"/>
      <c r="K162" s="58"/>
      <c r="L162" s="58"/>
      <c r="M162" s="58"/>
      <c r="N162" s="58"/>
      <c r="O162" s="58"/>
      <c r="P162" s="59"/>
      <c r="Q162" s="1"/>
      <c r="R162" s="1"/>
      <c r="S162" s="1"/>
      <c r="T162" s="1"/>
      <c r="U162" s="1"/>
      <c r="V162" s="1"/>
      <c r="W162" s="1"/>
      <c r="X162" s="1"/>
      <c r="Y162" s="1"/>
    </row>
    <row r="163" ht="15.75" customHeight="1">
      <c r="A163" s="1"/>
      <c r="B163" s="94" t="s">
        <v>55</v>
      </c>
      <c r="C163" s="95" t="s">
        <v>118</v>
      </c>
      <c r="D163" s="96" t="s">
        <v>119</v>
      </c>
      <c r="E163" s="58"/>
      <c r="F163" s="58"/>
      <c r="G163" s="58"/>
      <c r="H163" s="58"/>
      <c r="I163" s="59"/>
      <c r="J163" s="96" t="s">
        <v>120</v>
      </c>
      <c r="K163" s="58"/>
      <c r="L163" s="58"/>
      <c r="M163" s="58"/>
      <c r="N163" s="58"/>
      <c r="O163" s="59"/>
      <c r="P163" s="97" t="s">
        <v>121</v>
      </c>
      <c r="Q163" s="1"/>
      <c r="R163" s="1"/>
      <c r="S163" s="1"/>
      <c r="T163" s="1"/>
      <c r="U163" s="1"/>
      <c r="V163" s="1"/>
      <c r="W163" s="1"/>
      <c r="X163" s="1"/>
      <c r="Y163" s="1"/>
    </row>
    <row r="164" ht="15.75" customHeight="1">
      <c r="A164" s="1"/>
      <c r="B164" s="67"/>
      <c r="C164" s="67"/>
      <c r="D164" s="98">
        <v>0.0</v>
      </c>
      <c r="E164" s="98">
        <v>1.0</v>
      </c>
      <c r="F164" s="98">
        <v>2.0</v>
      </c>
      <c r="G164" s="98">
        <v>3.0</v>
      </c>
      <c r="H164" s="98">
        <v>4.0</v>
      </c>
      <c r="I164" s="98">
        <v>5.0</v>
      </c>
      <c r="J164" s="98">
        <v>0.0</v>
      </c>
      <c r="K164" s="98">
        <v>1.0</v>
      </c>
      <c r="L164" s="98">
        <v>2.0</v>
      </c>
      <c r="M164" s="98">
        <v>3.0</v>
      </c>
      <c r="N164" s="98">
        <v>4.0</v>
      </c>
      <c r="O164" s="98">
        <v>5.0</v>
      </c>
      <c r="P164" s="67"/>
      <c r="Q164" s="1"/>
      <c r="R164" s="1"/>
      <c r="S164" s="1"/>
      <c r="T164" s="1"/>
      <c r="U164" s="1"/>
      <c r="V164" s="1"/>
      <c r="W164" s="1"/>
      <c r="X164" s="1"/>
      <c r="Y164" s="1"/>
    </row>
    <row r="165" ht="15.75" customHeight="1">
      <c r="A165" s="1"/>
      <c r="B165" s="74">
        <v>1.0</v>
      </c>
      <c r="C165" s="113" t="s">
        <v>245</v>
      </c>
      <c r="D165" s="114"/>
      <c r="E165" s="114"/>
      <c r="F165" s="114"/>
      <c r="G165" s="114">
        <v>1.0</v>
      </c>
      <c r="H165" s="114"/>
      <c r="I165" s="114"/>
      <c r="J165" s="114"/>
      <c r="K165" s="114"/>
      <c r="L165" s="114"/>
      <c r="M165" s="114"/>
      <c r="N165" s="114">
        <v>1.0</v>
      </c>
      <c r="O165" s="114"/>
      <c r="P165" s="78"/>
      <c r="Q165" s="1"/>
      <c r="R165" s="1"/>
      <c r="S165" s="1"/>
      <c r="T165" s="1"/>
      <c r="U165" s="1"/>
      <c r="V165" s="1"/>
      <c r="W165" s="1"/>
      <c r="X165" s="1"/>
      <c r="Y165" s="1"/>
    </row>
    <row r="166" ht="15.75" customHeight="1">
      <c r="A166" s="1"/>
      <c r="B166" s="74">
        <v>2.0</v>
      </c>
      <c r="C166" s="113" t="s">
        <v>246</v>
      </c>
      <c r="D166" s="114"/>
      <c r="E166" s="114"/>
      <c r="F166" s="114"/>
      <c r="G166" s="114"/>
      <c r="H166" s="114">
        <v>1.0</v>
      </c>
      <c r="I166" s="114"/>
      <c r="J166" s="114"/>
      <c r="K166" s="114"/>
      <c r="L166" s="114"/>
      <c r="M166" s="114"/>
      <c r="N166" s="114"/>
      <c r="O166" s="114">
        <v>1.0</v>
      </c>
      <c r="P166" s="91"/>
      <c r="Q166" s="1"/>
      <c r="R166" s="1"/>
      <c r="S166" s="1"/>
      <c r="T166" s="1"/>
      <c r="U166" s="1"/>
      <c r="V166" s="1"/>
      <c r="W166" s="1"/>
      <c r="X166" s="1"/>
      <c r="Y166" s="1"/>
    </row>
    <row r="167" ht="15.75" customHeight="1">
      <c r="A167" s="1"/>
      <c r="B167" s="74">
        <v>3.0</v>
      </c>
      <c r="C167" s="113" t="s">
        <v>247</v>
      </c>
      <c r="D167" s="114"/>
      <c r="E167" s="114"/>
      <c r="F167" s="114"/>
      <c r="G167" s="114">
        <v>1.0</v>
      </c>
      <c r="H167" s="114"/>
      <c r="I167" s="114"/>
      <c r="J167" s="114"/>
      <c r="K167" s="114"/>
      <c r="L167" s="114"/>
      <c r="M167" s="114"/>
      <c r="N167" s="114">
        <v>1.0</v>
      </c>
      <c r="O167" s="114"/>
      <c r="P167" s="91"/>
      <c r="Q167" s="1"/>
      <c r="R167" s="1"/>
      <c r="S167" s="1"/>
      <c r="T167" s="1"/>
      <c r="U167" s="1"/>
      <c r="V167" s="1"/>
      <c r="W167" s="1"/>
      <c r="X167" s="1"/>
      <c r="Y167" s="1"/>
    </row>
    <row r="168" ht="15.75" customHeight="1">
      <c r="A168" s="1"/>
      <c r="B168" s="74">
        <v>4.0</v>
      </c>
      <c r="C168" s="113" t="s">
        <v>248</v>
      </c>
      <c r="D168" s="114"/>
      <c r="E168" s="114"/>
      <c r="F168" s="114"/>
      <c r="G168" s="114">
        <v>1.0</v>
      </c>
      <c r="H168" s="114"/>
      <c r="I168" s="114"/>
      <c r="J168" s="114"/>
      <c r="K168" s="114"/>
      <c r="L168" s="114"/>
      <c r="M168" s="114"/>
      <c r="N168" s="114">
        <v>1.0</v>
      </c>
      <c r="O168" s="114"/>
      <c r="P168" s="91"/>
      <c r="Q168" s="1"/>
      <c r="R168" s="1"/>
      <c r="S168" s="1"/>
      <c r="T168" s="1"/>
      <c r="U168" s="1"/>
      <c r="V168" s="1"/>
      <c r="W168" s="1"/>
      <c r="X168" s="1"/>
      <c r="Y168" s="1"/>
    </row>
    <row r="169" ht="15.75" customHeight="1">
      <c r="A169" s="1"/>
      <c r="B169" s="57" t="s">
        <v>128</v>
      </c>
      <c r="C169" s="59"/>
      <c r="D169" s="80">
        <v>0.0</v>
      </c>
      <c r="E169" s="80">
        <v>0.0</v>
      </c>
      <c r="F169" s="80">
        <v>0.0</v>
      </c>
      <c r="G169" s="80">
        <v>3.0</v>
      </c>
      <c r="H169" s="80">
        <v>1.0</v>
      </c>
      <c r="I169" s="80">
        <v>0.0</v>
      </c>
      <c r="J169" s="80">
        <v>0.0</v>
      </c>
      <c r="K169" s="80">
        <v>0.0</v>
      </c>
      <c r="L169" s="80">
        <v>0.0</v>
      </c>
      <c r="M169" s="104">
        <v>0.0</v>
      </c>
      <c r="N169" s="104">
        <v>3.0</v>
      </c>
      <c r="O169" s="104">
        <v>0.0</v>
      </c>
      <c r="P169" s="105" t="s">
        <v>129</v>
      </c>
      <c r="Q169" s="1"/>
      <c r="R169" s="1"/>
      <c r="S169" s="1"/>
      <c r="T169" s="1"/>
      <c r="U169" s="1"/>
      <c r="V169" s="1"/>
      <c r="W169" s="1"/>
      <c r="X169" s="1"/>
      <c r="Y169" s="1"/>
    </row>
    <row r="170" ht="15.75" customHeight="1">
      <c r="A170" s="1"/>
      <c r="B170" s="57" t="s">
        <v>130</v>
      </c>
      <c r="C170" s="59"/>
      <c r="D170" s="80">
        <v>0.0</v>
      </c>
      <c r="E170" s="80">
        <v>0.0</v>
      </c>
      <c r="F170" s="80">
        <v>0.0</v>
      </c>
      <c r="G170" s="80">
        <v>9.0</v>
      </c>
      <c r="H170" s="80">
        <v>4.0</v>
      </c>
      <c r="I170" s="80">
        <v>0.0</v>
      </c>
      <c r="J170" s="80">
        <v>0.0</v>
      </c>
      <c r="K170" s="80">
        <v>0.0</v>
      </c>
      <c r="L170" s="80">
        <v>0.0</v>
      </c>
      <c r="M170" s="104">
        <v>0.0</v>
      </c>
      <c r="N170" s="104">
        <v>12.0</v>
      </c>
      <c r="O170" s="104">
        <v>5.0</v>
      </c>
      <c r="P170" s="105">
        <f>SUM(D170:O170)</f>
        <v>30</v>
      </c>
      <c r="Q170" s="1"/>
      <c r="R170" s="1"/>
      <c r="S170" s="1"/>
      <c r="T170" s="1"/>
      <c r="U170" s="1"/>
      <c r="V170" s="1"/>
      <c r="W170" s="1"/>
      <c r="X170" s="1"/>
      <c r="Y170" s="1"/>
    </row>
    <row r="171" ht="15.75" customHeight="1">
      <c r="A171" s="1"/>
      <c r="B171" s="111" t="s">
        <v>61</v>
      </c>
      <c r="C171" s="58"/>
      <c r="D171" s="58"/>
      <c r="E171" s="58"/>
      <c r="F171" s="58"/>
      <c r="G171" s="58"/>
      <c r="H171" s="58"/>
      <c r="I171" s="58"/>
      <c r="J171" s="58"/>
      <c r="K171" s="58"/>
      <c r="L171" s="58"/>
      <c r="M171" s="58"/>
      <c r="N171" s="58"/>
      <c r="O171" s="58"/>
      <c r="P171" s="59"/>
      <c r="Q171" s="1"/>
      <c r="R171" s="1"/>
      <c r="S171" s="1"/>
      <c r="T171" s="1"/>
      <c r="U171" s="1"/>
      <c r="V171" s="1"/>
      <c r="W171" s="1"/>
      <c r="X171" s="1"/>
      <c r="Y171" s="1"/>
    </row>
    <row r="172" ht="15.75" customHeight="1">
      <c r="A172" s="1"/>
      <c r="B172" s="94" t="s">
        <v>55</v>
      </c>
      <c r="C172" s="95" t="s">
        <v>118</v>
      </c>
      <c r="D172" s="96" t="s">
        <v>119</v>
      </c>
      <c r="E172" s="58"/>
      <c r="F172" s="58"/>
      <c r="G172" s="58"/>
      <c r="H172" s="58"/>
      <c r="I172" s="59"/>
      <c r="J172" s="96" t="s">
        <v>120</v>
      </c>
      <c r="K172" s="58"/>
      <c r="L172" s="58"/>
      <c r="M172" s="58"/>
      <c r="N172" s="58"/>
      <c r="O172" s="59"/>
      <c r="P172" s="97" t="s">
        <v>121</v>
      </c>
      <c r="Q172" s="1"/>
      <c r="R172" s="1"/>
      <c r="S172" s="1"/>
      <c r="T172" s="1"/>
      <c r="U172" s="1"/>
      <c r="V172" s="1"/>
      <c r="W172" s="1"/>
      <c r="X172" s="1"/>
      <c r="Y172" s="1"/>
    </row>
    <row r="173" ht="15.75" customHeight="1">
      <c r="A173" s="1"/>
      <c r="B173" s="67"/>
      <c r="C173" s="67"/>
      <c r="D173" s="98">
        <v>0.0</v>
      </c>
      <c r="E173" s="98">
        <v>1.0</v>
      </c>
      <c r="F173" s="98">
        <v>2.0</v>
      </c>
      <c r="G173" s="98">
        <v>3.0</v>
      </c>
      <c r="H173" s="98">
        <v>4.0</v>
      </c>
      <c r="I173" s="98">
        <v>5.0</v>
      </c>
      <c r="J173" s="98">
        <v>0.0</v>
      </c>
      <c r="K173" s="98">
        <v>1.0</v>
      </c>
      <c r="L173" s="98">
        <v>2.0</v>
      </c>
      <c r="M173" s="98">
        <v>3.0</v>
      </c>
      <c r="N173" s="98">
        <v>4.0</v>
      </c>
      <c r="O173" s="98">
        <v>5.0</v>
      </c>
      <c r="P173" s="67"/>
      <c r="Q173" s="1"/>
      <c r="R173" s="1"/>
      <c r="S173" s="1"/>
      <c r="T173" s="1"/>
      <c r="U173" s="1"/>
      <c r="V173" s="1"/>
      <c r="W173" s="1"/>
      <c r="X173" s="1"/>
      <c r="Y173" s="1"/>
    </row>
    <row r="174" ht="15.75" customHeight="1">
      <c r="A174" s="1"/>
      <c r="B174" s="74">
        <v>1.0</v>
      </c>
      <c r="C174" s="110" t="s">
        <v>249</v>
      </c>
      <c r="D174" s="74"/>
      <c r="E174" s="74"/>
      <c r="F174" s="74"/>
      <c r="G174" s="74">
        <v>1.0</v>
      </c>
      <c r="H174" s="74"/>
      <c r="I174" s="74"/>
      <c r="J174" s="74"/>
      <c r="K174" s="74"/>
      <c r="L174" s="74"/>
      <c r="M174" s="74"/>
      <c r="N174" s="74">
        <v>1.0</v>
      </c>
      <c r="O174" s="74"/>
      <c r="P174" s="91"/>
      <c r="Q174" s="1"/>
      <c r="R174" s="1"/>
      <c r="S174" s="1"/>
      <c r="T174" s="1"/>
      <c r="U174" s="1"/>
      <c r="V174" s="1"/>
      <c r="W174" s="1"/>
      <c r="X174" s="1"/>
      <c r="Y174" s="1"/>
    </row>
    <row r="175" ht="15.75" customHeight="1">
      <c r="A175" s="1"/>
      <c r="B175" s="74">
        <v>2.0</v>
      </c>
      <c r="C175" s="113" t="s">
        <v>250</v>
      </c>
      <c r="D175" s="74"/>
      <c r="E175" s="74"/>
      <c r="F175" s="74"/>
      <c r="G175" s="74"/>
      <c r="H175" s="74">
        <v>1.0</v>
      </c>
      <c r="I175" s="74"/>
      <c r="J175" s="74"/>
      <c r="K175" s="74"/>
      <c r="L175" s="74"/>
      <c r="M175" s="74"/>
      <c r="N175" s="74"/>
      <c r="O175" s="74">
        <v>1.0</v>
      </c>
      <c r="P175" s="91"/>
      <c r="Q175" s="1"/>
      <c r="R175" s="1"/>
      <c r="S175" s="1"/>
      <c r="T175" s="1"/>
      <c r="U175" s="1"/>
      <c r="V175" s="1"/>
      <c r="W175" s="1"/>
      <c r="X175" s="1"/>
      <c r="Y175" s="1"/>
    </row>
    <row r="176" ht="15.75" customHeight="1">
      <c r="A176" s="1"/>
      <c r="B176" s="74">
        <v>3.0</v>
      </c>
      <c r="C176" s="113" t="s">
        <v>251</v>
      </c>
      <c r="D176" s="74"/>
      <c r="E176" s="74"/>
      <c r="F176" s="74"/>
      <c r="G176" s="74"/>
      <c r="H176" s="74">
        <v>1.0</v>
      </c>
      <c r="I176" s="74"/>
      <c r="J176" s="74"/>
      <c r="K176" s="74"/>
      <c r="L176" s="74"/>
      <c r="M176" s="74"/>
      <c r="N176" s="74"/>
      <c r="O176" s="74">
        <v>1.0</v>
      </c>
      <c r="P176" s="91"/>
      <c r="Q176" s="1"/>
      <c r="R176" s="1"/>
      <c r="S176" s="1"/>
      <c r="T176" s="1"/>
      <c r="U176" s="1"/>
      <c r="V176" s="1"/>
      <c r="W176" s="1"/>
      <c r="X176" s="1"/>
      <c r="Y176" s="1"/>
    </row>
    <row r="177" ht="15.75" customHeight="1">
      <c r="A177" s="1"/>
      <c r="B177" s="57" t="s">
        <v>128</v>
      </c>
      <c r="C177" s="59"/>
      <c r="D177" s="80">
        <v>0.0</v>
      </c>
      <c r="E177" s="80">
        <v>0.0</v>
      </c>
      <c r="F177" s="80">
        <v>0.0</v>
      </c>
      <c r="G177" s="80">
        <v>1.0</v>
      </c>
      <c r="H177" s="80">
        <v>2.0</v>
      </c>
      <c r="I177" s="80">
        <v>0.0</v>
      </c>
      <c r="J177" s="80">
        <v>0.0</v>
      </c>
      <c r="K177" s="80">
        <v>0.0</v>
      </c>
      <c r="L177" s="80">
        <v>0.0</v>
      </c>
      <c r="M177" s="104">
        <v>0.0</v>
      </c>
      <c r="N177" s="104">
        <v>1.0</v>
      </c>
      <c r="O177" s="104">
        <v>2.0</v>
      </c>
      <c r="P177" s="105" t="s">
        <v>129</v>
      </c>
      <c r="Q177" s="1"/>
      <c r="R177" s="1"/>
      <c r="S177" s="1"/>
      <c r="T177" s="1"/>
      <c r="U177" s="1"/>
      <c r="V177" s="1"/>
      <c r="W177" s="1"/>
      <c r="X177" s="1"/>
      <c r="Y177" s="1"/>
    </row>
    <row r="178" ht="15.75" customHeight="1">
      <c r="A178" s="1"/>
      <c r="B178" s="57" t="s">
        <v>130</v>
      </c>
      <c r="C178" s="59"/>
      <c r="D178" s="80">
        <v>0.0</v>
      </c>
      <c r="E178" s="80">
        <v>0.0</v>
      </c>
      <c r="F178" s="80">
        <v>0.0</v>
      </c>
      <c r="G178" s="73">
        <v>3.0</v>
      </c>
      <c r="H178" s="80">
        <v>8.0</v>
      </c>
      <c r="I178" s="80">
        <v>0.0</v>
      </c>
      <c r="J178" s="80">
        <v>0.0</v>
      </c>
      <c r="K178" s="80">
        <v>0.0</v>
      </c>
      <c r="L178" s="80">
        <v>0.0</v>
      </c>
      <c r="M178" s="104">
        <v>0.0</v>
      </c>
      <c r="N178" s="104">
        <v>4.0</v>
      </c>
      <c r="O178" s="104">
        <v>10.0</v>
      </c>
      <c r="P178" s="105">
        <f>SUM(D178:O178)</f>
        <v>25</v>
      </c>
      <c r="Q178" s="1"/>
      <c r="R178" s="1"/>
      <c r="S178" s="1"/>
      <c r="T178" s="1"/>
      <c r="U178" s="1"/>
      <c r="V178" s="1"/>
      <c r="W178" s="1"/>
      <c r="X178" s="1"/>
      <c r="Y178" s="1"/>
    </row>
    <row r="179" ht="15.75" customHeight="1">
      <c r="A179" s="1"/>
      <c r="B179" s="111" t="s">
        <v>152</v>
      </c>
      <c r="C179" s="58"/>
      <c r="D179" s="58"/>
      <c r="E179" s="58"/>
      <c r="F179" s="58"/>
      <c r="G179" s="58"/>
      <c r="H179" s="58"/>
      <c r="I179" s="58"/>
      <c r="J179" s="58"/>
      <c r="K179" s="58"/>
      <c r="L179" s="58"/>
      <c r="M179" s="58"/>
      <c r="N179" s="58"/>
      <c r="O179" s="58"/>
      <c r="P179" s="59"/>
      <c r="Q179" s="1"/>
      <c r="R179" s="1"/>
      <c r="S179" s="1"/>
      <c r="T179" s="1"/>
      <c r="U179" s="1"/>
      <c r="V179" s="1"/>
      <c r="W179" s="1"/>
      <c r="X179" s="1"/>
      <c r="Y179" s="1"/>
    </row>
    <row r="180" ht="15.75" customHeight="1">
      <c r="A180" s="1"/>
      <c r="B180" s="94" t="s">
        <v>55</v>
      </c>
      <c r="C180" s="95" t="s">
        <v>118</v>
      </c>
      <c r="D180" s="96" t="s">
        <v>119</v>
      </c>
      <c r="E180" s="58"/>
      <c r="F180" s="58"/>
      <c r="G180" s="58"/>
      <c r="H180" s="58"/>
      <c r="I180" s="59"/>
      <c r="J180" s="96" t="s">
        <v>120</v>
      </c>
      <c r="K180" s="58"/>
      <c r="L180" s="58"/>
      <c r="M180" s="58"/>
      <c r="N180" s="58"/>
      <c r="O180" s="59"/>
      <c r="P180" s="97" t="s">
        <v>121</v>
      </c>
      <c r="Q180" s="1"/>
      <c r="R180" s="1"/>
      <c r="S180" s="1"/>
      <c r="T180" s="1"/>
      <c r="U180" s="1"/>
      <c r="V180" s="1"/>
      <c r="W180" s="1"/>
      <c r="X180" s="1"/>
      <c r="Y180" s="1"/>
    </row>
    <row r="181" ht="15.75" customHeight="1">
      <c r="A181" s="1"/>
      <c r="B181" s="67"/>
      <c r="C181" s="67"/>
      <c r="D181" s="98">
        <v>0.0</v>
      </c>
      <c r="E181" s="98">
        <v>1.0</v>
      </c>
      <c r="F181" s="98">
        <v>2.0</v>
      </c>
      <c r="G181" s="98">
        <v>3.0</v>
      </c>
      <c r="H181" s="98">
        <v>4.0</v>
      </c>
      <c r="I181" s="98">
        <v>5.0</v>
      </c>
      <c r="J181" s="98">
        <v>0.0</v>
      </c>
      <c r="K181" s="98">
        <v>1.0</v>
      </c>
      <c r="L181" s="98">
        <v>2.0</v>
      </c>
      <c r="M181" s="98">
        <v>3.0</v>
      </c>
      <c r="N181" s="98">
        <v>4.0</v>
      </c>
      <c r="O181" s="98">
        <v>5.0</v>
      </c>
      <c r="P181" s="67"/>
      <c r="Q181" s="1"/>
      <c r="R181" s="1"/>
      <c r="S181" s="1"/>
      <c r="T181" s="1"/>
      <c r="U181" s="1"/>
      <c r="V181" s="1"/>
      <c r="W181" s="1"/>
      <c r="X181" s="1"/>
      <c r="Y181" s="1"/>
    </row>
    <row r="182" ht="15.75" customHeight="1">
      <c r="A182" s="1"/>
      <c r="B182" s="74">
        <v>1.0</v>
      </c>
      <c r="C182" s="113" t="s">
        <v>252</v>
      </c>
      <c r="D182" s="74"/>
      <c r="E182" s="74"/>
      <c r="F182" s="74"/>
      <c r="G182" s="74">
        <v>1.0</v>
      </c>
      <c r="H182" s="74"/>
      <c r="I182" s="74"/>
      <c r="J182" s="74"/>
      <c r="K182" s="74"/>
      <c r="L182" s="74"/>
      <c r="M182" s="74"/>
      <c r="N182" s="74">
        <v>1.0</v>
      </c>
      <c r="O182" s="74"/>
      <c r="P182" s="91"/>
      <c r="Q182" s="1"/>
      <c r="R182" s="1"/>
      <c r="S182" s="1"/>
      <c r="T182" s="1"/>
      <c r="U182" s="1"/>
      <c r="V182" s="1"/>
      <c r="W182" s="1"/>
      <c r="X182" s="1"/>
      <c r="Y182" s="1"/>
    </row>
    <row r="183" ht="15.75" customHeight="1">
      <c r="A183" s="1"/>
      <c r="B183" s="74">
        <v>2.0</v>
      </c>
      <c r="C183" s="113" t="s">
        <v>253</v>
      </c>
      <c r="D183" s="74"/>
      <c r="E183" s="74"/>
      <c r="F183" s="74"/>
      <c r="G183" s="74"/>
      <c r="H183" s="74">
        <v>1.0</v>
      </c>
      <c r="I183" s="74"/>
      <c r="J183" s="74"/>
      <c r="K183" s="74"/>
      <c r="L183" s="74"/>
      <c r="M183" s="74"/>
      <c r="N183" s="74"/>
      <c r="O183" s="74">
        <v>5.0</v>
      </c>
      <c r="P183" s="91"/>
      <c r="Q183" s="1"/>
      <c r="R183" s="1"/>
      <c r="S183" s="1"/>
      <c r="T183" s="1"/>
      <c r="U183" s="1"/>
      <c r="V183" s="1"/>
      <c r="W183" s="1"/>
      <c r="X183" s="1"/>
      <c r="Y183" s="1"/>
    </row>
    <row r="184" ht="15.75" customHeight="1">
      <c r="A184" s="1"/>
      <c r="B184" s="74">
        <v>3.0</v>
      </c>
      <c r="C184" s="113" t="s">
        <v>254</v>
      </c>
      <c r="D184" s="74"/>
      <c r="E184" s="74"/>
      <c r="F184" s="74"/>
      <c r="G184" s="74">
        <v>1.0</v>
      </c>
      <c r="H184" s="74"/>
      <c r="I184" s="74"/>
      <c r="J184" s="74"/>
      <c r="K184" s="74"/>
      <c r="L184" s="74"/>
      <c r="M184" s="74"/>
      <c r="N184" s="74">
        <v>1.0</v>
      </c>
      <c r="O184" s="74"/>
      <c r="P184" s="91"/>
      <c r="Q184" s="1"/>
      <c r="R184" s="1"/>
      <c r="S184" s="1"/>
      <c r="T184" s="1"/>
      <c r="U184" s="1"/>
      <c r="V184" s="1"/>
      <c r="W184" s="1"/>
      <c r="X184" s="1"/>
      <c r="Y184" s="1"/>
    </row>
    <row r="185" ht="15.75" customHeight="1">
      <c r="A185" s="1"/>
      <c r="B185" s="57" t="s">
        <v>128</v>
      </c>
      <c r="C185" s="59"/>
      <c r="D185" s="80">
        <v>0.0</v>
      </c>
      <c r="E185" s="80">
        <v>0.0</v>
      </c>
      <c r="F185" s="80">
        <v>0.0</v>
      </c>
      <c r="G185" s="80">
        <v>2.0</v>
      </c>
      <c r="H185" s="80">
        <v>1.0</v>
      </c>
      <c r="I185" s="80">
        <v>1.0</v>
      </c>
      <c r="J185" s="80">
        <v>0.0</v>
      </c>
      <c r="K185" s="80">
        <v>0.0</v>
      </c>
      <c r="L185" s="80">
        <v>0.0</v>
      </c>
      <c r="M185" s="104">
        <v>0.0</v>
      </c>
      <c r="N185" s="104">
        <v>2.0</v>
      </c>
      <c r="O185" s="104">
        <v>1.0</v>
      </c>
      <c r="P185" s="105" t="s">
        <v>129</v>
      </c>
      <c r="Q185" s="1"/>
      <c r="R185" s="1"/>
      <c r="S185" s="1"/>
      <c r="T185" s="1"/>
      <c r="U185" s="1"/>
      <c r="V185" s="1"/>
      <c r="W185" s="1"/>
      <c r="X185" s="1"/>
      <c r="Y185" s="1"/>
    </row>
    <row r="186" ht="15.75" customHeight="1">
      <c r="A186" s="1"/>
      <c r="B186" s="57" t="s">
        <v>130</v>
      </c>
      <c r="C186" s="59"/>
      <c r="D186" s="80">
        <v>0.0</v>
      </c>
      <c r="E186" s="80">
        <v>0.0</v>
      </c>
      <c r="F186" s="80">
        <v>0.0</v>
      </c>
      <c r="G186" s="80">
        <v>6.0</v>
      </c>
      <c r="H186" s="80">
        <v>4.0</v>
      </c>
      <c r="I186" s="80">
        <v>5.0</v>
      </c>
      <c r="J186" s="80">
        <v>0.0</v>
      </c>
      <c r="K186" s="80">
        <v>0.0</v>
      </c>
      <c r="L186" s="80">
        <v>0.0</v>
      </c>
      <c r="M186" s="104">
        <v>0.0</v>
      </c>
      <c r="N186" s="104">
        <v>8.0</v>
      </c>
      <c r="O186" s="104">
        <v>5.0</v>
      </c>
      <c r="P186" s="105">
        <f>SUM(D186:O186)</f>
        <v>28</v>
      </c>
      <c r="Q186" s="1"/>
      <c r="R186" s="1"/>
      <c r="S186" s="1"/>
      <c r="T186" s="1"/>
      <c r="U186" s="1"/>
      <c r="V186" s="1"/>
      <c r="W186" s="1"/>
      <c r="X186" s="1"/>
      <c r="Y186" s="1"/>
    </row>
    <row r="187" ht="15.75" customHeight="1">
      <c r="A187" s="1"/>
      <c r="B187" s="111" t="s">
        <v>159</v>
      </c>
      <c r="C187" s="58"/>
      <c r="D187" s="58"/>
      <c r="E187" s="58"/>
      <c r="F187" s="58"/>
      <c r="G187" s="58"/>
      <c r="H187" s="58"/>
      <c r="I187" s="58"/>
      <c r="J187" s="58"/>
      <c r="K187" s="58"/>
      <c r="L187" s="58"/>
      <c r="M187" s="58"/>
      <c r="N187" s="58"/>
      <c r="O187" s="58"/>
      <c r="P187" s="59"/>
      <c r="Q187" s="1"/>
      <c r="R187" s="1"/>
      <c r="S187" s="1"/>
      <c r="T187" s="1"/>
      <c r="U187" s="1"/>
      <c r="V187" s="1"/>
      <c r="W187" s="1"/>
      <c r="X187" s="1"/>
      <c r="Y187" s="1"/>
    </row>
    <row r="188" ht="15.75" customHeight="1">
      <c r="A188" s="1"/>
      <c r="B188" s="94" t="s">
        <v>55</v>
      </c>
      <c r="C188" s="95" t="s">
        <v>118</v>
      </c>
      <c r="D188" s="96" t="s">
        <v>119</v>
      </c>
      <c r="E188" s="58"/>
      <c r="F188" s="58"/>
      <c r="G188" s="58"/>
      <c r="H188" s="58"/>
      <c r="I188" s="59"/>
      <c r="J188" s="96" t="s">
        <v>120</v>
      </c>
      <c r="K188" s="58"/>
      <c r="L188" s="58"/>
      <c r="M188" s="58"/>
      <c r="N188" s="58"/>
      <c r="O188" s="59"/>
      <c r="P188" s="97" t="s">
        <v>121</v>
      </c>
      <c r="Q188" s="1"/>
      <c r="R188" s="1"/>
      <c r="S188" s="1"/>
      <c r="T188" s="1"/>
      <c r="U188" s="1"/>
      <c r="V188" s="1"/>
      <c r="W188" s="1"/>
      <c r="X188" s="1"/>
      <c r="Y188" s="1"/>
    </row>
    <row r="189" ht="15.75" customHeight="1">
      <c r="A189" s="1"/>
      <c r="B189" s="67"/>
      <c r="C189" s="67"/>
      <c r="D189" s="98">
        <v>0.0</v>
      </c>
      <c r="E189" s="98">
        <v>1.0</v>
      </c>
      <c r="F189" s="98">
        <v>2.0</v>
      </c>
      <c r="G189" s="98">
        <v>3.0</v>
      </c>
      <c r="H189" s="98">
        <v>4.0</v>
      </c>
      <c r="I189" s="98">
        <v>5.0</v>
      </c>
      <c r="J189" s="98">
        <v>0.0</v>
      </c>
      <c r="K189" s="98">
        <v>1.0</v>
      </c>
      <c r="L189" s="98">
        <v>2.0</v>
      </c>
      <c r="M189" s="98">
        <v>3.0</v>
      </c>
      <c r="N189" s="98">
        <v>4.0</v>
      </c>
      <c r="O189" s="98">
        <v>5.0</v>
      </c>
      <c r="P189" s="67"/>
      <c r="Q189" s="1"/>
      <c r="R189" s="1"/>
      <c r="S189" s="1"/>
      <c r="T189" s="1"/>
      <c r="U189" s="1"/>
      <c r="V189" s="1"/>
      <c r="W189" s="1"/>
      <c r="X189" s="1"/>
      <c r="Y189" s="1"/>
    </row>
    <row r="190" ht="15.75" customHeight="1">
      <c r="A190" s="1"/>
      <c r="B190" s="74">
        <v>1.0</v>
      </c>
      <c r="C190" s="113" t="s">
        <v>255</v>
      </c>
      <c r="D190" s="74"/>
      <c r="E190" s="74"/>
      <c r="F190" s="74">
        <v>1.0</v>
      </c>
      <c r="G190" s="74"/>
      <c r="H190" s="74"/>
      <c r="I190" s="74"/>
      <c r="J190" s="74"/>
      <c r="K190" s="74"/>
      <c r="L190" s="74"/>
      <c r="M190" s="74">
        <v>1.0</v>
      </c>
      <c r="N190" s="74"/>
      <c r="O190" s="74"/>
      <c r="P190" s="91"/>
      <c r="Q190" s="1"/>
      <c r="R190" s="1"/>
      <c r="S190" s="1"/>
      <c r="T190" s="1"/>
      <c r="U190" s="1"/>
      <c r="V190" s="1"/>
      <c r="W190" s="1"/>
      <c r="X190" s="1"/>
      <c r="Y190" s="1"/>
    </row>
    <row r="191" ht="15.75" customHeight="1">
      <c r="A191" s="1"/>
      <c r="B191" s="74">
        <v>2.0</v>
      </c>
      <c r="C191" s="113" t="s">
        <v>255</v>
      </c>
      <c r="D191" s="74"/>
      <c r="E191" s="74"/>
      <c r="F191" s="74"/>
      <c r="G191" s="74">
        <v>1.0</v>
      </c>
      <c r="H191" s="74"/>
      <c r="I191" s="74"/>
      <c r="J191" s="74"/>
      <c r="K191" s="74"/>
      <c r="L191" s="74"/>
      <c r="M191" s="74"/>
      <c r="N191" s="74">
        <v>1.0</v>
      </c>
      <c r="O191" s="74"/>
      <c r="P191" s="91"/>
      <c r="Q191" s="1"/>
      <c r="R191" s="1"/>
      <c r="S191" s="1"/>
      <c r="T191" s="1"/>
      <c r="U191" s="1"/>
      <c r="V191" s="1"/>
      <c r="W191" s="1"/>
      <c r="X191" s="1"/>
      <c r="Y191" s="1"/>
    </row>
    <row r="192" ht="15.75" customHeight="1">
      <c r="A192" s="1"/>
      <c r="B192" s="74">
        <v>3.0</v>
      </c>
      <c r="C192" s="113" t="s">
        <v>256</v>
      </c>
      <c r="D192" s="74"/>
      <c r="E192" s="74"/>
      <c r="F192" s="74"/>
      <c r="G192" s="74"/>
      <c r="H192" s="74">
        <v>1.0</v>
      </c>
      <c r="I192" s="74"/>
      <c r="J192" s="74"/>
      <c r="K192" s="74"/>
      <c r="L192" s="74"/>
      <c r="M192" s="74"/>
      <c r="N192" s="74"/>
      <c r="O192" s="74">
        <v>1.0</v>
      </c>
      <c r="P192" s="91"/>
      <c r="Q192" s="1"/>
      <c r="R192" s="1"/>
      <c r="S192" s="1"/>
      <c r="T192" s="1"/>
      <c r="U192" s="1"/>
      <c r="V192" s="1"/>
      <c r="W192" s="1"/>
      <c r="X192" s="1"/>
      <c r="Y192" s="1"/>
    </row>
    <row r="193" ht="15.75" customHeight="1">
      <c r="A193" s="1"/>
      <c r="B193" s="57" t="s">
        <v>128</v>
      </c>
      <c r="C193" s="59"/>
      <c r="D193" s="80">
        <v>0.0</v>
      </c>
      <c r="E193" s="80">
        <v>0.0</v>
      </c>
      <c r="F193" s="80">
        <v>1.0</v>
      </c>
      <c r="G193" s="80">
        <v>1.0</v>
      </c>
      <c r="H193" s="80">
        <v>1.0</v>
      </c>
      <c r="I193" s="80">
        <v>0.0</v>
      </c>
      <c r="J193" s="80">
        <v>0.0</v>
      </c>
      <c r="K193" s="80">
        <v>0.0</v>
      </c>
      <c r="L193" s="80">
        <v>0.0</v>
      </c>
      <c r="M193" s="104">
        <v>0.0</v>
      </c>
      <c r="N193" s="104">
        <v>0.0</v>
      </c>
      <c r="O193" s="104">
        <v>1.0</v>
      </c>
      <c r="P193" s="105" t="s">
        <v>129</v>
      </c>
      <c r="Q193" s="1"/>
      <c r="R193" s="1"/>
      <c r="S193" s="1"/>
      <c r="T193" s="1"/>
      <c r="U193" s="1"/>
      <c r="V193" s="1"/>
      <c r="W193" s="1"/>
      <c r="X193" s="1"/>
      <c r="Y193" s="1"/>
    </row>
    <row r="194" ht="15.75" customHeight="1">
      <c r="A194" s="1"/>
      <c r="B194" s="57" t="s">
        <v>130</v>
      </c>
      <c r="C194" s="59"/>
      <c r="D194" s="80">
        <v>0.0</v>
      </c>
      <c r="E194" s="80">
        <v>0.0</v>
      </c>
      <c r="F194" s="80">
        <v>2.0</v>
      </c>
      <c r="G194" s="80">
        <v>3.0</v>
      </c>
      <c r="H194" s="80">
        <v>4.0</v>
      </c>
      <c r="I194" s="80">
        <v>0.0</v>
      </c>
      <c r="J194" s="80">
        <v>0.0</v>
      </c>
      <c r="K194" s="80">
        <v>0.0</v>
      </c>
      <c r="L194" s="80">
        <v>0.0</v>
      </c>
      <c r="M194" s="104">
        <v>3.0</v>
      </c>
      <c r="N194" s="104">
        <v>4.0</v>
      </c>
      <c r="O194" s="104">
        <v>5.0</v>
      </c>
      <c r="P194" s="105">
        <f>SUM(D194:O194)</f>
        <v>21</v>
      </c>
      <c r="Q194" s="1"/>
      <c r="R194" s="1"/>
      <c r="S194" s="1"/>
      <c r="T194" s="1"/>
      <c r="U194" s="1"/>
      <c r="V194" s="1"/>
      <c r="W194" s="1"/>
      <c r="X194" s="1"/>
      <c r="Y194" s="1"/>
    </row>
    <row r="195" ht="15.75" customHeight="1">
      <c r="A195" s="1"/>
      <c r="B195" s="111" t="s">
        <v>166</v>
      </c>
      <c r="C195" s="58"/>
      <c r="D195" s="58"/>
      <c r="E195" s="58"/>
      <c r="F195" s="58"/>
      <c r="G195" s="58"/>
      <c r="H195" s="58"/>
      <c r="I195" s="58"/>
      <c r="J195" s="58"/>
      <c r="K195" s="58"/>
      <c r="L195" s="58"/>
      <c r="M195" s="58"/>
      <c r="N195" s="58"/>
      <c r="O195" s="58"/>
      <c r="P195" s="59"/>
      <c r="Q195" s="1"/>
      <c r="R195" s="1"/>
      <c r="S195" s="1"/>
      <c r="T195" s="1"/>
      <c r="U195" s="1"/>
      <c r="V195" s="1"/>
      <c r="W195" s="1"/>
      <c r="X195" s="1"/>
      <c r="Y195" s="1"/>
    </row>
    <row r="196" ht="15.75" customHeight="1">
      <c r="A196" s="1"/>
      <c r="B196" s="94" t="s">
        <v>55</v>
      </c>
      <c r="C196" s="95" t="s">
        <v>118</v>
      </c>
      <c r="D196" s="96" t="s">
        <v>119</v>
      </c>
      <c r="E196" s="58"/>
      <c r="F196" s="58"/>
      <c r="G196" s="58"/>
      <c r="H196" s="58"/>
      <c r="I196" s="59"/>
      <c r="J196" s="96" t="s">
        <v>120</v>
      </c>
      <c r="K196" s="58"/>
      <c r="L196" s="58"/>
      <c r="M196" s="58"/>
      <c r="N196" s="58"/>
      <c r="O196" s="59"/>
      <c r="P196" s="97" t="s">
        <v>121</v>
      </c>
      <c r="Q196" s="1"/>
      <c r="R196" s="1"/>
      <c r="S196" s="1"/>
      <c r="T196" s="1"/>
      <c r="U196" s="1"/>
      <c r="V196" s="1"/>
      <c r="W196" s="1"/>
      <c r="X196" s="1"/>
      <c r="Y196" s="1"/>
    </row>
    <row r="197" ht="15.75" customHeight="1">
      <c r="A197" s="1"/>
      <c r="B197" s="67"/>
      <c r="C197" s="67"/>
      <c r="D197" s="98">
        <v>0.0</v>
      </c>
      <c r="E197" s="98">
        <v>1.0</v>
      </c>
      <c r="F197" s="98">
        <v>2.0</v>
      </c>
      <c r="G197" s="98">
        <v>3.0</v>
      </c>
      <c r="H197" s="98">
        <v>4.0</v>
      </c>
      <c r="I197" s="98">
        <v>5.0</v>
      </c>
      <c r="J197" s="98">
        <v>0.0</v>
      </c>
      <c r="K197" s="98">
        <v>1.0</v>
      </c>
      <c r="L197" s="98">
        <v>2.0</v>
      </c>
      <c r="M197" s="98">
        <v>3.0</v>
      </c>
      <c r="N197" s="98">
        <v>4.0</v>
      </c>
      <c r="O197" s="98">
        <v>5.0</v>
      </c>
      <c r="P197" s="67"/>
      <c r="Q197" s="1"/>
      <c r="R197" s="1"/>
      <c r="S197" s="1"/>
      <c r="T197" s="1"/>
      <c r="U197" s="1"/>
      <c r="V197" s="1"/>
      <c r="W197" s="1"/>
      <c r="X197" s="1"/>
      <c r="Y197" s="1"/>
    </row>
    <row r="198" ht="15.75" customHeight="1">
      <c r="A198" s="1"/>
      <c r="B198" s="74">
        <v>1.0</v>
      </c>
      <c r="C198" s="113" t="s">
        <v>257</v>
      </c>
      <c r="D198" s="74"/>
      <c r="E198" s="74"/>
      <c r="F198" s="74"/>
      <c r="G198" s="74">
        <v>1.0</v>
      </c>
      <c r="H198" s="74"/>
      <c r="I198" s="74"/>
      <c r="J198" s="74"/>
      <c r="K198" s="74"/>
      <c r="L198" s="74"/>
      <c r="M198" s="74"/>
      <c r="N198" s="74">
        <v>1.0</v>
      </c>
      <c r="O198" s="74"/>
      <c r="P198" s="91"/>
      <c r="Q198" s="1"/>
      <c r="R198" s="1"/>
      <c r="S198" s="1"/>
      <c r="T198" s="1"/>
      <c r="U198" s="1"/>
      <c r="V198" s="1"/>
      <c r="W198" s="1"/>
      <c r="X198" s="1"/>
      <c r="Y198" s="1"/>
    </row>
    <row r="199" ht="15.75" customHeight="1">
      <c r="A199" s="1"/>
      <c r="B199" s="74">
        <v>2.0</v>
      </c>
      <c r="C199" s="113" t="s">
        <v>258</v>
      </c>
      <c r="D199" s="74"/>
      <c r="E199" s="74"/>
      <c r="F199" s="74"/>
      <c r="G199" s="74">
        <v>1.0</v>
      </c>
      <c r="H199" s="74"/>
      <c r="I199" s="74"/>
      <c r="J199" s="74"/>
      <c r="K199" s="74"/>
      <c r="L199" s="74"/>
      <c r="M199" s="74"/>
      <c r="N199" s="74">
        <v>1.0</v>
      </c>
      <c r="O199" s="74"/>
      <c r="P199" s="91"/>
      <c r="Q199" s="1"/>
      <c r="R199" s="1"/>
      <c r="S199" s="1"/>
      <c r="T199" s="1"/>
      <c r="U199" s="1"/>
      <c r="V199" s="1"/>
      <c r="W199" s="1"/>
      <c r="X199" s="1"/>
      <c r="Y199" s="1"/>
    </row>
    <row r="200" ht="15.75" customHeight="1">
      <c r="A200" s="1"/>
      <c r="B200" s="57" t="s">
        <v>128</v>
      </c>
      <c r="C200" s="59"/>
      <c r="D200" s="80">
        <v>0.0</v>
      </c>
      <c r="E200" s="80">
        <v>0.0</v>
      </c>
      <c r="F200" s="80">
        <v>0.0</v>
      </c>
      <c r="G200" s="80">
        <v>2.0</v>
      </c>
      <c r="H200" s="80">
        <v>0.0</v>
      </c>
      <c r="I200" s="80">
        <v>0.0</v>
      </c>
      <c r="J200" s="80">
        <v>0.0</v>
      </c>
      <c r="K200" s="80">
        <v>0.0</v>
      </c>
      <c r="L200" s="80">
        <v>0.0</v>
      </c>
      <c r="M200" s="104">
        <v>0.0</v>
      </c>
      <c r="N200" s="104">
        <v>2.0</v>
      </c>
      <c r="O200" s="104">
        <v>0.0</v>
      </c>
      <c r="P200" s="105" t="s">
        <v>129</v>
      </c>
      <c r="Q200" s="1"/>
      <c r="R200" s="1"/>
      <c r="S200" s="1"/>
      <c r="T200" s="1"/>
      <c r="U200" s="1"/>
      <c r="V200" s="1"/>
      <c r="W200" s="1"/>
      <c r="X200" s="1"/>
      <c r="Y200" s="1"/>
    </row>
    <row r="201" ht="15.75" customHeight="1">
      <c r="A201" s="1"/>
      <c r="B201" s="57" t="s">
        <v>130</v>
      </c>
      <c r="C201" s="59"/>
      <c r="D201" s="80">
        <v>0.0</v>
      </c>
      <c r="E201" s="80">
        <v>0.0</v>
      </c>
      <c r="F201" s="80">
        <v>0.0</v>
      </c>
      <c r="G201" s="80">
        <v>6.0</v>
      </c>
      <c r="H201" s="80">
        <v>4.0</v>
      </c>
      <c r="I201" s="80">
        <v>5.0</v>
      </c>
      <c r="J201" s="80">
        <v>0.0</v>
      </c>
      <c r="K201" s="80">
        <v>0.0</v>
      </c>
      <c r="L201" s="80">
        <v>0.0</v>
      </c>
      <c r="M201" s="104">
        <v>0.0</v>
      </c>
      <c r="N201" s="104">
        <v>8.0</v>
      </c>
      <c r="O201" s="104">
        <v>0.0</v>
      </c>
      <c r="P201" s="105">
        <f>SUM(D201:O201)</f>
        <v>23</v>
      </c>
      <c r="Q201" s="1"/>
      <c r="R201" s="1"/>
      <c r="S201" s="1"/>
      <c r="T201" s="1"/>
      <c r="U201" s="1"/>
      <c r="V201" s="1"/>
      <c r="W201" s="1"/>
      <c r="X201" s="1"/>
      <c r="Y201" s="1"/>
    </row>
    <row r="202" ht="15.75" customHeight="1">
      <c r="A202" s="1"/>
      <c r="B202" s="111" t="s">
        <v>171</v>
      </c>
      <c r="C202" s="58"/>
      <c r="D202" s="58"/>
      <c r="E202" s="58"/>
      <c r="F202" s="58"/>
      <c r="G202" s="58"/>
      <c r="H202" s="58"/>
      <c r="I202" s="58"/>
      <c r="J202" s="58"/>
      <c r="K202" s="58"/>
      <c r="L202" s="58"/>
      <c r="M202" s="58"/>
      <c r="N202" s="58"/>
      <c r="O202" s="58"/>
      <c r="P202" s="59"/>
      <c r="Q202" s="1"/>
      <c r="R202" s="1"/>
      <c r="S202" s="1"/>
      <c r="T202" s="1"/>
      <c r="U202" s="1"/>
      <c r="V202" s="1"/>
      <c r="W202" s="1"/>
      <c r="X202" s="1"/>
      <c r="Y202" s="1"/>
    </row>
    <row r="203" ht="15.75" customHeight="1">
      <c r="A203" s="1"/>
      <c r="B203" s="94" t="s">
        <v>55</v>
      </c>
      <c r="C203" s="95" t="s">
        <v>118</v>
      </c>
      <c r="D203" s="96" t="s">
        <v>119</v>
      </c>
      <c r="E203" s="58"/>
      <c r="F203" s="58"/>
      <c r="G203" s="58"/>
      <c r="H203" s="58"/>
      <c r="I203" s="59"/>
      <c r="J203" s="96" t="s">
        <v>120</v>
      </c>
      <c r="K203" s="58"/>
      <c r="L203" s="58"/>
      <c r="M203" s="58"/>
      <c r="N203" s="58"/>
      <c r="O203" s="59"/>
      <c r="P203" s="97" t="s">
        <v>121</v>
      </c>
      <c r="Q203" s="1"/>
      <c r="R203" s="1"/>
      <c r="S203" s="1"/>
      <c r="T203" s="1"/>
      <c r="U203" s="1"/>
      <c r="V203" s="1"/>
      <c r="W203" s="1"/>
      <c r="X203" s="1"/>
      <c r="Y203" s="1"/>
    </row>
    <row r="204" ht="15.75" customHeight="1">
      <c r="A204" s="1"/>
      <c r="B204" s="67"/>
      <c r="C204" s="67"/>
      <c r="D204" s="98">
        <v>0.0</v>
      </c>
      <c r="E204" s="98">
        <v>1.0</v>
      </c>
      <c r="F204" s="98">
        <v>2.0</v>
      </c>
      <c r="G204" s="98">
        <v>3.0</v>
      </c>
      <c r="H204" s="98">
        <v>4.0</v>
      </c>
      <c r="I204" s="98">
        <v>5.0</v>
      </c>
      <c r="J204" s="98">
        <v>0.0</v>
      </c>
      <c r="K204" s="98">
        <v>1.0</v>
      </c>
      <c r="L204" s="98">
        <v>2.0</v>
      </c>
      <c r="M204" s="98">
        <v>3.0</v>
      </c>
      <c r="N204" s="98">
        <v>4.0</v>
      </c>
      <c r="O204" s="98">
        <v>5.0</v>
      </c>
      <c r="P204" s="67"/>
      <c r="Q204" s="1"/>
      <c r="R204" s="1"/>
      <c r="S204" s="1"/>
      <c r="T204" s="1"/>
      <c r="U204" s="1"/>
      <c r="V204" s="1"/>
      <c r="W204" s="1"/>
      <c r="X204" s="1"/>
      <c r="Y204" s="1"/>
    </row>
    <row r="205" ht="15.75" customHeight="1">
      <c r="A205" s="1"/>
      <c r="B205" s="74">
        <v>1.0</v>
      </c>
      <c r="C205" s="113" t="s">
        <v>259</v>
      </c>
      <c r="D205" s="74"/>
      <c r="E205" s="74"/>
      <c r="F205" s="74"/>
      <c r="G205" s="74">
        <v>1.0</v>
      </c>
      <c r="H205" s="74"/>
      <c r="I205" s="74"/>
      <c r="J205" s="74"/>
      <c r="K205" s="74"/>
      <c r="L205" s="74"/>
      <c r="M205" s="74"/>
      <c r="N205" s="74">
        <v>1.0</v>
      </c>
      <c r="O205" s="74"/>
      <c r="P205" s="91"/>
      <c r="Q205" s="1"/>
      <c r="R205" s="1"/>
      <c r="S205" s="1"/>
      <c r="T205" s="1"/>
      <c r="U205" s="1"/>
      <c r="V205" s="1"/>
      <c r="W205" s="1"/>
      <c r="X205" s="1"/>
      <c r="Y205" s="1"/>
    </row>
    <row r="206" ht="15.75" customHeight="1">
      <c r="A206" s="1"/>
      <c r="B206" s="74">
        <v>2.0</v>
      </c>
      <c r="C206" s="113" t="s">
        <v>260</v>
      </c>
      <c r="D206" s="74"/>
      <c r="E206" s="74"/>
      <c r="F206" s="74"/>
      <c r="G206" s="74"/>
      <c r="H206" s="74">
        <v>1.0</v>
      </c>
      <c r="I206" s="74"/>
      <c r="J206" s="74"/>
      <c r="K206" s="74"/>
      <c r="L206" s="74"/>
      <c r="M206" s="74"/>
      <c r="N206" s="74">
        <v>1.0</v>
      </c>
      <c r="O206" s="74"/>
      <c r="P206" s="91"/>
      <c r="Q206" s="1"/>
      <c r="R206" s="1"/>
      <c r="S206" s="1"/>
      <c r="T206" s="1"/>
      <c r="U206" s="1"/>
      <c r="V206" s="1"/>
      <c r="W206" s="1"/>
      <c r="X206" s="1"/>
      <c r="Y206" s="1"/>
    </row>
    <row r="207" ht="15.75" customHeight="1">
      <c r="A207" s="1"/>
      <c r="B207" s="74">
        <v>3.0</v>
      </c>
      <c r="C207" s="113" t="s">
        <v>261</v>
      </c>
      <c r="D207" s="74"/>
      <c r="E207" s="74"/>
      <c r="F207" s="74"/>
      <c r="G207" s="74">
        <v>1.0</v>
      </c>
      <c r="H207" s="74"/>
      <c r="I207" s="74"/>
      <c r="J207" s="74"/>
      <c r="K207" s="74"/>
      <c r="L207" s="74"/>
      <c r="M207" s="74">
        <v>1.0</v>
      </c>
      <c r="N207" s="74"/>
      <c r="O207" s="74"/>
      <c r="P207" s="91"/>
      <c r="Q207" s="1"/>
      <c r="R207" s="1"/>
      <c r="S207" s="1"/>
      <c r="T207" s="1"/>
      <c r="U207" s="1"/>
      <c r="V207" s="1"/>
      <c r="W207" s="1"/>
      <c r="X207" s="1"/>
      <c r="Y207" s="1"/>
    </row>
    <row r="208" ht="15.75" customHeight="1">
      <c r="A208" s="1"/>
      <c r="B208" s="74">
        <v>4.0</v>
      </c>
      <c r="C208" s="115" t="s">
        <v>261</v>
      </c>
      <c r="D208" s="74"/>
      <c r="E208" s="74"/>
      <c r="F208" s="74"/>
      <c r="G208" s="74"/>
      <c r="H208" s="74">
        <v>1.0</v>
      </c>
      <c r="I208" s="74"/>
      <c r="J208" s="74"/>
      <c r="K208" s="74"/>
      <c r="L208" s="74"/>
      <c r="M208" s="74"/>
      <c r="N208" s="74"/>
      <c r="O208" s="74">
        <v>5.0</v>
      </c>
      <c r="P208" s="91"/>
      <c r="Q208" s="1"/>
      <c r="R208" s="1"/>
      <c r="S208" s="1"/>
      <c r="T208" s="1"/>
      <c r="U208" s="1"/>
      <c r="V208" s="1"/>
      <c r="W208" s="1"/>
      <c r="X208" s="1"/>
      <c r="Y208" s="1"/>
    </row>
    <row r="209" ht="15.75" customHeight="1">
      <c r="A209" s="1"/>
      <c r="B209" s="57" t="s">
        <v>128</v>
      </c>
      <c r="C209" s="59"/>
      <c r="D209" s="80">
        <v>0.0</v>
      </c>
      <c r="E209" s="80">
        <v>0.0</v>
      </c>
      <c r="F209" s="80">
        <v>0.0</v>
      </c>
      <c r="G209" s="80">
        <v>2.0</v>
      </c>
      <c r="H209" s="80">
        <v>1.0</v>
      </c>
      <c r="I209" s="80">
        <v>0.0</v>
      </c>
      <c r="J209" s="80">
        <v>0.0</v>
      </c>
      <c r="K209" s="80">
        <v>0.0</v>
      </c>
      <c r="L209" s="80">
        <v>0.0</v>
      </c>
      <c r="M209" s="104">
        <v>1.0</v>
      </c>
      <c r="N209" s="104">
        <v>2.0</v>
      </c>
      <c r="O209" s="104">
        <v>1.0</v>
      </c>
      <c r="P209" s="105" t="s">
        <v>129</v>
      </c>
      <c r="Q209" s="1"/>
      <c r="R209" s="1"/>
      <c r="S209" s="1"/>
      <c r="T209" s="1"/>
      <c r="U209" s="1"/>
      <c r="V209" s="1"/>
      <c r="W209" s="1"/>
      <c r="X209" s="1"/>
      <c r="Y209" s="1"/>
    </row>
    <row r="210" ht="15.75" customHeight="1">
      <c r="A210" s="1"/>
      <c r="B210" s="57" t="s">
        <v>130</v>
      </c>
      <c r="C210" s="59"/>
      <c r="D210" s="80">
        <v>0.0</v>
      </c>
      <c r="E210" s="80">
        <v>0.0</v>
      </c>
      <c r="F210" s="80">
        <v>0.0</v>
      </c>
      <c r="G210" s="80">
        <v>6.0</v>
      </c>
      <c r="H210" s="80">
        <v>4.0</v>
      </c>
      <c r="I210" s="80">
        <v>5.0</v>
      </c>
      <c r="J210" s="80">
        <v>0.0</v>
      </c>
      <c r="K210" s="80">
        <v>0.0</v>
      </c>
      <c r="L210" s="80">
        <v>0.0</v>
      </c>
      <c r="M210" s="104">
        <v>3.0</v>
      </c>
      <c r="N210" s="104">
        <v>8.0</v>
      </c>
      <c r="O210" s="104">
        <v>5.0</v>
      </c>
      <c r="P210" s="105">
        <f>SUM(D210:O210)</f>
        <v>31</v>
      </c>
      <c r="Q210" s="1"/>
      <c r="R210" s="1"/>
      <c r="S210" s="1"/>
      <c r="T210" s="1"/>
      <c r="U210" s="1"/>
      <c r="V210" s="1"/>
      <c r="W210" s="1"/>
      <c r="X210" s="1"/>
      <c r="Y210" s="1"/>
    </row>
    <row r="211" ht="15.75" customHeight="1">
      <c r="A211" s="1"/>
      <c r="B211" s="111" t="s">
        <v>181</v>
      </c>
      <c r="C211" s="58"/>
      <c r="D211" s="58"/>
      <c r="E211" s="58"/>
      <c r="F211" s="58"/>
      <c r="G211" s="58"/>
      <c r="H211" s="58"/>
      <c r="I211" s="58"/>
      <c r="J211" s="58"/>
      <c r="K211" s="58"/>
      <c r="L211" s="58"/>
      <c r="M211" s="58"/>
      <c r="N211" s="58"/>
      <c r="O211" s="58"/>
      <c r="P211" s="59"/>
      <c r="Q211" s="1"/>
      <c r="R211" s="1"/>
      <c r="S211" s="1"/>
      <c r="T211" s="1"/>
      <c r="U211" s="1"/>
      <c r="V211" s="1"/>
      <c r="W211" s="1"/>
      <c r="X211" s="1"/>
      <c r="Y211" s="1"/>
    </row>
    <row r="212" ht="15.75" customHeight="1">
      <c r="A212" s="1"/>
      <c r="B212" s="94" t="s">
        <v>55</v>
      </c>
      <c r="C212" s="95" t="s">
        <v>118</v>
      </c>
      <c r="D212" s="96" t="s">
        <v>119</v>
      </c>
      <c r="E212" s="58"/>
      <c r="F212" s="58"/>
      <c r="G212" s="58"/>
      <c r="H212" s="58"/>
      <c r="I212" s="59"/>
      <c r="J212" s="96" t="s">
        <v>120</v>
      </c>
      <c r="K212" s="58"/>
      <c r="L212" s="58"/>
      <c r="M212" s="58"/>
      <c r="N212" s="58"/>
      <c r="O212" s="59"/>
      <c r="P212" s="97" t="s">
        <v>121</v>
      </c>
      <c r="Q212" s="1"/>
      <c r="R212" s="1"/>
      <c r="S212" s="1"/>
      <c r="T212" s="1"/>
      <c r="U212" s="1"/>
      <c r="V212" s="1"/>
      <c r="W212" s="1"/>
      <c r="X212" s="1"/>
      <c r="Y212" s="1"/>
    </row>
    <row r="213" ht="15.75" customHeight="1">
      <c r="A213" s="1"/>
      <c r="B213" s="67"/>
      <c r="C213" s="67"/>
      <c r="D213" s="98">
        <v>0.0</v>
      </c>
      <c r="E213" s="98">
        <v>1.0</v>
      </c>
      <c r="F213" s="98">
        <v>2.0</v>
      </c>
      <c r="G213" s="98">
        <v>3.0</v>
      </c>
      <c r="H213" s="98">
        <v>4.0</v>
      </c>
      <c r="I213" s="98">
        <v>5.0</v>
      </c>
      <c r="J213" s="98">
        <v>0.0</v>
      </c>
      <c r="K213" s="98">
        <v>1.0</v>
      </c>
      <c r="L213" s="98">
        <v>2.0</v>
      </c>
      <c r="M213" s="98">
        <v>3.0</v>
      </c>
      <c r="N213" s="98">
        <v>4.0</v>
      </c>
      <c r="O213" s="98">
        <v>5.0</v>
      </c>
      <c r="P213" s="67"/>
      <c r="Q213" s="1"/>
      <c r="R213" s="1"/>
      <c r="S213" s="1"/>
      <c r="T213" s="1"/>
      <c r="U213" s="1"/>
      <c r="V213" s="1"/>
      <c r="W213" s="1"/>
      <c r="X213" s="1"/>
      <c r="Y213" s="1"/>
    </row>
    <row r="214" ht="15.75" customHeight="1">
      <c r="A214" s="1"/>
      <c r="B214" s="74">
        <v>1.0</v>
      </c>
      <c r="C214" s="115" t="s">
        <v>262</v>
      </c>
      <c r="D214" s="74"/>
      <c r="E214" s="74"/>
      <c r="F214" s="74"/>
      <c r="G214" s="74">
        <v>1.0</v>
      </c>
      <c r="H214" s="74"/>
      <c r="I214" s="74"/>
      <c r="J214" s="74"/>
      <c r="K214" s="74"/>
      <c r="L214" s="74"/>
      <c r="M214" s="74"/>
      <c r="N214" s="74">
        <v>1.0</v>
      </c>
      <c r="O214" s="74"/>
      <c r="P214" s="91"/>
      <c r="Q214" s="1"/>
      <c r="R214" s="1"/>
      <c r="S214" s="1"/>
      <c r="T214" s="1"/>
      <c r="U214" s="1"/>
      <c r="V214" s="1"/>
      <c r="W214" s="1"/>
      <c r="X214" s="1"/>
      <c r="Y214" s="1"/>
    </row>
    <row r="215" ht="15.75" customHeight="1">
      <c r="A215" s="1"/>
      <c r="B215" s="57" t="s">
        <v>128</v>
      </c>
      <c r="C215" s="59"/>
      <c r="D215" s="80">
        <v>0.0</v>
      </c>
      <c r="E215" s="80">
        <v>0.0</v>
      </c>
      <c r="F215" s="80">
        <v>0.0</v>
      </c>
      <c r="G215" s="80">
        <v>1.0</v>
      </c>
      <c r="H215" s="80">
        <v>0.0</v>
      </c>
      <c r="I215" s="80">
        <v>0.0</v>
      </c>
      <c r="J215" s="80">
        <v>0.0</v>
      </c>
      <c r="K215" s="80">
        <v>0.0</v>
      </c>
      <c r="L215" s="80">
        <v>0.0</v>
      </c>
      <c r="M215" s="104">
        <v>0.0</v>
      </c>
      <c r="N215" s="104">
        <v>1.0</v>
      </c>
      <c r="O215" s="104">
        <v>0.0</v>
      </c>
      <c r="P215" s="105" t="s">
        <v>129</v>
      </c>
      <c r="Q215" s="1"/>
      <c r="R215" s="1"/>
      <c r="S215" s="1"/>
      <c r="T215" s="1"/>
      <c r="U215" s="1"/>
      <c r="V215" s="1"/>
      <c r="W215" s="1"/>
      <c r="X215" s="1"/>
      <c r="Y215" s="1"/>
    </row>
    <row r="216" ht="15.75" customHeight="1">
      <c r="A216" s="1"/>
      <c r="B216" s="57" t="s">
        <v>130</v>
      </c>
      <c r="C216" s="59"/>
      <c r="D216" s="80">
        <v>0.0</v>
      </c>
      <c r="E216" s="80">
        <v>0.0</v>
      </c>
      <c r="F216" s="80">
        <v>0.0</v>
      </c>
      <c r="G216" s="80">
        <v>3.0</v>
      </c>
      <c r="H216" s="80">
        <v>0.0</v>
      </c>
      <c r="I216" s="80">
        <v>0.0</v>
      </c>
      <c r="J216" s="80">
        <v>0.0</v>
      </c>
      <c r="K216" s="80">
        <v>0.0</v>
      </c>
      <c r="L216" s="80">
        <v>0.0</v>
      </c>
      <c r="M216" s="104">
        <v>0.0</v>
      </c>
      <c r="N216" s="104">
        <v>4.0</v>
      </c>
      <c r="O216" s="104">
        <v>0.0</v>
      </c>
      <c r="P216" s="105">
        <f>SUM(D216:O216)</f>
        <v>7</v>
      </c>
      <c r="Q216" s="1"/>
      <c r="R216" s="1"/>
      <c r="S216" s="1"/>
      <c r="T216" s="1"/>
      <c r="U216" s="1"/>
      <c r="V216" s="1"/>
      <c r="W216" s="1"/>
      <c r="X216" s="1"/>
      <c r="Y216" s="1"/>
    </row>
    <row r="217" ht="15.75" customHeight="1">
      <c r="A217" s="1"/>
      <c r="B217" s="116" t="s">
        <v>115</v>
      </c>
      <c r="C217" s="58"/>
      <c r="D217" s="58"/>
      <c r="E217" s="58"/>
      <c r="F217" s="58"/>
      <c r="G217" s="58"/>
      <c r="H217" s="58"/>
      <c r="I217" s="58"/>
      <c r="J217" s="58"/>
      <c r="K217" s="58"/>
      <c r="L217" s="58"/>
      <c r="M217" s="58"/>
      <c r="N217" s="58"/>
      <c r="O217" s="58"/>
      <c r="P217" s="59"/>
      <c r="Q217" s="1"/>
      <c r="R217" s="1"/>
      <c r="S217" s="1"/>
      <c r="T217" s="1"/>
      <c r="U217" s="1"/>
      <c r="V217" s="1"/>
      <c r="W217" s="1"/>
      <c r="X217" s="1"/>
      <c r="Y217" s="1"/>
    </row>
    <row r="218" ht="15.75" customHeight="1">
      <c r="A218" s="1"/>
      <c r="B218" s="57" t="s">
        <v>263</v>
      </c>
      <c r="C218" s="58"/>
      <c r="D218" s="58"/>
      <c r="E218" s="58"/>
      <c r="F218" s="58"/>
      <c r="G218" s="58"/>
      <c r="H218" s="58"/>
      <c r="I218" s="58"/>
      <c r="J218" s="58"/>
      <c r="K218" s="58"/>
      <c r="L218" s="58"/>
      <c r="M218" s="58"/>
      <c r="N218" s="58"/>
      <c r="O218" s="58"/>
      <c r="P218" s="59"/>
      <c r="Q218" s="1"/>
      <c r="R218" s="1"/>
      <c r="S218" s="1"/>
      <c r="T218" s="1"/>
      <c r="U218" s="1"/>
      <c r="V218" s="1"/>
      <c r="W218" s="1"/>
      <c r="X218" s="1"/>
      <c r="Y218" s="1"/>
    </row>
    <row r="219" ht="15.75" customHeight="1">
      <c r="A219" s="1"/>
      <c r="B219" s="57" t="s">
        <v>79</v>
      </c>
      <c r="C219" s="58"/>
      <c r="D219" s="58"/>
      <c r="E219" s="58"/>
      <c r="F219" s="58"/>
      <c r="G219" s="58"/>
      <c r="H219" s="58"/>
      <c r="I219" s="58"/>
      <c r="J219" s="58"/>
      <c r="K219" s="58"/>
      <c r="L219" s="58"/>
      <c r="M219" s="58"/>
      <c r="N219" s="58"/>
      <c r="O219" s="58"/>
      <c r="P219" s="59"/>
      <c r="Q219" s="1"/>
      <c r="R219" s="1"/>
      <c r="S219" s="1"/>
      <c r="T219" s="1"/>
      <c r="U219" s="1"/>
      <c r="V219" s="1"/>
      <c r="W219" s="1"/>
      <c r="X219" s="1"/>
      <c r="Y219" s="1"/>
    </row>
    <row r="220" ht="15.75" customHeight="1">
      <c r="A220" s="1"/>
      <c r="B220" s="94" t="s">
        <v>55</v>
      </c>
      <c r="C220" s="95" t="s">
        <v>118</v>
      </c>
      <c r="D220" s="96" t="s">
        <v>119</v>
      </c>
      <c r="E220" s="58"/>
      <c r="F220" s="58"/>
      <c r="G220" s="58"/>
      <c r="H220" s="58"/>
      <c r="I220" s="59"/>
      <c r="J220" s="96" t="s">
        <v>120</v>
      </c>
      <c r="K220" s="58"/>
      <c r="L220" s="58"/>
      <c r="M220" s="58"/>
      <c r="N220" s="58"/>
      <c r="O220" s="59"/>
      <c r="P220" s="97" t="s">
        <v>121</v>
      </c>
      <c r="Q220" s="1"/>
      <c r="R220" s="1"/>
      <c r="S220" s="1"/>
      <c r="T220" s="1"/>
      <c r="U220" s="1"/>
      <c r="V220" s="1"/>
      <c r="W220" s="1"/>
      <c r="X220" s="1"/>
      <c r="Y220" s="1"/>
    </row>
    <row r="221" ht="15.75" customHeight="1">
      <c r="A221" s="1"/>
      <c r="B221" s="67"/>
      <c r="C221" s="67"/>
      <c r="D221" s="98">
        <v>0.0</v>
      </c>
      <c r="E221" s="98">
        <v>1.0</v>
      </c>
      <c r="F221" s="98">
        <v>2.0</v>
      </c>
      <c r="G221" s="98">
        <v>3.0</v>
      </c>
      <c r="H221" s="98">
        <v>4.0</v>
      </c>
      <c r="I221" s="98">
        <v>5.0</v>
      </c>
      <c r="J221" s="98">
        <v>0.0</v>
      </c>
      <c r="K221" s="98">
        <v>1.0</v>
      </c>
      <c r="L221" s="98">
        <v>2.0</v>
      </c>
      <c r="M221" s="98">
        <v>3.0</v>
      </c>
      <c r="N221" s="98">
        <v>4.0</v>
      </c>
      <c r="O221" s="98">
        <v>5.0</v>
      </c>
      <c r="P221" s="67"/>
      <c r="Q221" s="1"/>
      <c r="R221" s="1"/>
      <c r="S221" s="1"/>
      <c r="T221" s="1"/>
      <c r="U221" s="1"/>
      <c r="V221" s="1"/>
      <c r="W221" s="1"/>
      <c r="X221" s="1"/>
      <c r="Y221" s="1"/>
    </row>
    <row r="222" ht="15.75" customHeight="1">
      <c r="A222" s="1"/>
      <c r="B222" s="74">
        <v>1.0</v>
      </c>
      <c r="C222" s="113" t="s">
        <v>264</v>
      </c>
      <c r="D222" s="74"/>
      <c r="E222" s="74"/>
      <c r="F222" s="74"/>
      <c r="G222" s="74">
        <v>1.0</v>
      </c>
      <c r="H222" s="74"/>
      <c r="I222" s="74"/>
      <c r="J222" s="74"/>
      <c r="K222" s="74"/>
      <c r="L222" s="74"/>
      <c r="M222" s="74"/>
      <c r="N222" s="74">
        <v>1.0</v>
      </c>
      <c r="O222" s="74"/>
      <c r="P222" s="91"/>
      <c r="Q222" s="1"/>
      <c r="R222" s="1"/>
      <c r="S222" s="1"/>
      <c r="T222" s="1"/>
      <c r="U222" s="1"/>
      <c r="V222" s="1"/>
      <c r="W222" s="1"/>
      <c r="X222" s="1"/>
      <c r="Y222" s="1"/>
    </row>
    <row r="223" ht="15.75" customHeight="1">
      <c r="A223" s="1"/>
      <c r="B223" s="74">
        <v>2.0</v>
      </c>
      <c r="C223" s="100" t="s">
        <v>265</v>
      </c>
      <c r="D223" s="74"/>
      <c r="E223" s="74"/>
      <c r="F223" s="74"/>
      <c r="G223" s="74">
        <v>1.0</v>
      </c>
      <c r="H223" s="74"/>
      <c r="I223" s="74"/>
      <c r="J223" s="74"/>
      <c r="K223" s="74"/>
      <c r="L223" s="74"/>
      <c r="M223" s="74"/>
      <c r="N223" s="74">
        <v>1.0</v>
      </c>
      <c r="O223" s="74"/>
      <c r="P223" s="91"/>
      <c r="Q223" s="1"/>
      <c r="R223" s="1"/>
      <c r="S223" s="1"/>
      <c r="T223" s="1"/>
      <c r="U223" s="1"/>
      <c r="V223" s="1"/>
      <c r="W223" s="1"/>
      <c r="X223" s="1"/>
      <c r="Y223" s="1"/>
    </row>
    <row r="224" ht="15.75" customHeight="1">
      <c r="A224" s="1"/>
      <c r="B224" s="74">
        <v>3.0</v>
      </c>
      <c r="C224" s="113" t="s">
        <v>266</v>
      </c>
      <c r="D224" s="74"/>
      <c r="E224" s="74"/>
      <c r="F224" s="74"/>
      <c r="G224" s="74">
        <v>1.0</v>
      </c>
      <c r="H224" s="74"/>
      <c r="I224" s="74"/>
      <c r="J224" s="74"/>
      <c r="K224" s="74"/>
      <c r="L224" s="74"/>
      <c r="M224" s="74">
        <v>1.0</v>
      </c>
      <c r="N224" s="74"/>
      <c r="O224" s="74"/>
      <c r="P224" s="91"/>
      <c r="Q224" s="1"/>
      <c r="R224" s="1"/>
      <c r="S224" s="1"/>
      <c r="T224" s="1"/>
      <c r="U224" s="1"/>
      <c r="V224" s="1"/>
      <c r="W224" s="1"/>
      <c r="X224" s="1"/>
      <c r="Y224" s="1"/>
    </row>
    <row r="225" ht="15.75" customHeight="1">
      <c r="A225" s="1"/>
      <c r="B225" s="74">
        <v>4.0</v>
      </c>
      <c r="C225" s="113" t="s">
        <v>267</v>
      </c>
      <c r="D225" s="74"/>
      <c r="E225" s="74"/>
      <c r="F225" s="74"/>
      <c r="G225" s="74"/>
      <c r="H225" s="74">
        <v>1.0</v>
      </c>
      <c r="I225" s="74"/>
      <c r="J225" s="74"/>
      <c r="K225" s="74"/>
      <c r="L225" s="74"/>
      <c r="M225" s="74"/>
      <c r="N225" s="74">
        <v>1.0</v>
      </c>
      <c r="O225" s="74"/>
      <c r="P225" s="91"/>
      <c r="Q225" s="1"/>
      <c r="R225" s="1"/>
      <c r="S225" s="1"/>
      <c r="T225" s="1"/>
      <c r="U225" s="1"/>
      <c r="V225" s="1"/>
      <c r="W225" s="1"/>
      <c r="X225" s="1"/>
      <c r="Y225" s="1"/>
    </row>
    <row r="226" ht="15.75" customHeight="1">
      <c r="A226" s="1"/>
      <c r="B226" s="74">
        <v>5.0</v>
      </c>
      <c r="C226" s="100" t="s">
        <v>268</v>
      </c>
      <c r="D226" s="74"/>
      <c r="E226" s="74"/>
      <c r="F226" s="74"/>
      <c r="G226" s="74"/>
      <c r="H226" s="74">
        <v>1.0</v>
      </c>
      <c r="I226" s="74"/>
      <c r="J226" s="74"/>
      <c r="K226" s="74"/>
      <c r="L226" s="74"/>
      <c r="M226" s="74"/>
      <c r="N226" s="74"/>
      <c r="O226" s="74">
        <v>1.0</v>
      </c>
      <c r="P226" s="91"/>
      <c r="Q226" s="1"/>
      <c r="R226" s="1"/>
      <c r="S226" s="1"/>
      <c r="T226" s="1"/>
      <c r="U226" s="1"/>
      <c r="V226" s="1"/>
      <c r="W226" s="1"/>
      <c r="X226" s="1"/>
      <c r="Y226" s="1"/>
    </row>
    <row r="227" ht="15.75" customHeight="1">
      <c r="A227" s="1"/>
      <c r="B227" s="57" t="s">
        <v>128</v>
      </c>
      <c r="C227" s="59"/>
      <c r="D227" s="80">
        <v>0.0</v>
      </c>
      <c r="E227" s="80">
        <v>0.0</v>
      </c>
      <c r="F227" s="80">
        <v>0.0</v>
      </c>
      <c r="G227" s="80">
        <v>3.0</v>
      </c>
      <c r="H227" s="80">
        <v>2.0</v>
      </c>
      <c r="I227" s="80">
        <v>0.0</v>
      </c>
      <c r="J227" s="80">
        <v>0.0</v>
      </c>
      <c r="K227" s="80">
        <v>0.0</v>
      </c>
      <c r="L227" s="80">
        <v>0.0</v>
      </c>
      <c r="M227" s="104">
        <v>2.0</v>
      </c>
      <c r="N227" s="104">
        <v>0.0</v>
      </c>
      <c r="O227" s="104">
        <v>0.0</v>
      </c>
      <c r="P227" s="105" t="s">
        <v>129</v>
      </c>
      <c r="Q227" s="1"/>
      <c r="R227" s="1"/>
      <c r="S227" s="1"/>
      <c r="T227" s="1"/>
      <c r="U227" s="1"/>
      <c r="V227" s="1"/>
      <c r="W227" s="1"/>
      <c r="X227" s="1"/>
      <c r="Y227" s="1"/>
    </row>
    <row r="228" ht="15.75" customHeight="1">
      <c r="A228" s="1"/>
      <c r="B228" s="57" t="s">
        <v>130</v>
      </c>
      <c r="C228" s="59"/>
      <c r="D228" s="80">
        <v>0.0</v>
      </c>
      <c r="E228" s="80">
        <v>0.0</v>
      </c>
      <c r="F228" s="80">
        <v>0.0</v>
      </c>
      <c r="G228" s="80">
        <v>9.0</v>
      </c>
      <c r="H228" s="80">
        <v>8.0</v>
      </c>
      <c r="I228" s="80">
        <v>0.0</v>
      </c>
      <c r="J228" s="80">
        <v>0.0</v>
      </c>
      <c r="K228" s="80">
        <v>0.0</v>
      </c>
      <c r="L228" s="80">
        <v>0.0</v>
      </c>
      <c r="M228" s="104">
        <v>6.0</v>
      </c>
      <c r="N228" s="104">
        <v>4.0</v>
      </c>
      <c r="O228" s="104">
        <v>5.0</v>
      </c>
      <c r="P228" s="105">
        <f>SUM(D228:O228)</f>
        <v>32</v>
      </c>
      <c r="Q228" s="1"/>
      <c r="R228" s="1"/>
      <c r="S228" s="1"/>
      <c r="T228" s="1"/>
      <c r="U228" s="1"/>
      <c r="V228" s="1"/>
      <c r="W228" s="1"/>
      <c r="X228" s="1"/>
      <c r="Y228" s="1"/>
    </row>
    <row r="229" ht="15.75" customHeight="1">
      <c r="A229" s="1"/>
      <c r="B229" s="57" t="s">
        <v>85</v>
      </c>
      <c r="C229" s="58"/>
      <c r="D229" s="58"/>
      <c r="E229" s="58"/>
      <c r="F229" s="58"/>
      <c r="G229" s="58"/>
      <c r="H229" s="58"/>
      <c r="I229" s="58"/>
      <c r="J229" s="58"/>
      <c r="K229" s="58"/>
      <c r="L229" s="58"/>
      <c r="M229" s="58"/>
      <c r="N229" s="58"/>
      <c r="O229" s="58"/>
      <c r="P229" s="59"/>
      <c r="Q229" s="1"/>
      <c r="R229" s="1"/>
      <c r="S229" s="1"/>
      <c r="T229" s="1"/>
      <c r="U229" s="1"/>
      <c r="V229" s="1"/>
      <c r="W229" s="1"/>
      <c r="X229" s="1"/>
      <c r="Y229" s="1"/>
    </row>
    <row r="230" ht="15.75" customHeight="1">
      <c r="A230" s="1"/>
      <c r="B230" s="94" t="s">
        <v>55</v>
      </c>
      <c r="C230" s="95" t="s">
        <v>118</v>
      </c>
      <c r="D230" s="96" t="s">
        <v>119</v>
      </c>
      <c r="E230" s="58"/>
      <c r="F230" s="58"/>
      <c r="G230" s="58"/>
      <c r="H230" s="58"/>
      <c r="I230" s="59"/>
      <c r="J230" s="96" t="s">
        <v>120</v>
      </c>
      <c r="K230" s="58"/>
      <c r="L230" s="58"/>
      <c r="M230" s="58"/>
      <c r="N230" s="58"/>
      <c r="O230" s="59"/>
      <c r="P230" s="97" t="s">
        <v>121</v>
      </c>
      <c r="Q230" s="1"/>
      <c r="R230" s="1"/>
      <c r="S230" s="1"/>
      <c r="T230" s="1"/>
      <c r="U230" s="1"/>
      <c r="V230" s="1"/>
      <c r="W230" s="1"/>
      <c r="X230" s="1"/>
      <c r="Y230" s="1"/>
    </row>
    <row r="231" ht="15.75" customHeight="1">
      <c r="A231" s="1"/>
      <c r="B231" s="67"/>
      <c r="C231" s="67"/>
      <c r="D231" s="98">
        <v>0.0</v>
      </c>
      <c r="E231" s="98">
        <v>1.0</v>
      </c>
      <c r="F231" s="98">
        <v>2.0</v>
      </c>
      <c r="G231" s="98">
        <v>3.0</v>
      </c>
      <c r="H231" s="98">
        <v>4.0</v>
      </c>
      <c r="I231" s="98">
        <v>5.0</v>
      </c>
      <c r="J231" s="98">
        <v>0.0</v>
      </c>
      <c r="K231" s="98">
        <v>1.0</v>
      </c>
      <c r="L231" s="98">
        <v>2.0</v>
      </c>
      <c r="M231" s="98">
        <v>3.0</v>
      </c>
      <c r="N231" s="98">
        <v>4.0</v>
      </c>
      <c r="O231" s="98">
        <v>5.0</v>
      </c>
      <c r="P231" s="67"/>
      <c r="Q231" s="1"/>
      <c r="R231" s="1"/>
      <c r="S231" s="1"/>
      <c r="T231" s="1"/>
      <c r="U231" s="1"/>
      <c r="V231" s="1"/>
      <c r="W231" s="1"/>
      <c r="X231" s="1"/>
      <c r="Y231" s="1"/>
    </row>
    <row r="232" ht="15.75" customHeight="1">
      <c r="A232" s="1"/>
      <c r="B232" s="74">
        <v>1.0</v>
      </c>
      <c r="C232" s="113" t="s">
        <v>269</v>
      </c>
      <c r="D232" s="74"/>
      <c r="E232" s="74"/>
      <c r="F232" s="74"/>
      <c r="G232" s="74">
        <v>1.0</v>
      </c>
      <c r="H232" s="74"/>
      <c r="I232" s="74"/>
      <c r="J232" s="74"/>
      <c r="K232" s="74"/>
      <c r="L232" s="74"/>
      <c r="M232" s="74"/>
      <c r="N232" s="74">
        <v>1.0</v>
      </c>
      <c r="O232" s="74"/>
      <c r="P232" s="91"/>
      <c r="Q232" s="1"/>
      <c r="R232" s="1"/>
      <c r="S232" s="1"/>
      <c r="T232" s="1"/>
      <c r="U232" s="1"/>
      <c r="V232" s="1"/>
      <c r="W232" s="1"/>
      <c r="X232" s="1"/>
      <c r="Y232" s="1"/>
    </row>
    <row r="233" ht="15.75" customHeight="1">
      <c r="A233" s="1"/>
      <c r="B233" s="57" t="s">
        <v>128</v>
      </c>
      <c r="C233" s="59"/>
      <c r="D233" s="80">
        <v>0.0</v>
      </c>
      <c r="E233" s="80">
        <v>0.0</v>
      </c>
      <c r="F233" s="80">
        <v>0.0</v>
      </c>
      <c r="G233" s="80">
        <v>1.0</v>
      </c>
      <c r="H233" s="80">
        <v>0.0</v>
      </c>
      <c r="I233" s="80">
        <v>0.0</v>
      </c>
      <c r="J233" s="80">
        <v>0.0</v>
      </c>
      <c r="K233" s="80">
        <v>0.0</v>
      </c>
      <c r="L233" s="80">
        <v>0.0</v>
      </c>
      <c r="M233" s="104">
        <v>0.0</v>
      </c>
      <c r="N233" s="104">
        <v>1.0</v>
      </c>
      <c r="O233" s="104">
        <v>0.0</v>
      </c>
      <c r="P233" s="105" t="s">
        <v>129</v>
      </c>
      <c r="Q233" s="1"/>
      <c r="R233" s="1"/>
      <c r="S233" s="1"/>
      <c r="T233" s="1"/>
      <c r="U233" s="1"/>
      <c r="V233" s="1"/>
      <c r="W233" s="1"/>
      <c r="X233" s="1"/>
      <c r="Y233" s="1"/>
    </row>
    <row r="234" ht="15.75" customHeight="1">
      <c r="A234" s="1"/>
      <c r="B234" s="57" t="s">
        <v>130</v>
      </c>
      <c r="C234" s="59"/>
      <c r="D234" s="80">
        <v>0.0</v>
      </c>
      <c r="E234" s="80">
        <v>0.0</v>
      </c>
      <c r="F234" s="80">
        <v>0.0</v>
      </c>
      <c r="G234" s="80">
        <v>3.0</v>
      </c>
      <c r="H234" s="80">
        <v>0.0</v>
      </c>
      <c r="I234" s="80">
        <v>0.0</v>
      </c>
      <c r="J234" s="80">
        <v>0.0</v>
      </c>
      <c r="K234" s="80">
        <v>0.0</v>
      </c>
      <c r="L234" s="80">
        <v>0.0</v>
      </c>
      <c r="M234" s="104">
        <v>0.0</v>
      </c>
      <c r="N234" s="104">
        <v>4.0</v>
      </c>
      <c r="O234" s="104">
        <v>0.0</v>
      </c>
      <c r="P234" s="105">
        <f>SUM(D234:O234)</f>
        <v>7</v>
      </c>
      <c r="Q234" s="1"/>
      <c r="R234" s="1"/>
      <c r="S234" s="1"/>
      <c r="T234" s="1"/>
      <c r="U234" s="1"/>
      <c r="V234" s="1"/>
      <c r="W234" s="1"/>
      <c r="X234" s="1"/>
      <c r="Y234" s="1"/>
    </row>
    <row r="235" ht="15.75" customHeight="1">
      <c r="A235" s="1"/>
      <c r="B235" s="57" t="s">
        <v>13</v>
      </c>
      <c r="C235" s="58"/>
      <c r="D235" s="58"/>
      <c r="E235" s="58"/>
      <c r="F235" s="58"/>
      <c r="G235" s="58"/>
      <c r="H235" s="58"/>
      <c r="I235" s="58"/>
      <c r="J235" s="58"/>
      <c r="K235" s="58"/>
      <c r="L235" s="58"/>
      <c r="M235" s="58"/>
      <c r="N235" s="58"/>
      <c r="O235" s="58"/>
      <c r="P235" s="59"/>
      <c r="Q235" s="1"/>
      <c r="R235" s="1"/>
      <c r="S235" s="1"/>
      <c r="T235" s="1"/>
      <c r="U235" s="1"/>
      <c r="V235" s="1"/>
      <c r="W235" s="1"/>
      <c r="X235" s="1"/>
      <c r="Y235" s="1"/>
    </row>
    <row r="236" ht="15.75" customHeight="1">
      <c r="A236" s="1"/>
      <c r="B236" s="57" t="s">
        <v>58</v>
      </c>
      <c r="C236" s="58"/>
      <c r="D236" s="58"/>
      <c r="E236" s="58"/>
      <c r="F236" s="58"/>
      <c r="G236" s="58"/>
      <c r="H236" s="58"/>
      <c r="I236" s="58"/>
      <c r="J236" s="58"/>
      <c r="K236" s="58"/>
      <c r="L236" s="58"/>
      <c r="M236" s="58"/>
      <c r="N236" s="58"/>
      <c r="O236" s="58"/>
      <c r="P236" s="59"/>
      <c r="Q236" s="1"/>
      <c r="R236" s="1"/>
      <c r="S236" s="1"/>
      <c r="T236" s="1"/>
      <c r="U236" s="1"/>
      <c r="V236" s="1"/>
      <c r="W236" s="1"/>
      <c r="X236" s="1"/>
      <c r="Y236" s="1"/>
    </row>
    <row r="237" ht="15.75" customHeight="1">
      <c r="A237" s="1"/>
      <c r="B237" s="94" t="s">
        <v>55</v>
      </c>
      <c r="C237" s="95" t="s">
        <v>118</v>
      </c>
      <c r="D237" s="96" t="s">
        <v>119</v>
      </c>
      <c r="E237" s="58"/>
      <c r="F237" s="58"/>
      <c r="G237" s="58"/>
      <c r="H237" s="58"/>
      <c r="I237" s="59"/>
      <c r="J237" s="96" t="s">
        <v>120</v>
      </c>
      <c r="K237" s="58"/>
      <c r="L237" s="58"/>
      <c r="M237" s="58"/>
      <c r="N237" s="58"/>
      <c r="O237" s="59"/>
      <c r="P237" s="97" t="s">
        <v>121</v>
      </c>
      <c r="Q237" s="1"/>
      <c r="R237" s="1"/>
      <c r="S237" s="1"/>
      <c r="T237" s="1"/>
      <c r="U237" s="1"/>
      <c r="V237" s="1"/>
      <c r="W237" s="1"/>
      <c r="X237" s="1"/>
      <c r="Y237" s="1"/>
    </row>
    <row r="238" ht="15.75" customHeight="1">
      <c r="A238" s="1"/>
      <c r="B238" s="67"/>
      <c r="C238" s="67"/>
      <c r="D238" s="98">
        <v>0.0</v>
      </c>
      <c r="E238" s="98">
        <v>1.0</v>
      </c>
      <c r="F238" s="98">
        <v>2.0</v>
      </c>
      <c r="G238" s="98">
        <v>3.0</v>
      </c>
      <c r="H238" s="98">
        <v>4.0</v>
      </c>
      <c r="I238" s="98">
        <v>5.0</v>
      </c>
      <c r="J238" s="98">
        <v>0.0</v>
      </c>
      <c r="K238" s="98">
        <v>1.0</v>
      </c>
      <c r="L238" s="98">
        <v>2.0</v>
      </c>
      <c r="M238" s="98">
        <v>3.0</v>
      </c>
      <c r="N238" s="98">
        <v>4.0</v>
      </c>
      <c r="O238" s="98">
        <v>5.0</v>
      </c>
      <c r="P238" s="67"/>
      <c r="Q238" s="1"/>
      <c r="R238" s="1"/>
      <c r="S238" s="1"/>
      <c r="T238" s="1"/>
      <c r="U238" s="1"/>
      <c r="V238" s="1"/>
      <c r="W238" s="1"/>
      <c r="X238" s="1"/>
      <c r="Y238" s="1"/>
    </row>
    <row r="239" ht="15.75" customHeight="1">
      <c r="A239" s="1"/>
      <c r="B239" s="91"/>
      <c r="C239" s="100" t="s">
        <v>270</v>
      </c>
      <c r="D239" s="74"/>
      <c r="E239" s="74"/>
      <c r="F239" s="74"/>
      <c r="G239" s="74">
        <v>1.0</v>
      </c>
      <c r="H239" s="74"/>
      <c r="I239" s="74"/>
      <c r="J239" s="74"/>
      <c r="K239" s="74"/>
      <c r="L239" s="74"/>
      <c r="M239" s="74"/>
      <c r="N239" s="74">
        <v>1.0</v>
      </c>
      <c r="O239" s="74"/>
      <c r="P239" s="91"/>
      <c r="Q239" s="1"/>
      <c r="R239" s="1"/>
      <c r="S239" s="1"/>
      <c r="T239" s="1"/>
      <c r="U239" s="1"/>
      <c r="V239" s="1"/>
      <c r="W239" s="1"/>
      <c r="X239" s="1"/>
      <c r="Y239" s="1"/>
    </row>
    <row r="240" ht="15.75" customHeight="1">
      <c r="A240" s="1"/>
      <c r="B240" s="57" t="s">
        <v>128</v>
      </c>
      <c r="C240" s="59"/>
      <c r="D240" s="80">
        <v>0.0</v>
      </c>
      <c r="E240" s="80">
        <v>0.0</v>
      </c>
      <c r="F240" s="80">
        <v>0.0</v>
      </c>
      <c r="G240" s="80">
        <v>2.0</v>
      </c>
      <c r="H240" s="80">
        <v>1.0</v>
      </c>
      <c r="I240" s="80">
        <v>1.0</v>
      </c>
      <c r="J240" s="80">
        <v>0.0</v>
      </c>
      <c r="K240" s="80">
        <v>0.0</v>
      </c>
      <c r="L240" s="80">
        <v>0.0</v>
      </c>
      <c r="M240" s="104">
        <v>0.0</v>
      </c>
      <c r="N240" s="104">
        <v>1.0</v>
      </c>
      <c r="O240" s="104">
        <v>0.0</v>
      </c>
      <c r="P240" s="105" t="s">
        <v>129</v>
      </c>
      <c r="Q240" s="1"/>
      <c r="R240" s="1"/>
      <c r="S240" s="1"/>
      <c r="T240" s="1"/>
      <c r="U240" s="1"/>
      <c r="V240" s="1"/>
      <c r="W240" s="1"/>
      <c r="X240" s="1"/>
      <c r="Y240" s="1"/>
    </row>
    <row r="241" ht="15.75" customHeight="1">
      <c r="A241" s="1"/>
      <c r="B241" s="57" t="s">
        <v>130</v>
      </c>
      <c r="C241" s="59"/>
      <c r="D241" s="80">
        <v>0.0</v>
      </c>
      <c r="E241" s="80">
        <v>0.0</v>
      </c>
      <c r="F241" s="80">
        <v>0.0</v>
      </c>
      <c r="G241" s="80">
        <v>6.0</v>
      </c>
      <c r="H241" s="80">
        <v>4.0</v>
      </c>
      <c r="I241" s="80">
        <v>5.0</v>
      </c>
      <c r="J241" s="80">
        <v>0.0</v>
      </c>
      <c r="K241" s="80">
        <v>0.0</v>
      </c>
      <c r="L241" s="80">
        <v>0.0</v>
      </c>
      <c r="M241" s="104">
        <v>0.0</v>
      </c>
      <c r="N241" s="104">
        <v>4.0</v>
      </c>
      <c r="O241" s="104">
        <v>0.0</v>
      </c>
      <c r="P241" s="105">
        <f>SUM(D241:O241)</f>
        <v>19</v>
      </c>
      <c r="Q241" s="1"/>
      <c r="R241" s="1"/>
      <c r="S241" s="1"/>
      <c r="T241" s="1"/>
      <c r="U241" s="1"/>
      <c r="V241" s="1"/>
      <c r="W241" s="1"/>
      <c r="X241" s="1"/>
      <c r="Y241" s="1"/>
    </row>
    <row r="242" ht="15.75" customHeight="1">
      <c r="A242" s="1"/>
      <c r="B242" s="57" t="s">
        <v>60</v>
      </c>
      <c r="C242" s="58"/>
      <c r="D242" s="58"/>
      <c r="E242" s="58"/>
      <c r="F242" s="58"/>
      <c r="G242" s="58"/>
      <c r="H242" s="58"/>
      <c r="I242" s="58"/>
      <c r="J242" s="58"/>
      <c r="K242" s="58"/>
      <c r="L242" s="58"/>
      <c r="M242" s="58"/>
      <c r="N242" s="58"/>
      <c r="O242" s="58"/>
      <c r="P242" s="59"/>
      <c r="Q242" s="1"/>
      <c r="R242" s="1"/>
      <c r="S242" s="1"/>
      <c r="T242" s="1"/>
      <c r="U242" s="1"/>
      <c r="V242" s="1"/>
      <c r="W242" s="1"/>
      <c r="X242" s="1"/>
      <c r="Y242" s="1"/>
    </row>
    <row r="243" ht="15.75" customHeight="1">
      <c r="A243" s="1"/>
      <c r="B243" s="94" t="s">
        <v>55</v>
      </c>
      <c r="C243" s="95" t="s">
        <v>118</v>
      </c>
      <c r="D243" s="96" t="s">
        <v>119</v>
      </c>
      <c r="E243" s="58"/>
      <c r="F243" s="58"/>
      <c r="G243" s="58"/>
      <c r="H243" s="58"/>
      <c r="I243" s="59"/>
      <c r="J243" s="96" t="s">
        <v>120</v>
      </c>
      <c r="K243" s="58"/>
      <c r="L243" s="58"/>
      <c r="M243" s="58"/>
      <c r="N243" s="58"/>
      <c r="O243" s="59"/>
      <c r="P243" s="97" t="s">
        <v>121</v>
      </c>
      <c r="Q243" s="1"/>
      <c r="R243" s="1"/>
      <c r="S243" s="1"/>
      <c r="T243" s="1"/>
      <c r="U243" s="1"/>
      <c r="V243" s="1"/>
      <c r="W243" s="1"/>
      <c r="X243" s="1"/>
      <c r="Y243" s="1"/>
    </row>
    <row r="244" ht="15.75" customHeight="1">
      <c r="A244" s="1"/>
      <c r="B244" s="67"/>
      <c r="C244" s="67"/>
      <c r="D244" s="98">
        <v>0.0</v>
      </c>
      <c r="E244" s="98">
        <v>1.0</v>
      </c>
      <c r="F244" s="98">
        <v>2.0</v>
      </c>
      <c r="G244" s="98">
        <v>3.0</v>
      </c>
      <c r="H244" s="98">
        <v>4.0</v>
      </c>
      <c r="I244" s="98">
        <v>5.0</v>
      </c>
      <c r="J244" s="98">
        <v>0.0</v>
      </c>
      <c r="K244" s="98">
        <v>1.0</v>
      </c>
      <c r="L244" s="98">
        <v>2.0</v>
      </c>
      <c r="M244" s="98">
        <v>3.0</v>
      </c>
      <c r="N244" s="98">
        <v>4.0</v>
      </c>
      <c r="O244" s="98">
        <v>5.0</v>
      </c>
      <c r="P244" s="67"/>
      <c r="Q244" s="1"/>
      <c r="R244" s="1"/>
      <c r="S244" s="1"/>
      <c r="T244" s="1"/>
      <c r="U244" s="1"/>
      <c r="V244" s="1"/>
      <c r="W244" s="1"/>
      <c r="X244" s="1"/>
      <c r="Y244" s="1"/>
    </row>
    <row r="245" ht="15.75" customHeight="1">
      <c r="A245" s="1"/>
      <c r="B245" s="74">
        <v>1.0</v>
      </c>
      <c r="C245" s="113" t="s">
        <v>271</v>
      </c>
      <c r="D245" s="91"/>
      <c r="E245" s="91"/>
      <c r="F245" s="91"/>
      <c r="G245" s="91"/>
      <c r="H245" s="91"/>
      <c r="I245" s="91"/>
      <c r="J245" s="91"/>
      <c r="K245" s="91"/>
      <c r="L245" s="91"/>
      <c r="M245" s="91"/>
      <c r="N245" s="91"/>
      <c r="O245" s="91"/>
      <c r="P245" s="91"/>
      <c r="Q245" s="1"/>
      <c r="R245" s="1"/>
      <c r="S245" s="1"/>
      <c r="T245" s="1"/>
      <c r="U245" s="1"/>
      <c r="V245" s="1"/>
      <c r="W245" s="1"/>
      <c r="X245" s="1"/>
      <c r="Y245" s="1"/>
    </row>
    <row r="246" ht="15.75" customHeight="1">
      <c r="A246" s="1"/>
      <c r="B246" s="57" t="s">
        <v>128</v>
      </c>
      <c r="C246" s="59"/>
      <c r="D246" s="80">
        <v>0.0</v>
      </c>
      <c r="E246" s="80">
        <v>0.0</v>
      </c>
      <c r="F246" s="80">
        <v>0.0</v>
      </c>
      <c r="G246" s="80">
        <v>2.0</v>
      </c>
      <c r="H246" s="80">
        <v>1.0</v>
      </c>
      <c r="I246" s="80">
        <v>1.0</v>
      </c>
      <c r="J246" s="80">
        <v>0.0</v>
      </c>
      <c r="K246" s="80">
        <v>0.0</v>
      </c>
      <c r="L246" s="80">
        <v>0.0</v>
      </c>
      <c r="M246" s="104">
        <v>2.0</v>
      </c>
      <c r="N246" s="104">
        <v>0.0</v>
      </c>
      <c r="O246" s="104">
        <v>0.0</v>
      </c>
      <c r="P246" s="105" t="s">
        <v>129</v>
      </c>
      <c r="Q246" s="1"/>
      <c r="R246" s="1"/>
      <c r="S246" s="1"/>
      <c r="T246" s="1"/>
      <c r="U246" s="1"/>
      <c r="V246" s="1"/>
      <c r="W246" s="1"/>
      <c r="X246" s="1"/>
      <c r="Y246" s="1"/>
    </row>
    <row r="247" ht="15.75" customHeight="1">
      <c r="A247" s="1"/>
      <c r="B247" s="57" t="s">
        <v>130</v>
      </c>
      <c r="C247" s="59"/>
      <c r="D247" s="80">
        <v>0.0</v>
      </c>
      <c r="E247" s="80">
        <v>0.0</v>
      </c>
      <c r="F247" s="80">
        <v>0.0</v>
      </c>
      <c r="G247" s="80">
        <v>6.0</v>
      </c>
      <c r="H247" s="80">
        <v>4.0</v>
      </c>
      <c r="I247" s="80">
        <v>5.0</v>
      </c>
      <c r="J247" s="80">
        <v>0.0</v>
      </c>
      <c r="K247" s="80">
        <v>0.0</v>
      </c>
      <c r="L247" s="80">
        <v>0.0</v>
      </c>
      <c r="M247" s="104">
        <v>6.0</v>
      </c>
      <c r="N247" s="104">
        <v>4.0</v>
      </c>
      <c r="O247" s="104">
        <v>5.0</v>
      </c>
      <c r="P247" s="105">
        <f>SUM(D247:O247)</f>
        <v>30</v>
      </c>
      <c r="Q247" s="1"/>
      <c r="R247" s="1"/>
      <c r="S247" s="1"/>
      <c r="T247" s="1"/>
      <c r="U247" s="1"/>
      <c r="V247" s="1"/>
      <c r="W247" s="1"/>
      <c r="X247" s="1"/>
      <c r="Y247" s="1"/>
    </row>
    <row r="248" ht="15.75" customHeight="1">
      <c r="A248" s="1"/>
      <c r="B248" s="57" t="s">
        <v>61</v>
      </c>
      <c r="C248" s="58"/>
      <c r="D248" s="58"/>
      <c r="E248" s="58"/>
      <c r="F248" s="58"/>
      <c r="G248" s="58"/>
      <c r="H248" s="58"/>
      <c r="I248" s="58"/>
      <c r="J248" s="58"/>
      <c r="K248" s="58"/>
      <c r="L248" s="58"/>
      <c r="M248" s="58"/>
      <c r="N248" s="58"/>
      <c r="O248" s="58"/>
      <c r="P248" s="59"/>
      <c r="Q248" s="1"/>
      <c r="R248" s="1"/>
      <c r="S248" s="1"/>
      <c r="T248" s="1"/>
      <c r="U248" s="1"/>
      <c r="V248" s="1"/>
      <c r="W248" s="1"/>
      <c r="X248" s="1"/>
      <c r="Y248" s="1"/>
    </row>
    <row r="249" ht="15.75" customHeight="1">
      <c r="A249" s="1"/>
      <c r="B249" s="94" t="s">
        <v>55</v>
      </c>
      <c r="C249" s="95" t="s">
        <v>118</v>
      </c>
      <c r="D249" s="96" t="s">
        <v>119</v>
      </c>
      <c r="E249" s="58"/>
      <c r="F249" s="58"/>
      <c r="G249" s="58"/>
      <c r="H249" s="58"/>
      <c r="I249" s="59"/>
      <c r="J249" s="96" t="s">
        <v>120</v>
      </c>
      <c r="K249" s="58"/>
      <c r="L249" s="58"/>
      <c r="M249" s="58"/>
      <c r="N249" s="58"/>
      <c r="O249" s="59"/>
      <c r="P249" s="97" t="s">
        <v>121</v>
      </c>
      <c r="Q249" s="1"/>
      <c r="R249" s="1"/>
      <c r="S249" s="1"/>
      <c r="T249" s="1"/>
      <c r="U249" s="1"/>
      <c r="V249" s="1"/>
      <c r="W249" s="1"/>
      <c r="X249" s="1"/>
      <c r="Y249" s="1"/>
    </row>
    <row r="250" ht="15.75" customHeight="1">
      <c r="A250" s="1"/>
      <c r="B250" s="67"/>
      <c r="C250" s="67"/>
      <c r="D250" s="98">
        <v>0.0</v>
      </c>
      <c r="E250" s="98">
        <v>1.0</v>
      </c>
      <c r="F250" s="98">
        <v>2.0</v>
      </c>
      <c r="G250" s="98">
        <v>3.0</v>
      </c>
      <c r="H250" s="98">
        <v>4.0</v>
      </c>
      <c r="I250" s="98">
        <v>5.0</v>
      </c>
      <c r="J250" s="98">
        <v>0.0</v>
      </c>
      <c r="K250" s="98">
        <v>1.0</v>
      </c>
      <c r="L250" s="98">
        <v>2.0</v>
      </c>
      <c r="M250" s="98">
        <v>3.0</v>
      </c>
      <c r="N250" s="98">
        <v>4.0</v>
      </c>
      <c r="O250" s="98">
        <v>5.0</v>
      </c>
      <c r="P250" s="67"/>
      <c r="Q250" s="1"/>
      <c r="R250" s="1"/>
      <c r="S250" s="1"/>
      <c r="T250" s="1"/>
      <c r="U250" s="1"/>
      <c r="V250" s="1"/>
      <c r="W250" s="1"/>
      <c r="X250" s="1"/>
      <c r="Y250" s="1"/>
    </row>
    <row r="251" ht="15.75" customHeight="1">
      <c r="A251" s="1"/>
      <c r="B251" s="74">
        <v>1.0</v>
      </c>
      <c r="C251" s="113" t="s">
        <v>272</v>
      </c>
      <c r="D251" s="74"/>
      <c r="E251" s="74"/>
      <c r="F251" s="74"/>
      <c r="G251" s="74">
        <v>1.0</v>
      </c>
      <c r="H251" s="74"/>
      <c r="I251" s="74"/>
      <c r="J251" s="74"/>
      <c r="K251" s="74"/>
      <c r="L251" s="74"/>
      <c r="M251" s="74"/>
      <c r="N251" s="74">
        <v>1.0</v>
      </c>
      <c r="O251" s="74"/>
      <c r="P251" s="91"/>
      <c r="Q251" s="1"/>
      <c r="R251" s="1"/>
      <c r="S251" s="1"/>
      <c r="T251" s="1"/>
      <c r="U251" s="1"/>
      <c r="V251" s="1"/>
      <c r="W251" s="1"/>
      <c r="X251" s="1"/>
      <c r="Y251" s="1"/>
    </row>
    <row r="252" ht="15.75" customHeight="1">
      <c r="A252" s="1"/>
      <c r="B252" s="57" t="s">
        <v>128</v>
      </c>
      <c r="C252" s="59"/>
      <c r="D252" s="80">
        <v>0.0</v>
      </c>
      <c r="E252" s="80">
        <v>0.0</v>
      </c>
      <c r="F252" s="80">
        <v>0.0</v>
      </c>
      <c r="G252" s="80">
        <v>1.0</v>
      </c>
      <c r="H252" s="80">
        <v>0.0</v>
      </c>
      <c r="I252" s="80">
        <v>0.0</v>
      </c>
      <c r="J252" s="80">
        <v>0.0</v>
      </c>
      <c r="K252" s="80">
        <v>0.0</v>
      </c>
      <c r="L252" s="80">
        <v>0.0</v>
      </c>
      <c r="M252" s="104">
        <v>0.0</v>
      </c>
      <c r="N252" s="104">
        <v>1.0</v>
      </c>
      <c r="O252" s="104">
        <v>0.0</v>
      </c>
      <c r="P252" s="105" t="s">
        <v>129</v>
      </c>
      <c r="Q252" s="1"/>
      <c r="R252" s="1"/>
      <c r="S252" s="1"/>
      <c r="T252" s="1"/>
      <c r="U252" s="1"/>
      <c r="V252" s="1"/>
      <c r="W252" s="1"/>
      <c r="X252" s="1"/>
      <c r="Y252" s="1"/>
    </row>
    <row r="253" ht="15.75" customHeight="1">
      <c r="A253" s="1"/>
      <c r="B253" s="57" t="s">
        <v>130</v>
      </c>
      <c r="C253" s="59"/>
      <c r="D253" s="80">
        <v>0.0</v>
      </c>
      <c r="E253" s="80">
        <v>0.0</v>
      </c>
      <c r="F253" s="80">
        <v>0.0</v>
      </c>
      <c r="G253" s="80">
        <v>3.0</v>
      </c>
      <c r="H253" s="80">
        <v>0.0</v>
      </c>
      <c r="I253" s="80">
        <v>0.0</v>
      </c>
      <c r="J253" s="80">
        <v>0.0</v>
      </c>
      <c r="K253" s="80">
        <v>0.0</v>
      </c>
      <c r="L253" s="80">
        <v>0.0</v>
      </c>
      <c r="M253" s="104">
        <v>0.0</v>
      </c>
      <c r="N253" s="104">
        <v>4.0</v>
      </c>
      <c r="O253" s="104">
        <v>0.0</v>
      </c>
      <c r="P253" s="105">
        <f>SUM(D253:O253)</f>
        <v>7</v>
      </c>
      <c r="Q253" s="1"/>
      <c r="R253" s="1"/>
      <c r="S253" s="1"/>
      <c r="T253" s="1"/>
      <c r="U253" s="1"/>
      <c r="V253" s="1"/>
      <c r="W253" s="1"/>
      <c r="X253" s="1"/>
      <c r="Y253" s="1"/>
    </row>
    <row r="254" ht="15.75" customHeight="1">
      <c r="A254" s="1"/>
      <c r="B254" s="57" t="s">
        <v>89</v>
      </c>
      <c r="C254" s="58"/>
      <c r="D254" s="58"/>
      <c r="E254" s="58"/>
      <c r="F254" s="58"/>
      <c r="G254" s="58"/>
      <c r="H254" s="58"/>
      <c r="I254" s="58"/>
      <c r="J254" s="58"/>
      <c r="K254" s="58"/>
      <c r="L254" s="58"/>
      <c r="M254" s="58"/>
      <c r="N254" s="58"/>
      <c r="O254" s="58"/>
      <c r="P254" s="59"/>
      <c r="Q254" s="1"/>
      <c r="R254" s="1"/>
      <c r="S254" s="1"/>
      <c r="T254" s="1"/>
      <c r="U254" s="1"/>
      <c r="V254" s="1"/>
      <c r="W254" s="1"/>
      <c r="X254" s="1"/>
      <c r="Y254" s="1"/>
    </row>
    <row r="255" ht="15.75" customHeight="1">
      <c r="A255" s="1"/>
      <c r="B255" s="57" t="s">
        <v>90</v>
      </c>
      <c r="C255" s="58"/>
      <c r="D255" s="58"/>
      <c r="E255" s="58"/>
      <c r="F255" s="58"/>
      <c r="G255" s="58"/>
      <c r="H255" s="58"/>
      <c r="I255" s="58"/>
      <c r="J255" s="58"/>
      <c r="K255" s="58"/>
      <c r="L255" s="58"/>
      <c r="M255" s="58"/>
      <c r="N255" s="58"/>
      <c r="O255" s="58"/>
      <c r="P255" s="59"/>
      <c r="Q255" s="1"/>
      <c r="R255" s="1"/>
      <c r="S255" s="1"/>
      <c r="T255" s="1"/>
      <c r="U255" s="1"/>
      <c r="V255" s="1"/>
      <c r="W255" s="1"/>
      <c r="X255" s="1"/>
      <c r="Y255" s="1"/>
    </row>
    <row r="256" ht="15.75" customHeight="1">
      <c r="A256" s="1"/>
      <c r="B256" s="94" t="s">
        <v>55</v>
      </c>
      <c r="C256" s="95" t="s">
        <v>118</v>
      </c>
      <c r="D256" s="96" t="s">
        <v>119</v>
      </c>
      <c r="E256" s="58"/>
      <c r="F256" s="58"/>
      <c r="G256" s="58"/>
      <c r="H256" s="58"/>
      <c r="I256" s="59"/>
      <c r="J256" s="96" t="s">
        <v>120</v>
      </c>
      <c r="K256" s="58"/>
      <c r="L256" s="58"/>
      <c r="M256" s="58"/>
      <c r="N256" s="58"/>
      <c r="O256" s="59"/>
      <c r="P256" s="97" t="s">
        <v>121</v>
      </c>
      <c r="Q256" s="1"/>
      <c r="R256" s="1"/>
      <c r="S256" s="1"/>
      <c r="T256" s="1"/>
      <c r="U256" s="1"/>
      <c r="V256" s="1"/>
      <c r="W256" s="1"/>
      <c r="X256" s="1"/>
      <c r="Y256" s="1"/>
    </row>
    <row r="257" ht="15.75" customHeight="1">
      <c r="A257" s="1"/>
      <c r="B257" s="67"/>
      <c r="C257" s="67"/>
      <c r="D257" s="98">
        <v>0.0</v>
      </c>
      <c r="E257" s="98">
        <v>1.0</v>
      </c>
      <c r="F257" s="98">
        <v>2.0</v>
      </c>
      <c r="G257" s="98">
        <v>3.0</v>
      </c>
      <c r="H257" s="98">
        <v>4.0</v>
      </c>
      <c r="I257" s="98">
        <v>5.0</v>
      </c>
      <c r="J257" s="98">
        <v>0.0</v>
      </c>
      <c r="K257" s="98">
        <v>1.0</v>
      </c>
      <c r="L257" s="98">
        <v>2.0</v>
      </c>
      <c r="M257" s="98">
        <v>3.0</v>
      </c>
      <c r="N257" s="98">
        <v>4.0</v>
      </c>
      <c r="O257" s="98">
        <v>5.0</v>
      </c>
      <c r="P257" s="67"/>
      <c r="Q257" s="1"/>
      <c r="R257" s="1"/>
      <c r="S257" s="1"/>
      <c r="T257" s="1"/>
      <c r="U257" s="1"/>
      <c r="V257" s="1"/>
      <c r="W257" s="1"/>
      <c r="X257" s="1"/>
      <c r="Y257" s="1"/>
    </row>
    <row r="258" ht="15.75" customHeight="1">
      <c r="A258" s="1"/>
      <c r="B258" s="74">
        <v>1.0</v>
      </c>
      <c r="C258" s="113" t="s">
        <v>273</v>
      </c>
      <c r="D258" s="74"/>
      <c r="E258" s="74"/>
      <c r="F258" s="74"/>
      <c r="G258" s="74"/>
      <c r="H258" s="74">
        <v>1.0</v>
      </c>
      <c r="I258" s="74"/>
      <c r="J258" s="74"/>
      <c r="K258" s="74"/>
      <c r="L258" s="74"/>
      <c r="M258" s="74"/>
      <c r="N258" s="74">
        <v>1.0</v>
      </c>
      <c r="O258" s="74"/>
      <c r="P258" s="91"/>
      <c r="Q258" s="1"/>
      <c r="R258" s="1"/>
      <c r="S258" s="1"/>
      <c r="T258" s="1"/>
      <c r="U258" s="1"/>
      <c r="V258" s="1"/>
      <c r="W258" s="1"/>
      <c r="X258" s="1"/>
      <c r="Y258" s="1"/>
    </row>
    <row r="259" ht="15.75" customHeight="1">
      <c r="A259" s="1"/>
      <c r="B259" s="57" t="s">
        <v>128</v>
      </c>
      <c r="C259" s="59"/>
      <c r="D259" s="80">
        <v>0.0</v>
      </c>
      <c r="E259" s="80">
        <v>0.0</v>
      </c>
      <c r="F259" s="80">
        <v>0.0</v>
      </c>
      <c r="G259" s="80">
        <v>0.0</v>
      </c>
      <c r="H259" s="80">
        <v>1.0</v>
      </c>
      <c r="I259" s="80">
        <v>0.0</v>
      </c>
      <c r="J259" s="80">
        <v>0.0</v>
      </c>
      <c r="K259" s="80">
        <v>0.0</v>
      </c>
      <c r="L259" s="80">
        <v>0.0</v>
      </c>
      <c r="M259" s="104">
        <v>0.0</v>
      </c>
      <c r="N259" s="104">
        <v>1.0</v>
      </c>
      <c r="O259" s="104">
        <v>0.0</v>
      </c>
      <c r="P259" s="105" t="s">
        <v>129</v>
      </c>
      <c r="Q259" s="1"/>
      <c r="R259" s="1"/>
      <c r="S259" s="1"/>
      <c r="T259" s="1"/>
      <c r="U259" s="1"/>
      <c r="V259" s="1"/>
      <c r="W259" s="1"/>
      <c r="X259" s="1"/>
      <c r="Y259" s="1"/>
    </row>
    <row r="260" ht="15.75" customHeight="1">
      <c r="A260" s="1"/>
      <c r="B260" s="57" t="s">
        <v>130</v>
      </c>
      <c r="C260" s="59"/>
      <c r="D260" s="80">
        <v>0.0</v>
      </c>
      <c r="E260" s="80">
        <v>0.0</v>
      </c>
      <c r="F260" s="80">
        <v>0.0</v>
      </c>
      <c r="G260" s="80">
        <v>0.0</v>
      </c>
      <c r="H260" s="80">
        <v>4.0</v>
      </c>
      <c r="I260" s="80">
        <v>0.0</v>
      </c>
      <c r="J260" s="80">
        <v>0.0</v>
      </c>
      <c r="K260" s="80">
        <v>0.0</v>
      </c>
      <c r="L260" s="80">
        <v>0.0</v>
      </c>
      <c r="M260" s="104">
        <v>0.0</v>
      </c>
      <c r="N260" s="104">
        <v>4.0</v>
      </c>
      <c r="O260" s="104">
        <v>0.0</v>
      </c>
      <c r="P260" s="105">
        <f>SUM(D260:O260)</f>
        <v>8</v>
      </c>
      <c r="Q260" s="1"/>
      <c r="R260" s="1"/>
      <c r="S260" s="1"/>
      <c r="T260" s="1"/>
      <c r="U260" s="1"/>
      <c r="V260" s="1"/>
      <c r="W260" s="1"/>
      <c r="X260" s="1"/>
      <c r="Y260" s="1"/>
    </row>
    <row r="261" ht="15.75" customHeight="1">
      <c r="A261" s="1"/>
      <c r="B261" s="57" t="s">
        <v>92</v>
      </c>
      <c r="C261" s="58"/>
      <c r="D261" s="58"/>
      <c r="E261" s="58"/>
      <c r="F261" s="58"/>
      <c r="G261" s="58"/>
      <c r="H261" s="58"/>
      <c r="I261" s="58"/>
      <c r="J261" s="58"/>
      <c r="K261" s="58"/>
      <c r="L261" s="58"/>
      <c r="M261" s="58"/>
      <c r="N261" s="58"/>
      <c r="O261" s="58"/>
      <c r="P261" s="59"/>
      <c r="Q261" s="1"/>
      <c r="R261" s="1"/>
      <c r="S261" s="1"/>
      <c r="T261" s="1"/>
      <c r="U261" s="1"/>
      <c r="V261" s="1"/>
      <c r="W261" s="1"/>
      <c r="X261" s="1"/>
      <c r="Y261" s="1"/>
    </row>
    <row r="262" ht="15.75" customHeight="1">
      <c r="A262" s="1"/>
      <c r="B262" s="94" t="s">
        <v>55</v>
      </c>
      <c r="C262" s="95" t="s">
        <v>118</v>
      </c>
      <c r="D262" s="96" t="s">
        <v>119</v>
      </c>
      <c r="E262" s="58"/>
      <c r="F262" s="58"/>
      <c r="G262" s="58"/>
      <c r="H262" s="58"/>
      <c r="I262" s="59"/>
      <c r="J262" s="96" t="s">
        <v>120</v>
      </c>
      <c r="K262" s="58"/>
      <c r="L262" s="58"/>
      <c r="M262" s="58"/>
      <c r="N262" s="58"/>
      <c r="O262" s="59"/>
      <c r="P262" s="97" t="s">
        <v>121</v>
      </c>
      <c r="Q262" s="1"/>
      <c r="R262" s="1"/>
      <c r="S262" s="1"/>
      <c r="T262" s="1"/>
      <c r="U262" s="1"/>
      <c r="V262" s="1"/>
      <c r="W262" s="1"/>
      <c r="X262" s="1"/>
      <c r="Y262" s="1"/>
    </row>
    <row r="263" ht="15.75" customHeight="1">
      <c r="A263" s="1"/>
      <c r="B263" s="67"/>
      <c r="C263" s="67"/>
      <c r="D263" s="98">
        <v>0.0</v>
      </c>
      <c r="E263" s="98">
        <v>1.0</v>
      </c>
      <c r="F263" s="98">
        <v>2.0</v>
      </c>
      <c r="G263" s="98">
        <v>3.0</v>
      </c>
      <c r="H263" s="98">
        <v>4.0</v>
      </c>
      <c r="I263" s="98">
        <v>5.0</v>
      </c>
      <c r="J263" s="98">
        <v>0.0</v>
      </c>
      <c r="K263" s="98">
        <v>1.0</v>
      </c>
      <c r="L263" s="98">
        <v>2.0</v>
      </c>
      <c r="M263" s="98">
        <v>3.0</v>
      </c>
      <c r="N263" s="98">
        <v>4.0</v>
      </c>
      <c r="O263" s="98">
        <v>5.0</v>
      </c>
      <c r="P263" s="67"/>
      <c r="Q263" s="1"/>
      <c r="R263" s="1"/>
      <c r="S263" s="1"/>
      <c r="T263" s="1"/>
      <c r="U263" s="1"/>
      <c r="V263" s="1"/>
      <c r="W263" s="1"/>
      <c r="X263" s="1"/>
      <c r="Y263" s="1"/>
    </row>
    <row r="264" ht="15.75" customHeight="1">
      <c r="A264" s="1"/>
      <c r="B264" s="74">
        <v>1.0</v>
      </c>
      <c r="C264" s="113" t="s">
        <v>273</v>
      </c>
      <c r="D264" s="74"/>
      <c r="E264" s="74"/>
      <c r="F264" s="74"/>
      <c r="G264" s="74"/>
      <c r="H264" s="74">
        <v>1.0</v>
      </c>
      <c r="I264" s="74"/>
      <c r="J264" s="74"/>
      <c r="K264" s="74"/>
      <c r="L264" s="74"/>
      <c r="M264" s="74"/>
      <c r="N264" s="74"/>
      <c r="O264" s="74">
        <v>1.0</v>
      </c>
      <c r="P264" s="91"/>
      <c r="Q264" s="1"/>
      <c r="R264" s="1"/>
      <c r="S264" s="1"/>
      <c r="T264" s="1"/>
      <c r="U264" s="1"/>
      <c r="V264" s="1"/>
      <c r="W264" s="1"/>
      <c r="X264" s="1"/>
      <c r="Y264" s="1"/>
    </row>
    <row r="265" ht="15.75" customHeight="1">
      <c r="A265" s="1"/>
      <c r="B265" s="57" t="s">
        <v>128</v>
      </c>
      <c r="C265" s="59"/>
      <c r="D265" s="80">
        <v>0.0</v>
      </c>
      <c r="E265" s="80">
        <v>0.0</v>
      </c>
      <c r="F265" s="80">
        <v>0.0</v>
      </c>
      <c r="G265" s="80">
        <v>0.0</v>
      </c>
      <c r="H265" s="80">
        <v>1.0</v>
      </c>
      <c r="I265" s="80">
        <v>0.0</v>
      </c>
      <c r="J265" s="80">
        <v>0.0</v>
      </c>
      <c r="K265" s="80">
        <v>0.0</v>
      </c>
      <c r="L265" s="80">
        <v>0.0</v>
      </c>
      <c r="M265" s="104">
        <v>0.0</v>
      </c>
      <c r="N265" s="104">
        <v>0.0</v>
      </c>
      <c r="O265" s="104">
        <v>0.0</v>
      </c>
      <c r="P265" s="105" t="s">
        <v>129</v>
      </c>
      <c r="Q265" s="1"/>
      <c r="R265" s="1"/>
      <c r="S265" s="1"/>
      <c r="T265" s="1"/>
      <c r="U265" s="1"/>
      <c r="V265" s="1"/>
      <c r="W265" s="1"/>
      <c r="X265" s="1"/>
      <c r="Y265" s="1"/>
    </row>
    <row r="266" ht="15.75" customHeight="1">
      <c r="A266" s="1"/>
      <c r="B266" s="57" t="s">
        <v>130</v>
      </c>
      <c r="C266" s="59"/>
      <c r="D266" s="80">
        <v>0.0</v>
      </c>
      <c r="E266" s="80">
        <v>0.0</v>
      </c>
      <c r="F266" s="80">
        <v>0.0</v>
      </c>
      <c r="G266" s="80">
        <v>0.0</v>
      </c>
      <c r="H266" s="80">
        <v>4.0</v>
      </c>
      <c r="I266" s="80">
        <v>0.0</v>
      </c>
      <c r="J266" s="80">
        <v>0.0</v>
      </c>
      <c r="K266" s="80">
        <v>0.0</v>
      </c>
      <c r="L266" s="80">
        <v>0.0</v>
      </c>
      <c r="M266" s="104">
        <v>0.0</v>
      </c>
      <c r="N266" s="104">
        <v>0.0</v>
      </c>
      <c r="O266" s="104">
        <v>5.0</v>
      </c>
      <c r="P266" s="105">
        <f>SUM(D266:O266)</f>
        <v>9</v>
      </c>
      <c r="Q266" s="1"/>
      <c r="R266" s="1"/>
      <c r="S266" s="1"/>
      <c r="T266" s="1"/>
      <c r="U266" s="1"/>
      <c r="V266" s="1"/>
      <c r="W266" s="1"/>
      <c r="X266" s="1"/>
      <c r="Y266" s="1"/>
    </row>
    <row r="267" ht="15.75" customHeight="1">
      <c r="A267" s="1"/>
      <c r="B267" s="57" t="s">
        <v>94</v>
      </c>
      <c r="C267" s="58"/>
      <c r="D267" s="58"/>
      <c r="E267" s="58"/>
      <c r="F267" s="58"/>
      <c r="G267" s="58"/>
      <c r="H267" s="58"/>
      <c r="I267" s="58"/>
      <c r="J267" s="58"/>
      <c r="K267" s="58"/>
      <c r="L267" s="58"/>
      <c r="M267" s="58"/>
      <c r="N267" s="58"/>
      <c r="O267" s="58"/>
      <c r="P267" s="59"/>
      <c r="Q267" s="1"/>
      <c r="R267" s="1"/>
      <c r="S267" s="1"/>
      <c r="T267" s="1"/>
      <c r="U267" s="1"/>
      <c r="V267" s="1"/>
      <c r="W267" s="1"/>
      <c r="X267" s="1"/>
      <c r="Y267" s="1"/>
    </row>
    <row r="268" ht="15.75" customHeight="1">
      <c r="A268" s="1"/>
      <c r="B268" s="57" t="s">
        <v>95</v>
      </c>
      <c r="C268" s="58"/>
      <c r="D268" s="58"/>
      <c r="E268" s="58"/>
      <c r="F268" s="58"/>
      <c r="G268" s="58"/>
      <c r="H268" s="58"/>
      <c r="I268" s="58"/>
      <c r="J268" s="58"/>
      <c r="K268" s="58"/>
      <c r="L268" s="58"/>
      <c r="M268" s="58"/>
      <c r="N268" s="58"/>
      <c r="O268" s="58"/>
      <c r="P268" s="59"/>
      <c r="Q268" s="1"/>
      <c r="R268" s="1"/>
      <c r="S268" s="1"/>
      <c r="T268" s="1"/>
      <c r="U268" s="1"/>
      <c r="V268" s="1"/>
      <c r="W268" s="1"/>
      <c r="X268" s="1"/>
      <c r="Y268" s="1"/>
    </row>
    <row r="269" ht="15.75" customHeight="1">
      <c r="A269" s="1"/>
      <c r="B269" s="94" t="s">
        <v>55</v>
      </c>
      <c r="C269" s="95" t="s">
        <v>118</v>
      </c>
      <c r="D269" s="96" t="s">
        <v>119</v>
      </c>
      <c r="E269" s="58"/>
      <c r="F269" s="58"/>
      <c r="G269" s="58"/>
      <c r="H269" s="58"/>
      <c r="I269" s="59"/>
      <c r="J269" s="96" t="s">
        <v>120</v>
      </c>
      <c r="K269" s="58"/>
      <c r="L269" s="58"/>
      <c r="M269" s="58"/>
      <c r="N269" s="58"/>
      <c r="O269" s="59"/>
      <c r="P269" s="97" t="s">
        <v>121</v>
      </c>
      <c r="Q269" s="1"/>
      <c r="R269" s="1"/>
      <c r="S269" s="1"/>
      <c r="T269" s="1"/>
      <c r="U269" s="1"/>
      <c r="V269" s="1"/>
      <c r="W269" s="1"/>
      <c r="X269" s="1"/>
      <c r="Y269" s="1"/>
    </row>
    <row r="270" ht="15.75" customHeight="1">
      <c r="A270" s="1"/>
      <c r="B270" s="67"/>
      <c r="C270" s="67"/>
      <c r="D270" s="98">
        <v>0.0</v>
      </c>
      <c r="E270" s="98">
        <v>1.0</v>
      </c>
      <c r="F270" s="98">
        <v>2.0</v>
      </c>
      <c r="G270" s="98">
        <v>3.0</v>
      </c>
      <c r="H270" s="98">
        <v>4.0</v>
      </c>
      <c r="I270" s="98">
        <v>5.0</v>
      </c>
      <c r="J270" s="98">
        <v>0.0</v>
      </c>
      <c r="K270" s="98">
        <v>1.0</v>
      </c>
      <c r="L270" s="98">
        <v>2.0</v>
      </c>
      <c r="M270" s="98">
        <v>3.0</v>
      </c>
      <c r="N270" s="98">
        <v>4.0</v>
      </c>
      <c r="O270" s="98">
        <v>5.0</v>
      </c>
      <c r="P270" s="67"/>
      <c r="Q270" s="1"/>
      <c r="R270" s="1"/>
      <c r="S270" s="1"/>
      <c r="T270" s="1"/>
      <c r="U270" s="1"/>
      <c r="V270" s="1"/>
      <c r="W270" s="1"/>
      <c r="X270" s="1"/>
      <c r="Y270" s="1"/>
    </row>
    <row r="271" ht="15.75" customHeight="1">
      <c r="A271" s="1"/>
      <c r="B271" s="74">
        <v>1.0</v>
      </c>
      <c r="C271" s="113" t="s">
        <v>274</v>
      </c>
      <c r="D271" s="74"/>
      <c r="E271" s="74"/>
      <c r="F271" s="74"/>
      <c r="G271" s="74">
        <v>1.0</v>
      </c>
      <c r="H271" s="74"/>
      <c r="I271" s="74"/>
      <c r="J271" s="74"/>
      <c r="K271" s="74"/>
      <c r="L271" s="74"/>
      <c r="M271" s="74"/>
      <c r="N271" s="74">
        <v>1.0</v>
      </c>
      <c r="O271" s="74"/>
      <c r="P271" s="91"/>
      <c r="Q271" s="1"/>
      <c r="R271" s="1"/>
      <c r="S271" s="1"/>
      <c r="T271" s="1"/>
      <c r="U271" s="1"/>
      <c r="V271" s="1"/>
      <c r="W271" s="1"/>
      <c r="X271" s="1"/>
      <c r="Y271" s="1"/>
    </row>
    <row r="272" ht="15.75" customHeight="1">
      <c r="A272" s="1"/>
      <c r="B272" s="57" t="s">
        <v>128</v>
      </c>
      <c r="C272" s="59"/>
      <c r="D272" s="80">
        <v>0.0</v>
      </c>
      <c r="E272" s="80">
        <v>0.0</v>
      </c>
      <c r="F272" s="80">
        <v>0.0</v>
      </c>
      <c r="G272" s="80">
        <v>2.0</v>
      </c>
      <c r="H272" s="80">
        <v>0.0</v>
      </c>
      <c r="I272" s="80">
        <v>0.0</v>
      </c>
      <c r="J272" s="80">
        <v>0.0</v>
      </c>
      <c r="K272" s="80">
        <v>0.0</v>
      </c>
      <c r="L272" s="80">
        <v>0.0</v>
      </c>
      <c r="M272" s="104">
        <v>0.0</v>
      </c>
      <c r="N272" s="104">
        <v>0.0</v>
      </c>
      <c r="O272" s="104">
        <v>0.0</v>
      </c>
      <c r="P272" s="105" t="s">
        <v>129</v>
      </c>
      <c r="Q272" s="1"/>
      <c r="R272" s="1"/>
      <c r="S272" s="1"/>
      <c r="T272" s="1"/>
      <c r="U272" s="1"/>
      <c r="V272" s="1"/>
      <c r="W272" s="1"/>
      <c r="X272" s="1"/>
      <c r="Y272" s="1"/>
    </row>
    <row r="273" ht="15.75" customHeight="1">
      <c r="A273" s="1"/>
      <c r="B273" s="57" t="s">
        <v>130</v>
      </c>
      <c r="C273" s="59"/>
      <c r="D273" s="80">
        <v>0.0</v>
      </c>
      <c r="E273" s="80">
        <v>0.0</v>
      </c>
      <c r="F273" s="80">
        <v>0.0</v>
      </c>
      <c r="G273" s="80">
        <v>6.0</v>
      </c>
      <c r="H273" s="80">
        <v>0.0</v>
      </c>
      <c r="I273" s="80">
        <v>0.0</v>
      </c>
      <c r="J273" s="80">
        <v>0.0</v>
      </c>
      <c r="K273" s="80">
        <v>0.0</v>
      </c>
      <c r="L273" s="80">
        <v>0.0</v>
      </c>
      <c r="M273" s="104">
        <v>0.0</v>
      </c>
      <c r="N273" s="104">
        <v>0.0</v>
      </c>
      <c r="O273" s="104">
        <v>0.0</v>
      </c>
      <c r="P273" s="105">
        <f>SUM(D273:O273)</f>
        <v>6</v>
      </c>
      <c r="Q273" s="1"/>
      <c r="R273" s="1"/>
      <c r="S273" s="1"/>
      <c r="T273" s="1"/>
      <c r="U273" s="1"/>
      <c r="V273" s="1"/>
      <c r="W273" s="1"/>
      <c r="X273" s="1"/>
      <c r="Y273" s="1"/>
    </row>
    <row r="274" ht="15.75" customHeight="1">
      <c r="A274" s="1"/>
      <c r="B274" s="57" t="s">
        <v>97</v>
      </c>
      <c r="C274" s="58"/>
      <c r="D274" s="58"/>
      <c r="E274" s="58"/>
      <c r="F274" s="58"/>
      <c r="G274" s="58"/>
      <c r="H274" s="58"/>
      <c r="I274" s="58"/>
      <c r="J274" s="58"/>
      <c r="K274" s="58"/>
      <c r="L274" s="58"/>
      <c r="M274" s="58"/>
      <c r="N274" s="58"/>
      <c r="O274" s="58"/>
      <c r="P274" s="59"/>
      <c r="Q274" s="1"/>
      <c r="R274" s="1"/>
      <c r="S274" s="1"/>
      <c r="T274" s="1"/>
      <c r="U274" s="1"/>
      <c r="V274" s="1"/>
      <c r="W274" s="1"/>
      <c r="X274" s="1"/>
      <c r="Y274" s="1"/>
    </row>
    <row r="275" ht="15.75" customHeight="1">
      <c r="A275" s="1"/>
      <c r="B275" s="94" t="s">
        <v>55</v>
      </c>
      <c r="C275" s="95" t="s">
        <v>118</v>
      </c>
      <c r="D275" s="96" t="s">
        <v>119</v>
      </c>
      <c r="E275" s="58"/>
      <c r="F275" s="58"/>
      <c r="G275" s="58"/>
      <c r="H275" s="58"/>
      <c r="I275" s="59"/>
      <c r="J275" s="96" t="s">
        <v>120</v>
      </c>
      <c r="K275" s="58"/>
      <c r="L275" s="58"/>
      <c r="M275" s="58"/>
      <c r="N275" s="58"/>
      <c r="O275" s="59"/>
      <c r="P275" s="97" t="s">
        <v>121</v>
      </c>
      <c r="Q275" s="1"/>
      <c r="R275" s="1"/>
      <c r="S275" s="1"/>
      <c r="T275" s="1"/>
      <c r="U275" s="1"/>
      <c r="V275" s="1"/>
      <c r="W275" s="1"/>
      <c r="X275" s="1"/>
      <c r="Y275" s="1"/>
    </row>
    <row r="276" ht="15.75" customHeight="1">
      <c r="A276" s="1"/>
      <c r="B276" s="67"/>
      <c r="C276" s="67"/>
      <c r="D276" s="98">
        <v>0.0</v>
      </c>
      <c r="E276" s="98">
        <v>1.0</v>
      </c>
      <c r="F276" s="98">
        <v>2.0</v>
      </c>
      <c r="G276" s="98">
        <v>3.0</v>
      </c>
      <c r="H276" s="98">
        <v>4.0</v>
      </c>
      <c r="I276" s="98">
        <v>5.0</v>
      </c>
      <c r="J276" s="98">
        <v>0.0</v>
      </c>
      <c r="K276" s="98">
        <v>1.0</v>
      </c>
      <c r="L276" s="98">
        <v>2.0</v>
      </c>
      <c r="M276" s="98">
        <v>3.0</v>
      </c>
      <c r="N276" s="98">
        <v>4.0</v>
      </c>
      <c r="O276" s="98">
        <v>5.0</v>
      </c>
      <c r="P276" s="67"/>
      <c r="Q276" s="1"/>
      <c r="R276" s="1"/>
      <c r="S276" s="1"/>
      <c r="T276" s="1"/>
      <c r="U276" s="1"/>
      <c r="V276" s="1"/>
      <c r="W276" s="1"/>
      <c r="X276" s="1"/>
      <c r="Y276" s="1"/>
    </row>
    <row r="277" ht="15.75" customHeight="1">
      <c r="A277" s="1"/>
      <c r="B277" s="74">
        <v>1.0</v>
      </c>
      <c r="C277" s="110" t="s">
        <v>275</v>
      </c>
      <c r="D277" s="74"/>
      <c r="E277" s="74"/>
      <c r="F277" s="74"/>
      <c r="G277" s="74">
        <v>1.0</v>
      </c>
      <c r="H277" s="74"/>
      <c r="I277" s="74"/>
      <c r="J277" s="74"/>
      <c r="K277" s="74"/>
      <c r="L277" s="74"/>
      <c r="M277" s="74"/>
      <c r="N277" s="74">
        <v>1.0</v>
      </c>
      <c r="O277" s="74"/>
      <c r="P277" s="91"/>
      <c r="Q277" s="1"/>
      <c r="R277" s="1"/>
      <c r="S277" s="1"/>
      <c r="T277" s="1"/>
      <c r="U277" s="1"/>
      <c r="V277" s="1"/>
      <c r="W277" s="1"/>
      <c r="X277" s="1"/>
      <c r="Y277" s="1"/>
    </row>
    <row r="278" ht="15.75" customHeight="1">
      <c r="A278" s="1"/>
      <c r="B278" s="74">
        <v>2.0</v>
      </c>
      <c r="C278" s="113" t="s">
        <v>276</v>
      </c>
      <c r="D278" s="74"/>
      <c r="E278" s="74"/>
      <c r="F278" s="74"/>
      <c r="G278" s="74"/>
      <c r="H278" s="74">
        <v>1.0</v>
      </c>
      <c r="I278" s="74"/>
      <c r="J278" s="74"/>
      <c r="K278" s="74"/>
      <c r="L278" s="74"/>
      <c r="M278" s="74"/>
      <c r="N278" s="74">
        <v>1.0</v>
      </c>
      <c r="O278" s="74"/>
      <c r="P278" s="91"/>
      <c r="Q278" s="1"/>
      <c r="R278" s="1"/>
      <c r="S278" s="1"/>
      <c r="T278" s="1"/>
      <c r="U278" s="1"/>
      <c r="V278" s="1"/>
      <c r="W278" s="1"/>
      <c r="X278" s="1"/>
      <c r="Y278" s="1"/>
    </row>
    <row r="279" ht="15.75" customHeight="1">
      <c r="A279" s="1"/>
      <c r="B279" s="74">
        <v>3.0</v>
      </c>
      <c r="C279" s="113" t="s">
        <v>277</v>
      </c>
      <c r="D279" s="74"/>
      <c r="E279" s="74"/>
      <c r="F279" s="74"/>
      <c r="G279" s="74">
        <v>1.0</v>
      </c>
      <c r="H279" s="74"/>
      <c r="I279" s="74"/>
      <c r="J279" s="74"/>
      <c r="K279" s="74"/>
      <c r="L279" s="74"/>
      <c r="M279" s="74"/>
      <c r="N279" s="74"/>
      <c r="O279" s="74">
        <v>1.0</v>
      </c>
      <c r="P279" s="91"/>
      <c r="Q279" s="1"/>
      <c r="R279" s="1"/>
      <c r="S279" s="1"/>
      <c r="T279" s="1"/>
      <c r="U279" s="1"/>
      <c r="V279" s="1"/>
      <c r="W279" s="1"/>
      <c r="X279" s="1"/>
      <c r="Y279" s="1"/>
    </row>
    <row r="280" ht="15.75" customHeight="1">
      <c r="A280" s="1"/>
      <c r="B280" s="57" t="s">
        <v>128</v>
      </c>
      <c r="C280" s="59"/>
      <c r="D280" s="80">
        <v>0.0</v>
      </c>
      <c r="E280" s="80">
        <v>0.0</v>
      </c>
      <c r="F280" s="80">
        <v>0.0</v>
      </c>
      <c r="G280" s="80">
        <v>2.0</v>
      </c>
      <c r="H280" s="80">
        <v>1.0</v>
      </c>
      <c r="I280" s="80">
        <v>0.0</v>
      </c>
      <c r="J280" s="80">
        <v>0.0</v>
      </c>
      <c r="K280" s="80">
        <v>0.0</v>
      </c>
      <c r="L280" s="80">
        <v>0.0</v>
      </c>
      <c r="M280" s="104">
        <v>0.0</v>
      </c>
      <c r="N280" s="104">
        <v>2.0</v>
      </c>
      <c r="O280" s="104">
        <v>1.0</v>
      </c>
      <c r="P280" s="105" t="s">
        <v>129</v>
      </c>
      <c r="Q280" s="1"/>
      <c r="R280" s="1"/>
      <c r="S280" s="1"/>
      <c r="T280" s="1"/>
      <c r="U280" s="1"/>
      <c r="V280" s="1"/>
      <c r="W280" s="1"/>
      <c r="X280" s="1"/>
      <c r="Y280" s="1"/>
    </row>
    <row r="281" ht="15.75" customHeight="1">
      <c r="A281" s="1"/>
      <c r="B281" s="57" t="s">
        <v>130</v>
      </c>
      <c r="C281" s="59"/>
      <c r="D281" s="80">
        <v>0.0</v>
      </c>
      <c r="E281" s="80">
        <v>0.0</v>
      </c>
      <c r="F281" s="80">
        <v>0.0</v>
      </c>
      <c r="G281" s="80">
        <v>6.0</v>
      </c>
      <c r="H281" s="80">
        <v>4.0</v>
      </c>
      <c r="I281" s="80">
        <v>0.0</v>
      </c>
      <c r="J281" s="80">
        <v>0.0</v>
      </c>
      <c r="K281" s="80">
        <v>0.0</v>
      </c>
      <c r="L281" s="80">
        <v>0.0</v>
      </c>
      <c r="M281" s="104">
        <v>0.0</v>
      </c>
      <c r="N281" s="104">
        <v>8.0</v>
      </c>
      <c r="O281" s="104">
        <v>5.0</v>
      </c>
      <c r="P281" s="105">
        <f>SUM(D281:O281)</f>
        <v>23</v>
      </c>
      <c r="Q281" s="1"/>
      <c r="R281" s="1"/>
      <c r="S281" s="1"/>
      <c r="T281" s="1"/>
      <c r="U281" s="1"/>
      <c r="V281" s="1"/>
      <c r="W281" s="1"/>
      <c r="X281" s="1"/>
      <c r="Y281" s="1"/>
    </row>
    <row r="282" ht="15.75" customHeight="1">
      <c r="A282" s="1"/>
      <c r="B282" s="57" t="s">
        <v>99</v>
      </c>
      <c r="C282" s="58"/>
      <c r="D282" s="58"/>
      <c r="E282" s="58"/>
      <c r="F282" s="58"/>
      <c r="G282" s="58"/>
      <c r="H282" s="58"/>
      <c r="I282" s="58"/>
      <c r="J282" s="58"/>
      <c r="K282" s="58"/>
      <c r="L282" s="58"/>
      <c r="M282" s="58"/>
      <c r="N282" s="58"/>
      <c r="O282" s="58"/>
      <c r="P282" s="59"/>
      <c r="Q282" s="1"/>
      <c r="R282" s="1"/>
      <c r="S282" s="1"/>
      <c r="T282" s="1"/>
      <c r="U282" s="1"/>
      <c r="V282" s="1"/>
      <c r="W282" s="1"/>
      <c r="X282" s="1"/>
      <c r="Y282" s="1"/>
    </row>
    <row r="283" ht="15.75" customHeight="1">
      <c r="A283" s="1"/>
      <c r="B283" s="94" t="s">
        <v>55</v>
      </c>
      <c r="C283" s="95" t="s">
        <v>118</v>
      </c>
      <c r="D283" s="96" t="s">
        <v>119</v>
      </c>
      <c r="E283" s="58"/>
      <c r="F283" s="58"/>
      <c r="G283" s="58"/>
      <c r="H283" s="58"/>
      <c r="I283" s="59"/>
      <c r="J283" s="96" t="s">
        <v>120</v>
      </c>
      <c r="K283" s="58"/>
      <c r="L283" s="58"/>
      <c r="M283" s="58"/>
      <c r="N283" s="58"/>
      <c r="O283" s="59"/>
      <c r="P283" s="97" t="s">
        <v>121</v>
      </c>
      <c r="Q283" s="1"/>
      <c r="R283" s="1"/>
      <c r="S283" s="1"/>
      <c r="T283" s="1"/>
      <c r="U283" s="1"/>
      <c r="V283" s="1"/>
      <c r="W283" s="1"/>
      <c r="X283" s="1"/>
      <c r="Y283" s="1"/>
    </row>
    <row r="284" ht="15.75" customHeight="1">
      <c r="A284" s="1"/>
      <c r="B284" s="67"/>
      <c r="C284" s="67"/>
      <c r="D284" s="98">
        <v>0.0</v>
      </c>
      <c r="E284" s="98">
        <v>1.0</v>
      </c>
      <c r="F284" s="98">
        <v>2.0</v>
      </c>
      <c r="G284" s="98">
        <v>3.0</v>
      </c>
      <c r="H284" s="98">
        <v>4.0</v>
      </c>
      <c r="I284" s="98">
        <v>5.0</v>
      </c>
      <c r="J284" s="98">
        <v>0.0</v>
      </c>
      <c r="K284" s="98">
        <v>1.0</v>
      </c>
      <c r="L284" s="98">
        <v>2.0</v>
      </c>
      <c r="M284" s="98">
        <v>3.0</v>
      </c>
      <c r="N284" s="98">
        <v>4.0</v>
      </c>
      <c r="O284" s="98">
        <v>5.0</v>
      </c>
      <c r="P284" s="67"/>
      <c r="Q284" s="1"/>
      <c r="R284" s="1"/>
      <c r="S284" s="1"/>
      <c r="T284" s="1"/>
      <c r="U284" s="1"/>
      <c r="V284" s="1"/>
      <c r="W284" s="1"/>
      <c r="X284" s="1"/>
      <c r="Y284" s="1"/>
    </row>
    <row r="285" ht="15.75" customHeight="1">
      <c r="A285" s="1"/>
      <c r="B285" s="74">
        <v>1.0</v>
      </c>
      <c r="C285" s="113" t="s">
        <v>275</v>
      </c>
      <c r="D285" s="74"/>
      <c r="E285" s="74"/>
      <c r="F285" s="74"/>
      <c r="G285" s="74">
        <v>1.0</v>
      </c>
      <c r="H285" s="74"/>
      <c r="I285" s="74"/>
      <c r="J285" s="74"/>
      <c r="K285" s="74"/>
      <c r="L285" s="74"/>
      <c r="M285" s="74"/>
      <c r="N285" s="74">
        <v>1.0</v>
      </c>
      <c r="O285" s="74"/>
      <c r="P285" s="91"/>
      <c r="Q285" s="1"/>
      <c r="R285" s="1"/>
      <c r="S285" s="1"/>
      <c r="T285" s="1"/>
      <c r="U285" s="1"/>
      <c r="V285" s="1"/>
      <c r="W285" s="1"/>
      <c r="X285" s="1"/>
      <c r="Y285" s="1"/>
    </row>
    <row r="286" ht="15.75" customHeight="1">
      <c r="A286" s="1"/>
      <c r="B286" s="74">
        <v>2.0</v>
      </c>
      <c r="C286" s="113" t="s">
        <v>278</v>
      </c>
      <c r="D286" s="74"/>
      <c r="E286" s="74"/>
      <c r="F286" s="74"/>
      <c r="G286" s="74">
        <v>1.0</v>
      </c>
      <c r="H286" s="74"/>
      <c r="I286" s="74"/>
      <c r="J286" s="74"/>
      <c r="K286" s="74"/>
      <c r="L286" s="74"/>
      <c r="M286" s="74"/>
      <c r="N286" s="74">
        <v>1.0</v>
      </c>
      <c r="O286" s="74"/>
      <c r="P286" s="91"/>
      <c r="Q286" s="1"/>
      <c r="R286" s="1"/>
      <c r="S286" s="1"/>
      <c r="T286" s="1"/>
      <c r="U286" s="1"/>
      <c r="V286" s="1"/>
      <c r="W286" s="1"/>
      <c r="X286" s="1"/>
      <c r="Y286" s="1"/>
    </row>
    <row r="287" ht="15.75" customHeight="1">
      <c r="A287" s="1"/>
      <c r="B287" s="74">
        <v>3.0</v>
      </c>
      <c r="C287" s="115" t="s">
        <v>279</v>
      </c>
      <c r="D287" s="74"/>
      <c r="E287" s="74"/>
      <c r="F287" s="74"/>
      <c r="G287" s="74"/>
      <c r="H287" s="74">
        <v>1.0</v>
      </c>
      <c r="I287" s="74"/>
      <c r="J287" s="74"/>
      <c r="K287" s="74"/>
      <c r="L287" s="74"/>
      <c r="M287" s="74"/>
      <c r="N287" s="74"/>
      <c r="O287" s="74">
        <v>1.0</v>
      </c>
      <c r="P287" s="91"/>
      <c r="Q287" s="1"/>
      <c r="R287" s="1"/>
      <c r="S287" s="1"/>
      <c r="T287" s="1"/>
      <c r="U287" s="1"/>
      <c r="V287" s="1"/>
      <c r="W287" s="1"/>
      <c r="X287" s="1"/>
      <c r="Y287" s="1"/>
    </row>
    <row r="288" ht="15.75" customHeight="1">
      <c r="A288" s="1"/>
      <c r="B288" s="74">
        <v>4.0</v>
      </c>
      <c r="C288" s="113" t="s">
        <v>280</v>
      </c>
      <c r="D288" s="74"/>
      <c r="E288" s="74"/>
      <c r="F288" s="74"/>
      <c r="G288" s="74"/>
      <c r="H288" s="74">
        <v>1.0</v>
      </c>
      <c r="I288" s="74"/>
      <c r="J288" s="74"/>
      <c r="K288" s="74"/>
      <c r="L288" s="74"/>
      <c r="M288" s="74"/>
      <c r="N288" s="74"/>
      <c r="O288" s="74">
        <v>1.0</v>
      </c>
      <c r="P288" s="91"/>
      <c r="Q288" s="1"/>
      <c r="R288" s="1"/>
      <c r="S288" s="1"/>
      <c r="T288" s="1"/>
      <c r="U288" s="1"/>
      <c r="V288" s="1"/>
      <c r="W288" s="1"/>
      <c r="X288" s="1"/>
      <c r="Y288" s="1"/>
    </row>
    <row r="289" ht="15.75" customHeight="1">
      <c r="A289" s="1"/>
      <c r="B289" s="57" t="s">
        <v>128</v>
      </c>
      <c r="C289" s="59"/>
      <c r="D289" s="80">
        <v>0.0</v>
      </c>
      <c r="E289" s="80">
        <v>0.0</v>
      </c>
      <c r="F289" s="80">
        <v>0.0</v>
      </c>
      <c r="G289" s="80">
        <v>2.0</v>
      </c>
      <c r="H289" s="80">
        <v>2.0</v>
      </c>
      <c r="I289" s="80">
        <v>0.0</v>
      </c>
      <c r="J289" s="80">
        <v>0.0</v>
      </c>
      <c r="K289" s="80">
        <v>0.0</v>
      </c>
      <c r="L289" s="80">
        <v>0.0</v>
      </c>
      <c r="M289" s="104">
        <v>0.0</v>
      </c>
      <c r="N289" s="104">
        <v>2.0</v>
      </c>
      <c r="O289" s="104">
        <v>2.0</v>
      </c>
      <c r="P289" s="105" t="s">
        <v>129</v>
      </c>
      <c r="Q289" s="1"/>
      <c r="R289" s="1"/>
      <c r="S289" s="1"/>
      <c r="T289" s="1"/>
      <c r="U289" s="1"/>
      <c r="V289" s="1"/>
      <c r="W289" s="1"/>
      <c r="X289" s="1"/>
      <c r="Y289" s="1"/>
    </row>
    <row r="290" ht="15.75" customHeight="1">
      <c r="A290" s="1"/>
      <c r="B290" s="57" t="s">
        <v>130</v>
      </c>
      <c r="C290" s="59"/>
      <c r="D290" s="80">
        <v>0.0</v>
      </c>
      <c r="E290" s="80">
        <v>0.0</v>
      </c>
      <c r="F290" s="80">
        <v>0.0</v>
      </c>
      <c r="G290" s="80">
        <v>6.0</v>
      </c>
      <c r="H290" s="80">
        <v>8.0</v>
      </c>
      <c r="I290" s="80">
        <v>0.0</v>
      </c>
      <c r="J290" s="80">
        <v>0.0</v>
      </c>
      <c r="K290" s="80">
        <v>0.0</v>
      </c>
      <c r="L290" s="80">
        <v>0.0</v>
      </c>
      <c r="M290" s="104">
        <v>0.0</v>
      </c>
      <c r="N290" s="104">
        <v>8.0</v>
      </c>
      <c r="O290" s="104">
        <v>10.0</v>
      </c>
      <c r="P290" s="105">
        <f>SUM(D290:O290)</f>
        <v>32</v>
      </c>
      <c r="Q290" s="1"/>
      <c r="R290" s="1"/>
      <c r="S290" s="1"/>
      <c r="T290" s="1"/>
      <c r="U290" s="1"/>
      <c r="V290" s="1"/>
      <c r="W290" s="1"/>
      <c r="X290" s="1"/>
      <c r="Y290" s="1"/>
    </row>
    <row r="291" ht="15.75" customHeight="1">
      <c r="A291" s="1"/>
      <c r="Q291" s="1"/>
      <c r="R291" s="1"/>
      <c r="S291" s="1"/>
      <c r="T291" s="1"/>
      <c r="U291" s="1"/>
      <c r="V291" s="1"/>
      <c r="W291" s="1"/>
      <c r="X291" s="1"/>
      <c r="Y291" s="1"/>
    </row>
    <row r="292" ht="15.75" customHeight="1">
      <c r="A292" s="1"/>
      <c r="Q292" s="1"/>
      <c r="R292" s="1"/>
      <c r="S292" s="1"/>
      <c r="T292" s="1"/>
      <c r="U292" s="1"/>
      <c r="V292" s="1"/>
      <c r="W292" s="1"/>
      <c r="X292" s="1"/>
      <c r="Y292" s="1"/>
    </row>
    <row r="293" ht="15.75" customHeight="1">
      <c r="A293" s="1"/>
      <c r="Q293" s="1"/>
      <c r="R293" s="1"/>
      <c r="S293" s="1"/>
      <c r="T293" s="1"/>
      <c r="U293" s="1"/>
      <c r="V293" s="1"/>
      <c r="W293" s="1"/>
      <c r="X293" s="1"/>
      <c r="Y293" s="1"/>
    </row>
    <row r="294" ht="15.75" customHeight="1">
      <c r="A294" s="1"/>
      <c r="Q294" s="1"/>
      <c r="R294" s="1"/>
      <c r="S294" s="1"/>
      <c r="T294" s="1"/>
      <c r="U294" s="1"/>
      <c r="V294" s="1"/>
      <c r="W294" s="1"/>
      <c r="X294" s="1"/>
      <c r="Y294" s="1"/>
    </row>
    <row r="295" ht="15.75" customHeight="1">
      <c r="A295" s="1"/>
      <c r="B295" s="117"/>
      <c r="C295" s="117"/>
      <c r="D295" s="117"/>
      <c r="E295" s="117"/>
      <c r="F295" s="117"/>
      <c r="G295" s="117"/>
      <c r="H295" s="117"/>
      <c r="I295" s="117"/>
      <c r="J295" s="117"/>
      <c r="K295" s="117"/>
      <c r="L295" s="117"/>
      <c r="M295" s="117"/>
      <c r="N295" s="117"/>
      <c r="O295" s="117"/>
      <c r="P295" s="117"/>
      <c r="Q295" s="1"/>
      <c r="R295" s="1"/>
      <c r="S295" s="1"/>
      <c r="T295" s="1"/>
      <c r="U295" s="1"/>
      <c r="V295" s="1"/>
      <c r="W295" s="1"/>
      <c r="X295" s="1"/>
      <c r="Y295" s="1"/>
    </row>
    <row r="296" ht="15.75" customHeight="1">
      <c r="A296" s="1"/>
      <c r="B296" s="117"/>
      <c r="C296" s="117"/>
      <c r="D296" s="117"/>
      <c r="E296" s="117"/>
      <c r="F296" s="117"/>
      <c r="G296" s="117"/>
      <c r="H296" s="117"/>
      <c r="I296" s="117"/>
      <c r="J296" s="117"/>
      <c r="K296" s="117"/>
      <c r="L296" s="117"/>
      <c r="M296" s="117"/>
      <c r="N296" s="117"/>
      <c r="O296" s="117"/>
      <c r="P296" s="117"/>
      <c r="Q296" s="1"/>
      <c r="R296" s="1"/>
      <c r="S296" s="1"/>
      <c r="T296" s="1"/>
      <c r="U296" s="1"/>
      <c r="V296" s="1"/>
      <c r="W296" s="1"/>
      <c r="X296" s="1"/>
      <c r="Y296" s="1"/>
    </row>
    <row r="297" ht="15.75" customHeight="1">
      <c r="A297" s="1"/>
      <c r="B297" s="117"/>
      <c r="C297" s="117"/>
      <c r="D297" s="117"/>
      <c r="E297" s="117"/>
      <c r="F297" s="117"/>
      <c r="G297" s="117"/>
      <c r="H297" s="117"/>
      <c r="I297" s="117"/>
      <c r="J297" s="117"/>
      <c r="K297" s="117"/>
      <c r="L297" s="117"/>
      <c r="M297" s="117"/>
      <c r="N297" s="117"/>
      <c r="O297" s="117"/>
      <c r="P297" s="117"/>
      <c r="Q297" s="1"/>
      <c r="R297" s="1"/>
      <c r="S297" s="1"/>
      <c r="T297" s="1"/>
      <c r="U297" s="1"/>
      <c r="V297" s="1"/>
      <c r="W297" s="1"/>
      <c r="X297" s="1"/>
      <c r="Y297" s="1"/>
    </row>
    <row r="298" ht="15.75" customHeight="1">
      <c r="A298" s="1"/>
      <c r="B298" s="117"/>
      <c r="C298" s="117"/>
      <c r="D298" s="117"/>
      <c r="E298" s="117"/>
      <c r="F298" s="117"/>
      <c r="G298" s="117"/>
      <c r="H298" s="117"/>
      <c r="I298" s="117"/>
      <c r="J298" s="117"/>
      <c r="K298" s="117"/>
      <c r="L298" s="117"/>
      <c r="M298" s="117"/>
      <c r="N298" s="117"/>
      <c r="O298" s="117"/>
      <c r="P298" s="117"/>
      <c r="Q298" s="1"/>
      <c r="R298" s="1"/>
      <c r="S298" s="1"/>
      <c r="T298" s="1"/>
      <c r="U298" s="1"/>
      <c r="V298" s="1"/>
      <c r="W298" s="1"/>
      <c r="X298" s="1"/>
      <c r="Y298" s="1"/>
    </row>
    <row r="299" ht="15.75" customHeight="1">
      <c r="A299" s="1"/>
      <c r="B299" s="117"/>
      <c r="C299" s="117"/>
      <c r="D299" s="117"/>
      <c r="E299" s="117"/>
      <c r="F299" s="117"/>
      <c r="G299" s="117"/>
      <c r="H299" s="117"/>
      <c r="I299" s="117"/>
      <c r="J299" s="117"/>
      <c r="K299" s="117"/>
      <c r="L299" s="117"/>
      <c r="M299" s="117"/>
      <c r="N299" s="117"/>
      <c r="O299" s="117"/>
      <c r="P299" s="117"/>
      <c r="Q299" s="1"/>
      <c r="R299" s="1"/>
      <c r="S299" s="1"/>
      <c r="T299" s="1"/>
      <c r="U299" s="1"/>
      <c r="V299" s="1"/>
      <c r="W299" s="1"/>
      <c r="X299" s="1"/>
      <c r="Y299" s="1"/>
    </row>
    <row r="300" ht="15.75" customHeight="1">
      <c r="A300" s="1"/>
      <c r="B300" s="117"/>
      <c r="C300" s="117"/>
      <c r="D300" s="117"/>
      <c r="E300" s="117"/>
      <c r="F300" s="117"/>
      <c r="G300" s="117"/>
      <c r="H300" s="117"/>
      <c r="I300" s="117"/>
      <c r="J300" s="117"/>
      <c r="K300" s="117"/>
      <c r="L300" s="117"/>
      <c r="M300" s="117"/>
      <c r="N300" s="117"/>
      <c r="O300" s="117"/>
      <c r="P300" s="117"/>
      <c r="Q300" s="1"/>
      <c r="R300" s="1"/>
      <c r="S300" s="1"/>
      <c r="T300" s="1"/>
      <c r="U300" s="1"/>
      <c r="V300" s="1"/>
      <c r="W300" s="1"/>
      <c r="X300" s="1"/>
      <c r="Y300" s="1"/>
    </row>
    <row r="301" ht="15.75" customHeight="1">
      <c r="A301" s="1"/>
      <c r="B301" s="117"/>
      <c r="C301" s="117"/>
      <c r="D301" s="117"/>
      <c r="E301" s="117"/>
      <c r="F301" s="117"/>
      <c r="G301" s="117"/>
      <c r="H301" s="117"/>
      <c r="I301" s="117"/>
      <c r="J301" s="117"/>
      <c r="K301" s="117"/>
      <c r="L301" s="117"/>
      <c r="M301" s="117"/>
      <c r="N301" s="117"/>
      <c r="O301" s="117"/>
      <c r="P301" s="117"/>
      <c r="Q301" s="1"/>
      <c r="R301" s="1"/>
      <c r="S301" s="1"/>
      <c r="T301" s="1"/>
      <c r="U301" s="1"/>
      <c r="V301" s="1"/>
      <c r="W301" s="1"/>
      <c r="X301" s="1"/>
      <c r="Y301" s="1"/>
    </row>
    <row r="302" ht="15.75" customHeight="1">
      <c r="A302" s="1"/>
      <c r="B302" s="117"/>
      <c r="C302" s="117"/>
      <c r="D302" s="117"/>
      <c r="E302" s="117"/>
      <c r="F302" s="117"/>
      <c r="G302" s="117"/>
      <c r="H302" s="117"/>
      <c r="I302" s="117"/>
      <c r="J302" s="117"/>
      <c r="K302" s="117"/>
      <c r="L302" s="117"/>
      <c r="M302" s="117"/>
      <c r="N302" s="117"/>
      <c r="O302" s="117"/>
      <c r="P302" s="117"/>
      <c r="Q302" s="1"/>
      <c r="R302" s="1"/>
      <c r="S302" s="1"/>
      <c r="T302" s="1"/>
      <c r="U302" s="1"/>
      <c r="V302" s="1"/>
      <c r="W302" s="1"/>
      <c r="X302" s="1"/>
      <c r="Y302" s="1"/>
    </row>
    <row r="303" ht="15.75" customHeight="1">
      <c r="A303" s="1"/>
      <c r="B303" s="117"/>
      <c r="C303" s="117"/>
      <c r="D303" s="117"/>
      <c r="E303" s="117"/>
      <c r="F303" s="117"/>
      <c r="G303" s="117"/>
      <c r="H303" s="117"/>
      <c r="I303" s="117"/>
      <c r="J303" s="117"/>
      <c r="K303" s="117"/>
      <c r="L303" s="117"/>
      <c r="M303" s="117"/>
      <c r="N303" s="117"/>
      <c r="O303" s="117"/>
      <c r="P303" s="117"/>
      <c r="Q303" s="1"/>
      <c r="R303" s="1"/>
      <c r="S303" s="1"/>
      <c r="T303" s="1"/>
      <c r="U303" s="1"/>
      <c r="V303" s="1"/>
      <c r="W303" s="1"/>
      <c r="X303" s="1"/>
      <c r="Y303" s="1"/>
    </row>
    <row r="304" ht="15.75" customHeight="1">
      <c r="A304" s="1"/>
      <c r="B304" s="117"/>
      <c r="C304" s="117"/>
      <c r="D304" s="117"/>
      <c r="E304" s="117"/>
      <c r="F304" s="117"/>
      <c r="G304" s="117"/>
      <c r="H304" s="117"/>
      <c r="I304" s="117"/>
      <c r="J304" s="117"/>
      <c r="K304" s="117"/>
      <c r="L304" s="117"/>
      <c r="M304" s="117"/>
      <c r="N304" s="117"/>
      <c r="O304" s="117"/>
      <c r="P304" s="117"/>
      <c r="Q304" s="1"/>
      <c r="R304" s="1"/>
      <c r="S304" s="1"/>
      <c r="T304" s="1"/>
      <c r="U304" s="1"/>
      <c r="V304" s="1"/>
      <c r="W304" s="1"/>
      <c r="X304" s="1"/>
      <c r="Y304" s="1"/>
    </row>
    <row r="305" ht="15.75" customHeight="1">
      <c r="A305" s="1"/>
      <c r="B305" s="117"/>
      <c r="C305" s="117"/>
      <c r="D305" s="117"/>
      <c r="E305" s="117"/>
      <c r="F305" s="117"/>
      <c r="G305" s="117"/>
      <c r="H305" s="117"/>
      <c r="I305" s="117"/>
      <c r="J305" s="117"/>
      <c r="K305" s="117"/>
      <c r="L305" s="117"/>
      <c r="M305" s="117"/>
      <c r="N305" s="117"/>
      <c r="O305" s="117"/>
      <c r="P305" s="117"/>
      <c r="Q305" s="1"/>
      <c r="R305" s="1"/>
      <c r="S305" s="1"/>
      <c r="T305" s="1"/>
      <c r="U305" s="1"/>
      <c r="V305" s="1"/>
      <c r="W305" s="1"/>
      <c r="X305" s="1"/>
      <c r="Y305" s="1"/>
    </row>
    <row r="306" ht="15.75" customHeight="1">
      <c r="A306" s="1"/>
      <c r="B306" s="117"/>
      <c r="C306" s="117"/>
      <c r="D306" s="117"/>
      <c r="E306" s="117"/>
      <c r="F306" s="117"/>
      <c r="G306" s="117"/>
      <c r="H306" s="117"/>
      <c r="I306" s="117"/>
      <c r="J306" s="117"/>
      <c r="K306" s="117"/>
      <c r="L306" s="117"/>
      <c r="M306" s="117"/>
      <c r="N306" s="117"/>
      <c r="O306" s="117"/>
      <c r="P306" s="117"/>
      <c r="Q306" s="1"/>
      <c r="R306" s="1"/>
      <c r="S306" s="1"/>
      <c r="T306" s="1"/>
      <c r="U306" s="1"/>
      <c r="V306" s="1"/>
      <c r="W306" s="1"/>
      <c r="X306" s="1"/>
      <c r="Y306" s="1"/>
    </row>
    <row r="307" ht="15.75" customHeight="1">
      <c r="A307" s="1"/>
      <c r="B307" s="117"/>
      <c r="C307" s="117"/>
      <c r="D307" s="117"/>
      <c r="E307" s="117"/>
      <c r="F307" s="117"/>
      <c r="G307" s="117"/>
      <c r="H307" s="117"/>
      <c r="I307" s="117"/>
      <c r="J307" s="117"/>
      <c r="K307" s="117"/>
      <c r="L307" s="117"/>
      <c r="M307" s="117"/>
      <c r="N307" s="117"/>
      <c r="O307" s="117"/>
      <c r="P307" s="117"/>
      <c r="Q307" s="1"/>
      <c r="R307" s="1"/>
      <c r="S307" s="1"/>
      <c r="T307" s="1"/>
      <c r="U307" s="1"/>
      <c r="V307" s="1"/>
      <c r="W307" s="1"/>
      <c r="X307" s="1"/>
      <c r="Y307" s="1"/>
    </row>
    <row r="308" ht="15.75" customHeight="1">
      <c r="A308" s="1"/>
      <c r="B308" s="117"/>
      <c r="C308" s="117"/>
      <c r="D308" s="117"/>
      <c r="E308" s="117"/>
      <c r="F308" s="117"/>
      <c r="G308" s="117"/>
      <c r="H308" s="117"/>
      <c r="I308" s="117"/>
      <c r="J308" s="117"/>
      <c r="K308" s="117"/>
      <c r="L308" s="117"/>
      <c r="M308" s="117"/>
      <c r="N308" s="117"/>
      <c r="O308" s="117"/>
      <c r="P308" s="117"/>
      <c r="Q308" s="1"/>
      <c r="R308" s="1"/>
      <c r="S308" s="1"/>
      <c r="T308" s="1"/>
      <c r="U308" s="1"/>
      <c r="V308" s="1"/>
      <c r="W308" s="1"/>
      <c r="X308" s="1"/>
      <c r="Y308" s="1"/>
    </row>
    <row r="309" ht="15.75" customHeight="1">
      <c r="A309" s="1"/>
      <c r="B309" s="117"/>
      <c r="C309" s="117"/>
      <c r="D309" s="117"/>
      <c r="E309" s="117"/>
      <c r="F309" s="117"/>
      <c r="G309" s="117"/>
      <c r="H309" s="117"/>
      <c r="I309" s="117"/>
      <c r="J309" s="117"/>
      <c r="K309" s="117"/>
      <c r="L309" s="117"/>
      <c r="M309" s="117"/>
      <c r="N309" s="117"/>
      <c r="O309" s="117"/>
      <c r="P309" s="117"/>
      <c r="Q309" s="1"/>
      <c r="R309" s="1"/>
      <c r="S309" s="1"/>
      <c r="T309" s="1"/>
      <c r="U309" s="1"/>
      <c r="V309" s="1"/>
      <c r="W309" s="1"/>
      <c r="X309" s="1"/>
      <c r="Y309" s="1"/>
    </row>
    <row r="310" ht="15.75" customHeight="1">
      <c r="A310" s="1"/>
      <c r="B310" s="117"/>
      <c r="C310" s="117"/>
      <c r="D310" s="117"/>
      <c r="E310" s="117"/>
      <c r="F310" s="117"/>
      <c r="G310" s="117"/>
      <c r="H310" s="117"/>
      <c r="I310" s="117"/>
      <c r="J310" s="117"/>
      <c r="K310" s="117"/>
      <c r="L310" s="117"/>
      <c r="M310" s="117"/>
      <c r="N310" s="117"/>
      <c r="O310" s="117"/>
      <c r="P310" s="117"/>
      <c r="Q310" s="1"/>
      <c r="R310" s="1"/>
      <c r="S310" s="1"/>
      <c r="T310" s="1"/>
      <c r="U310" s="1"/>
      <c r="V310" s="1"/>
      <c r="W310" s="1"/>
      <c r="X310" s="1"/>
      <c r="Y310" s="1"/>
    </row>
    <row r="311" ht="15.75" customHeight="1">
      <c r="A311" s="1"/>
      <c r="B311" s="117"/>
      <c r="C311" s="117"/>
      <c r="D311" s="117"/>
      <c r="E311" s="117"/>
      <c r="F311" s="117"/>
      <c r="G311" s="117"/>
      <c r="H311" s="117"/>
      <c r="I311" s="117"/>
      <c r="J311" s="117"/>
      <c r="K311" s="117"/>
      <c r="L311" s="117"/>
      <c r="M311" s="117"/>
      <c r="N311" s="117"/>
      <c r="O311" s="117"/>
      <c r="P311" s="117"/>
      <c r="Q311" s="1"/>
      <c r="R311" s="1"/>
      <c r="S311" s="1"/>
      <c r="T311" s="1"/>
      <c r="U311" s="1"/>
      <c r="V311" s="1"/>
      <c r="W311" s="1"/>
      <c r="X311" s="1"/>
      <c r="Y311" s="1"/>
    </row>
    <row r="312" ht="15.75" customHeight="1">
      <c r="A312" s="1"/>
      <c r="B312" s="117"/>
      <c r="C312" s="117"/>
      <c r="D312" s="117"/>
      <c r="E312" s="117"/>
      <c r="F312" s="117"/>
      <c r="G312" s="117"/>
      <c r="H312" s="117"/>
      <c r="I312" s="117"/>
      <c r="J312" s="117"/>
      <c r="K312" s="117"/>
      <c r="L312" s="117"/>
      <c r="M312" s="117"/>
      <c r="N312" s="117"/>
      <c r="O312" s="117"/>
      <c r="P312" s="117"/>
      <c r="Q312" s="1"/>
      <c r="R312" s="1"/>
      <c r="S312" s="1"/>
      <c r="T312" s="1"/>
      <c r="U312" s="1"/>
      <c r="V312" s="1"/>
      <c r="W312" s="1"/>
      <c r="X312" s="1"/>
      <c r="Y312" s="1"/>
    </row>
    <row r="313" ht="15.75" customHeight="1">
      <c r="A313" s="1"/>
      <c r="B313" s="117"/>
      <c r="C313" s="117"/>
      <c r="D313" s="117"/>
      <c r="E313" s="117"/>
      <c r="F313" s="117"/>
      <c r="G313" s="117"/>
      <c r="H313" s="117"/>
      <c r="I313" s="117"/>
      <c r="J313" s="117"/>
      <c r="K313" s="117"/>
      <c r="L313" s="117"/>
      <c r="M313" s="117"/>
      <c r="N313" s="117"/>
      <c r="O313" s="117"/>
      <c r="P313" s="117"/>
      <c r="Q313" s="1"/>
      <c r="R313" s="1"/>
      <c r="S313" s="1"/>
      <c r="T313" s="1"/>
      <c r="U313" s="1"/>
      <c r="V313" s="1"/>
      <c r="W313" s="1"/>
      <c r="X313" s="1"/>
      <c r="Y313" s="1"/>
    </row>
    <row r="314" ht="15.75" customHeight="1">
      <c r="A314" s="1"/>
      <c r="Q314" s="1"/>
      <c r="R314" s="1"/>
      <c r="S314" s="1"/>
      <c r="T314" s="1"/>
      <c r="U314" s="1"/>
      <c r="V314" s="1"/>
      <c r="W314" s="1"/>
      <c r="X314" s="1"/>
      <c r="Y314" s="1"/>
    </row>
    <row r="315" ht="15.75" customHeight="1">
      <c r="A315" s="1"/>
      <c r="Q315" s="1"/>
      <c r="R315" s="1"/>
      <c r="S315" s="1"/>
      <c r="T315" s="1"/>
      <c r="U315" s="1"/>
      <c r="V315" s="1"/>
      <c r="W315" s="1"/>
      <c r="X315" s="1"/>
      <c r="Y315" s="1"/>
    </row>
    <row r="316" ht="15.75" customHeight="1">
      <c r="A316" s="1"/>
      <c r="Q316" s="1"/>
      <c r="R316" s="1"/>
      <c r="S316" s="1"/>
      <c r="T316" s="1"/>
      <c r="U316" s="1"/>
      <c r="V316" s="1"/>
      <c r="W316" s="1"/>
      <c r="X316" s="1"/>
      <c r="Y316" s="1"/>
    </row>
    <row r="317"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row>
    <row r="318"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row>
    <row r="319"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row>
    <row r="320"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row>
    <row r="321"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row>
    <row r="322"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row>
    <row r="323"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row>
    <row r="324"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row>
    <row r="325"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row>
    <row r="3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row>
    <row r="327"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row>
    <row r="328"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row>
    <row r="329"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row>
    <row r="330"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row>
    <row r="331"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row>
    <row r="332"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row>
    <row r="333"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row>
    <row r="334"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row>
    <row r="335"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row>
    <row r="33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row>
    <row r="337"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row>
    <row r="338"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row>
    <row r="339"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row>
    <row r="340"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row>
    <row r="341"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row>
    <row r="342"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row>
    <row r="343"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row>
    <row r="344"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row>
    <row r="345"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row>
    <row r="34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row>
    <row r="347"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row>
    <row r="348"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row>
    <row r="349"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row>
    <row r="350"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row>
    <row r="351"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row>
    <row r="352"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row>
    <row r="353"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row>
    <row r="354"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row>
    <row r="355"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row>
    <row r="35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row>
    <row r="357"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row>
    <row r="358"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row>
    <row r="359"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row>
    <row r="360"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row>
    <row r="361"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row>
    <row r="362"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row>
    <row r="363"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row>
    <row r="364"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row>
    <row r="365"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row>
    <row r="36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row>
    <row r="367"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row>
    <row r="368"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row>
    <row r="369"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row>
    <row r="370"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row>
    <row r="371"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row>
    <row r="372"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row>
    <row r="373"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row>
    <row r="374"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row>
    <row r="375"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row>
    <row r="37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row>
    <row r="377"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row>
    <row r="378"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row>
    <row r="379"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row>
    <row r="380"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row>
    <row r="381"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row>
    <row r="382"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row>
    <row r="383"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row>
    <row r="384"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row>
    <row r="385"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row>
    <row r="38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row>
    <row r="387"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row>
    <row r="388"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row>
    <row r="389"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row>
    <row r="390"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row>
    <row r="391"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row>
    <row r="392"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row>
    <row r="393"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row>
    <row r="394"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row>
    <row r="395"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row>
    <row r="39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row>
    <row r="397"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row>
    <row r="398"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row>
    <row r="399"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row>
    <row r="400"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row>
    <row r="401"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row>
    <row r="402"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row>
    <row r="403"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row>
    <row r="404"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row>
    <row r="405"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row>
    <row r="40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row>
    <row r="407"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row>
    <row r="408"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row>
    <row r="409"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row>
    <row r="410"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row>
    <row r="411"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row>
    <row r="412"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row>
    <row r="413"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row>
    <row r="414"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row>
    <row r="415"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row>
    <row r="41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row>
    <row r="417"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row>
    <row r="418"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row>
    <row r="419"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row>
    <row r="420"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row>
    <row r="421"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row>
    <row r="422"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row>
    <row r="423"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row>
    <row r="424"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row>
    <row r="425"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row>
    <row r="4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row>
    <row r="427"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row>
    <row r="428"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row>
    <row r="429"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row>
    <row r="430"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row>
    <row r="431"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row>
    <row r="432"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row>
    <row r="433"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row>
    <row r="434"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row>
    <row r="435"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row>
    <row r="43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row>
    <row r="437"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row>
    <row r="438"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row>
    <row r="439"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row>
    <row r="440"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row>
    <row r="441"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row>
    <row r="442"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row>
    <row r="443"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row>
    <row r="444"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row>
    <row r="445"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row>
    <row r="44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row>
    <row r="447"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row>
    <row r="448"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row>
    <row r="449"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row>
    <row r="450"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row>
    <row r="451"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row>
    <row r="452"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row>
    <row r="453"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row>
    <row r="454"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row>
    <row r="455"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row>
    <row r="45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row>
    <row r="457"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row>
    <row r="458"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row>
    <row r="459"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row>
    <row r="460"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row>
    <row r="461"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row>
    <row r="462"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row>
    <row r="463"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row>
    <row r="464"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row>
    <row r="465"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row>
    <row r="46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row>
    <row r="467"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row>
    <row r="468"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row>
    <row r="469"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row>
    <row r="470"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row>
    <row r="471"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row>
    <row r="472"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row>
    <row r="473"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row>
    <row r="474"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row>
    <row r="475"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row>
    <row r="47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row>
    <row r="477"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row>
    <row r="478"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row>
    <row r="479"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row>
    <row r="480"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row>
    <row r="481"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row>
    <row r="482"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row>
    <row r="483"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row>
    <row r="484"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row>
    <row r="485"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row>
    <row r="48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row>
    <row r="487"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row>
    <row r="488"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row>
    <row r="489"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row>
    <row r="490"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row>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72">
    <mergeCell ref="B237:B238"/>
    <mergeCell ref="C237:C238"/>
    <mergeCell ref="B240:C240"/>
    <mergeCell ref="B241:C241"/>
    <mergeCell ref="B243:B244"/>
    <mergeCell ref="C243:C244"/>
    <mergeCell ref="B246:C246"/>
    <mergeCell ref="B247:C247"/>
    <mergeCell ref="B249:B250"/>
    <mergeCell ref="C249:C250"/>
    <mergeCell ref="B252:C252"/>
    <mergeCell ref="B253:C253"/>
    <mergeCell ref="B256:B257"/>
    <mergeCell ref="C256:C257"/>
    <mergeCell ref="B259:C259"/>
    <mergeCell ref="B260:C260"/>
    <mergeCell ref="B262:B263"/>
    <mergeCell ref="C262:C263"/>
    <mergeCell ref="B265:C265"/>
    <mergeCell ref="B266:C266"/>
    <mergeCell ref="B269:B270"/>
    <mergeCell ref="C269:C270"/>
    <mergeCell ref="B272:C272"/>
    <mergeCell ref="B273:C273"/>
    <mergeCell ref="B275:B276"/>
    <mergeCell ref="C275:C276"/>
    <mergeCell ref="B280:C280"/>
    <mergeCell ref="B281:C281"/>
    <mergeCell ref="B151:C151"/>
    <mergeCell ref="B152:C152"/>
    <mergeCell ref="B154:B155"/>
    <mergeCell ref="C154:C155"/>
    <mergeCell ref="B160:C160"/>
    <mergeCell ref="B161:C161"/>
    <mergeCell ref="B163:B164"/>
    <mergeCell ref="C163:C164"/>
    <mergeCell ref="B169:C169"/>
    <mergeCell ref="B170:C170"/>
    <mergeCell ref="B172:B173"/>
    <mergeCell ref="C172:C173"/>
    <mergeCell ref="B177:C177"/>
    <mergeCell ref="B178:C178"/>
    <mergeCell ref="B180:B181"/>
    <mergeCell ref="C180:C181"/>
    <mergeCell ref="B185:C185"/>
    <mergeCell ref="B186:C186"/>
    <mergeCell ref="B188:B189"/>
    <mergeCell ref="C188:C189"/>
    <mergeCell ref="B193:C193"/>
    <mergeCell ref="B194:C194"/>
    <mergeCell ref="B196:B197"/>
    <mergeCell ref="C196:C197"/>
    <mergeCell ref="B200:C200"/>
    <mergeCell ref="B201:C201"/>
    <mergeCell ref="B203:B204"/>
    <mergeCell ref="C203:C204"/>
    <mergeCell ref="B209:C209"/>
    <mergeCell ref="B210:C210"/>
    <mergeCell ref="B212:B213"/>
    <mergeCell ref="C212:C213"/>
    <mergeCell ref="B215:C215"/>
    <mergeCell ref="B216:C216"/>
    <mergeCell ref="B220:B221"/>
    <mergeCell ref="C220:C221"/>
    <mergeCell ref="B227:C227"/>
    <mergeCell ref="B228:C228"/>
    <mergeCell ref="B230:B231"/>
    <mergeCell ref="C230:C231"/>
    <mergeCell ref="B233:C233"/>
    <mergeCell ref="B234:C234"/>
    <mergeCell ref="B283:B284"/>
    <mergeCell ref="C283:C284"/>
    <mergeCell ref="B289:C289"/>
    <mergeCell ref="B290:C290"/>
    <mergeCell ref="J230:O230"/>
    <mergeCell ref="B235:P235"/>
    <mergeCell ref="B236:P236"/>
    <mergeCell ref="D237:I237"/>
    <mergeCell ref="J237:O237"/>
    <mergeCell ref="P237:P238"/>
    <mergeCell ref="B242:P242"/>
    <mergeCell ref="D243:I243"/>
    <mergeCell ref="J243:O243"/>
    <mergeCell ref="P243:P244"/>
    <mergeCell ref="B248:P248"/>
    <mergeCell ref="D249:I249"/>
    <mergeCell ref="J249:O249"/>
    <mergeCell ref="P249:P250"/>
    <mergeCell ref="B162:P162"/>
    <mergeCell ref="D163:I163"/>
    <mergeCell ref="J163:O163"/>
    <mergeCell ref="P163:P164"/>
    <mergeCell ref="B171:P171"/>
    <mergeCell ref="D172:I172"/>
    <mergeCell ref="P172:P173"/>
    <mergeCell ref="J188:O188"/>
    <mergeCell ref="P188:P189"/>
    <mergeCell ref="J172:O172"/>
    <mergeCell ref="B179:P179"/>
    <mergeCell ref="D180:I180"/>
    <mergeCell ref="J180:O180"/>
    <mergeCell ref="P180:P181"/>
    <mergeCell ref="B187:P187"/>
    <mergeCell ref="D188:I188"/>
    <mergeCell ref="B195:P195"/>
    <mergeCell ref="D196:I196"/>
    <mergeCell ref="J196:O196"/>
    <mergeCell ref="P196:P197"/>
    <mergeCell ref="B202:P202"/>
    <mergeCell ref="D203:I203"/>
    <mergeCell ref="P203:P204"/>
    <mergeCell ref="J203:O203"/>
    <mergeCell ref="B211:P211"/>
    <mergeCell ref="D212:I212"/>
    <mergeCell ref="J212:O212"/>
    <mergeCell ref="P212:P213"/>
    <mergeCell ref="B217:P217"/>
    <mergeCell ref="B218:P218"/>
    <mergeCell ref="B219:P219"/>
    <mergeCell ref="D220:I220"/>
    <mergeCell ref="J220:O220"/>
    <mergeCell ref="P220:P221"/>
    <mergeCell ref="B229:P229"/>
    <mergeCell ref="D230:I230"/>
    <mergeCell ref="P230:P231"/>
    <mergeCell ref="B282:P282"/>
    <mergeCell ref="D283:I283"/>
    <mergeCell ref="J283:O283"/>
    <mergeCell ref="P283:P284"/>
    <mergeCell ref="B40:C40"/>
    <mergeCell ref="B41:C41"/>
    <mergeCell ref="B42:P42"/>
    <mergeCell ref="B49:P49"/>
    <mergeCell ref="B55:P55"/>
    <mergeCell ref="B61:P61"/>
    <mergeCell ref="B67:P67"/>
    <mergeCell ref="B72:P72"/>
    <mergeCell ref="B79:P79"/>
    <mergeCell ref="B83:P83"/>
    <mergeCell ref="B84:P84"/>
    <mergeCell ref="D85:I85"/>
    <mergeCell ref="J85:O85"/>
    <mergeCell ref="P85:P86"/>
    <mergeCell ref="J116:O116"/>
    <mergeCell ref="P116:P117"/>
    <mergeCell ref="B93:P93"/>
    <mergeCell ref="B100:P100"/>
    <mergeCell ref="B106:P106"/>
    <mergeCell ref="B113:P113"/>
    <mergeCell ref="B114:P114"/>
    <mergeCell ref="B115:P115"/>
    <mergeCell ref="D116:I116"/>
    <mergeCell ref="B123:P123"/>
    <mergeCell ref="D124:I124"/>
    <mergeCell ref="J124:O124"/>
    <mergeCell ref="P124:P125"/>
    <mergeCell ref="B129:P129"/>
    <mergeCell ref="D130:I130"/>
    <mergeCell ref="P130:P131"/>
    <mergeCell ref="J130:O130"/>
    <mergeCell ref="B137:P137"/>
    <mergeCell ref="B138:P138"/>
    <mergeCell ref="D139:I139"/>
    <mergeCell ref="J139:O139"/>
    <mergeCell ref="P139:P140"/>
    <mergeCell ref="B144:P144"/>
    <mergeCell ref="C11:C12"/>
    <mergeCell ref="B16:C16"/>
    <mergeCell ref="B17:C17"/>
    <mergeCell ref="B20:C20"/>
    <mergeCell ref="B21:C21"/>
    <mergeCell ref="B24:B25"/>
    <mergeCell ref="C24:C25"/>
    <mergeCell ref="B47:C47"/>
    <mergeCell ref="B48:C48"/>
    <mergeCell ref="B53:C53"/>
    <mergeCell ref="B54:C54"/>
    <mergeCell ref="B59:C59"/>
    <mergeCell ref="B60:C60"/>
    <mergeCell ref="B65:C65"/>
    <mergeCell ref="B66:C66"/>
    <mergeCell ref="B70:C70"/>
    <mergeCell ref="B71:C71"/>
    <mergeCell ref="B77:C77"/>
    <mergeCell ref="B78:C78"/>
    <mergeCell ref="B81:C81"/>
    <mergeCell ref="B82:C82"/>
    <mergeCell ref="B85:B86"/>
    <mergeCell ref="C85:C86"/>
    <mergeCell ref="B91:C91"/>
    <mergeCell ref="B92:C92"/>
    <mergeCell ref="B98:C98"/>
    <mergeCell ref="B99:C99"/>
    <mergeCell ref="B104:C104"/>
    <mergeCell ref="B105:C105"/>
    <mergeCell ref="B111:C111"/>
    <mergeCell ref="B112:C112"/>
    <mergeCell ref="B116:B117"/>
    <mergeCell ref="C116:C117"/>
    <mergeCell ref="B121:C121"/>
    <mergeCell ref="B122:C122"/>
    <mergeCell ref="B124:B125"/>
    <mergeCell ref="C124:C125"/>
    <mergeCell ref="B127:C127"/>
    <mergeCell ref="B128:C128"/>
    <mergeCell ref="B130:B131"/>
    <mergeCell ref="C130:C131"/>
    <mergeCell ref="B135:C135"/>
    <mergeCell ref="B136:C136"/>
    <mergeCell ref="B139:B140"/>
    <mergeCell ref="C139:C140"/>
    <mergeCell ref="B142:C142"/>
    <mergeCell ref="B143:C143"/>
    <mergeCell ref="B145:B146"/>
    <mergeCell ref="C145:C146"/>
    <mergeCell ref="D1:E1"/>
    <mergeCell ref="F1:L4"/>
    <mergeCell ref="M1:P4"/>
    <mergeCell ref="D2:E2"/>
    <mergeCell ref="D3:E3"/>
    <mergeCell ref="D4:E4"/>
    <mergeCell ref="B7:P7"/>
    <mergeCell ref="B18:P18"/>
    <mergeCell ref="B22:P22"/>
    <mergeCell ref="B23:P23"/>
    <mergeCell ref="D24:I24"/>
    <mergeCell ref="J24:O24"/>
    <mergeCell ref="P24:P25"/>
    <mergeCell ref="B8:P8"/>
    <mergeCell ref="B9:P9"/>
    <mergeCell ref="B10:P10"/>
    <mergeCell ref="B11:B12"/>
    <mergeCell ref="D11:I11"/>
    <mergeCell ref="J11:O11"/>
    <mergeCell ref="P11:P12"/>
    <mergeCell ref="B27:C27"/>
    <mergeCell ref="B28:C28"/>
    <mergeCell ref="B29:P29"/>
    <mergeCell ref="B30:P30"/>
    <mergeCell ref="B31:B32"/>
    <mergeCell ref="C31:C32"/>
    <mergeCell ref="D31:I31"/>
    <mergeCell ref="J31:O31"/>
    <mergeCell ref="P31:P32"/>
    <mergeCell ref="B34:C34"/>
    <mergeCell ref="B35:C35"/>
    <mergeCell ref="B36:P36"/>
    <mergeCell ref="D145:I145"/>
    <mergeCell ref="J145:O145"/>
    <mergeCell ref="P145:P146"/>
    <mergeCell ref="B153:P153"/>
    <mergeCell ref="D154:I154"/>
    <mergeCell ref="J154:O154"/>
    <mergeCell ref="P154:P155"/>
    <mergeCell ref="P256:P257"/>
    <mergeCell ref="P262:P263"/>
    <mergeCell ref="B254:P254"/>
    <mergeCell ref="B255:P255"/>
    <mergeCell ref="D256:I256"/>
    <mergeCell ref="J256:O256"/>
    <mergeCell ref="B261:P261"/>
    <mergeCell ref="D262:I262"/>
    <mergeCell ref="J262:O262"/>
    <mergeCell ref="P269:P270"/>
    <mergeCell ref="P275:P276"/>
    <mergeCell ref="B267:P267"/>
    <mergeCell ref="B268:P268"/>
    <mergeCell ref="D269:I269"/>
    <mergeCell ref="J269:O269"/>
    <mergeCell ref="B274:P274"/>
    <mergeCell ref="D275:I275"/>
    <mergeCell ref="J275:O275"/>
  </mergeCells>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14.43"/>
    <col customWidth="1" min="2" max="2" width="14.71"/>
    <col customWidth="1" min="3" max="3" width="60.29"/>
    <col customWidth="1" min="4" max="6" width="14.43"/>
    <col customWidth="1" min="10" max="10" width="21.14"/>
    <col customWidth="1" min="12" max="12" width="28.0"/>
  </cols>
  <sheetData>
    <row r="1">
      <c r="A1" s="1"/>
      <c r="B1" s="40" t="s">
        <v>109</v>
      </c>
      <c r="C1" s="41" t="s">
        <v>110</v>
      </c>
      <c r="D1" s="42"/>
      <c r="E1" s="43"/>
      <c r="F1" s="44" t="s">
        <v>111</v>
      </c>
      <c r="G1" s="43"/>
      <c r="H1" s="43"/>
      <c r="I1" s="45"/>
      <c r="J1" s="118"/>
      <c r="K1" s="1"/>
      <c r="L1" s="1"/>
      <c r="M1" s="1"/>
      <c r="N1" s="1"/>
      <c r="O1" s="1"/>
      <c r="P1" s="1"/>
      <c r="Q1" s="1"/>
      <c r="R1" s="1"/>
      <c r="S1" s="1"/>
    </row>
    <row r="2">
      <c r="A2" s="1"/>
      <c r="B2" s="47" t="s">
        <v>112</v>
      </c>
      <c r="C2" s="48" t="s">
        <v>110</v>
      </c>
      <c r="D2" s="31"/>
      <c r="F2" s="49"/>
      <c r="I2" s="50"/>
      <c r="J2" s="119"/>
      <c r="K2" s="1"/>
      <c r="L2" s="1"/>
      <c r="M2" s="1"/>
      <c r="N2" s="1"/>
      <c r="O2" s="1"/>
      <c r="P2" s="1"/>
      <c r="Q2" s="1"/>
      <c r="R2" s="1"/>
      <c r="S2" s="1"/>
    </row>
    <row r="3">
      <c r="A3" s="1"/>
      <c r="B3" s="47" t="s">
        <v>113</v>
      </c>
      <c r="C3" s="48" t="s">
        <v>110</v>
      </c>
      <c r="D3" s="31"/>
      <c r="F3" s="49"/>
      <c r="I3" s="50"/>
      <c r="J3" s="119"/>
      <c r="K3" s="1"/>
      <c r="L3" s="1"/>
      <c r="M3" s="1"/>
      <c r="N3" s="1"/>
      <c r="O3" s="1"/>
      <c r="P3" s="1"/>
      <c r="Q3" s="1"/>
      <c r="R3" s="1"/>
      <c r="S3" s="1"/>
    </row>
    <row r="4">
      <c r="A4" s="1"/>
      <c r="B4" s="51" t="s">
        <v>114</v>
      </c>
      <c r="C4" s="52" t="s">
        <v>110</v>
      </c>
      <c r="D4" s="53"/>
      <c r="E4" s="54"/>
      <c r="F4" s="55"/>
      <c r="G4" s="54"/>
      <c r="H4" s="54"/>
      <c r="I4" s="56"/>
      <c r="J4" s="67"/>
      <c r="K4" s="1"/>
      <c r="L4" s="1"/>
      <c r="M4" s="1"/>
      <c r="N4" s="1"/>
      <c r="O4" s="1"/>
      <c r="P4" s="1"/>
      <c r="Q4" s="1"/>
      <c r="R4" s="1"/>
      <c r="S4" s="1"/>
    </row>
    <row r="5">
      <c r="A5" s="1"/>
      <c r="K5" s="1"/>
      <c r="L5" s="1"/>
      <c r="M5" s="1"/>
      <c r="N5" s="1"/>
      <c r="O5" s="1"/>
      <c r="P5" s="1"/>
      <c r="Q5" s="1"/>
      <c r="R5" s="1"/>
      <c r="S5" s="1"/>
    </row>
    <row r="6">
      <c r="A6" s="1"/>
      <c r="K6" s="1"/>
      <c r="L6" s="1"/>
      <c r="M6" s="1"/>
      <c r="N6" s="1"/>
      <c r="O6" s="1"/>
      <c r="P6" s="1"/>
      <c r="Q6" s="1"/>
      <c r="R6" s="1"/>
      <c r="S6" s="1"/>
    </row>
    <row r="7">
      <c r="A7" s="1"/>
      <c r="B7" s="57" t="s">
        <v>115</v>
      </c>
      <c r="C7" s="58"/>
      <c r="D7" s="58"/>
      <c r="E7" s="58"/>
      <c r="F7" s="58"/>
      <c r="G7" s="58"/>
      <c r="H7" s="58"/>
      <c r="I7" s="58"/>
      <c r="J7" s="59"/>
      <c r="K7" s="1"/>
      <c r="L7" s="1"/>
      <c r="M7" s="1"/>
      <c r="N7" s="1"/>
      <c r="O7" s="1"/>
      <c r="P7" s="1"/>
      <c r="Q7" s="1"/>
      <c r="R7" s="1"/>
      <c r="S7" s="1"/>
    </row>
    <row r="8">
      <c r="A8" s="1"/>
      <c r="B8" s="57" t="s">
        <v>116</v>
      </c>
      <c r="C8" s="58"/>
      <c r="D8" s="58"/>
      <c r="E8" s="58"/>
      <c r="F8" s="58"/>
      <c r="G8" s="58"/>
      <c r="H8" s="58"/>
      <c r="I8" s="58"/>
      <c r="J8" s="59"/>
      <c r="K8" s="1"/>
      <c r="L8" s="1"/>
      <c r="M8" s="1"/>
      <c r="N8" s="1"/>
      <c r="O8" s="1"/>
      <c r="P8" s="1"/>
      <c r="Q8" s="1"/>
      <c r="R8" s="1"/>
      <c r="S8" s="1"/>
    </row>
    <row r="9">
      <c r="A9" s="1"/>
      <c r="B9" s="60" t="s">
        <v>117</v>
      </c>
      <c r="C9" s="58"/>
      <c r="D9" s="58"/>
      <c r="E9" s="58"/>
      <c r="F9" s="58"/>
      <c r="G9" s="58"/>
      <c r="H9" s="58"/>
      <c r="I9" s="58"/>
      <c r="J9" s="59"/>
      <c r="K9" s="1"/>
      <c r="L9" s="1"/>
      <c r="M9" s="1"/>
      <c r="N9" s="1"/>
      <c r="O9" s="1"/>
      <c r="P9" s="1"/>
      <c r="Q9" s="1"/>
      <c r="R9" s="1"/>
      <c r="S9" s="1"/>
    </row>
    <row r="10">
      <c r="A10" s="1"/>
      <c r="B10" s="61" t="s">
        <v>2</v>
      </c>
      <c r="C10" s="58"/>
      <c r="D10" s="58"/>
      <c r="E10" s="58"/>
      <c r="F10" s="58"/>
      <c r="G10" s="58"/>
      <c r="H10" s="58"/>
      <c r="I10" s="58"/>
      <c r="J10" s="59"/>
      <c r="K10" s="1"/>
      <c r="L10" s="1"/>
      <c r="M10" s="1"/>
      <c r="N10" s="1"/>
      <c r="O10" s="1"/>
      <c r="P10" s="1"/>
      <c r="Q10" s="1"/>
      <c r="R10" s="1"/>
      <c r="S10" s="1"/>
    </row>
    <row r="11">
      <c r="A11" s="1"/>
      <c r="B11" s="62" t="s">
        <v>55</v>
      </c>
      <c r="C11" s="63" t="s">
        <v>118</v>
      </c>
      <c r="D11" s="64" t="s">
        <v>119</v>
      </c>
      <c r="E11" s="58"/>
      <c r="F11" s="58"/>
      <c r="G11" s="58"/>
      <c r="H11" s="58"/>
      <c r="I11" s="59"/>
      <c r="J11" s="66" t="s">
        <v>121</v>
      </c>
      <c r="K11" s="1"/>
      <c r="L11" s="1"/>
      <c r="M11" s="1"/>
      <c r="N11" s="1"/>
      <c r="O11" s="1"/>
      <c r="P11" s="1"/>
      <c r="Q11" s="1"/>
      <c r="R11" s="1"/>
      <c r="S11" s="1"/>
    </row>
    <row r="12">
      <c r="A12" s="1"/>
      <c r="B12" s="67"/>
      <c r="C12" s="67"/>
      <c r="D12" s="68">
        <v>0.0</v>
      </c>
      <c r="E12" s="68">
        <v>1.0</v>
      </c>
      <c r="F12" s="68">
        <v>2.0</v>
      </c>
      <c r="G12" s="68">
        <v>3.0</v>
      </c>
      <c r="H12" s="68">
        <v>4.0</v>
      </c>
      <c r="I12" s="68">
        <v>5.0</v>
      </c>
      <c r="J12" s="67"/>
      <c r="K12" s="1"/>
      <c r="L12" s="1"/>
      <c r="M12" s="1"/>
      <c r="N12" s="1"/>
      <c r="O12" s="1"/>
      <c r="P12" s="1"/>
      <c r="Q12" s="1"/>
      <c r="R12" s="1"/>
      <c r="S12" s="1"/>
    </row>
    <row r="13">
      <c r="A13" s="1"/>
      <c r="B13" s="70">
        <v>1.0</v>
      </c>
      <c r="C13" s="71" t="s">
        <v>122</v>
      </c>
      <c r="D13" s="72"/>
      <c r="E13" s="72"/>
      <c r="F13" s="72"/>
      <c r="G13" s="72"/>
      <c r="H13" s="72"/>
      <c r="I13" s="73">
        <v>1.0</v>
      </c>
      <c r="J13" s="75" t="s">
        <v>123</v>
      </c>
      <c r="K13" s="1"/>
      <c r="L13" s="1"/>
      <c r="M13" s="1"/>
      <c r="N13" s="1"/>
      <c r="O13" s="1"/>
      <c r="P13" s="1"/>
      <c r="Q13" s="1"/>
      <c r="R13" s="1"/>
      <c r="S13" s="1"/>
    </row>
    <row r="14">
      <c r="A14" s="1"/>
      <c r="B14" s="70">
        <v>2.0</v>
      </c>
      <c r="C14" s="71" t="s">
        <v>124</v>
      </c>
      <c r="D14" s="72"/>
      <c r="E14" s="72"/>
      <c r="F14" s="72"/>
      <c r="G14" s="72"/>
      <c r="H14" s="73">
        <v>1.0</v>
      </c>
      <c r="I14" s="72"/>
      <c r="J14" s="75" t="s">
        <v>125</v>
      </c>
      <c r="K14" s="1"/>
      <c r="L14" s="1"/>
      <c r="M14" s="1"/>
      <c r="N14" s="1"/>
      <c r="O14" s="1"/>
      <c r="P14" s="1"/>
      <c r="Q14" s="1"/>
      <c r="R14" s="1"/>
      <c r="S14" s="1"/>
    </row>
    <row r="15">
      <c r="A15" s="1"/>
      <c r="B15" s="70">
        <v>3.0</v>
      </c>
      <c r="C15" s="71" t="s">
        <v>126</v>
      </c>
      <c r="D15" s="72"/>
      <c r="E15" s="72"/>
      <c r="F15" s="72"/>
      <c r="G15" s="73">
        <v>1.0</v>
      </c>
      <c r="H15" s="72"/>
      <c r="I15" s="72"/>
      <c r="J15" s="75" t="s">
        <v>127</v>
      </c>
      <c r="K15" s="1"/>
      <c r="L15" s="1"/>
      <c r="M15" s="1"/>
      <c r="N15" s="1"/>
      <c r="O15" s="1"/>
      <c r="P15" s="1"/>
      <c r="Q15" s="1"/>
      <c r="R15" s="1"/>
      <c r="S15" s="1"/>
    </row>
    <row r="16">
      <c r="A16" s="1"/>
      <c r="B16" s="76" t="s">
        <v>128</v>
      </c>
      <c r="C16" s="59"/>
      <c r="D16" s="73">
        <v>0.0</v>
      </c>
      <c r="E16" s="73">
        <v>0.0</v>
      </c>
      <c r="F16" s="73">
        <v>0.0</v>
      </c>
      <c r="G16" s="73">
        <v>1.0</v>
      </c>
      <c r="H16" s="73">
        <v>1.0</v>
      </c>
      <c r="I16" s="73">
        <v>1.0</v>
      </c>
      <c r="J16" s="77" t="s">
        <v>129</v>
      </c>
      <c r="K16" s="1"/>
      <c r="L16" s="1"/>
      <c r="M16" s="1"/>
      <c r="N16" s="1"/>
      <c r="O16" s="1"/>
      <c r="P16" s="1"/>
      <c r="Q16" s="1"/>
      <c r="R16" s="1"/>
      <c r="S16" s="1"/>
    </row>
    <row r="17">
      <c r="A17" s="1"/>
      <c r="B17" s="76" t="s">
        <v>130</v>
      </c>
      <c r="C17" s="59"/>
      <c r="D17" s="73">
        <v>0.0</v>
      </c>
      <c r="E17" s="73">
        <v>0.0</v>
      </c>
      <c r="F17" s="73">
        <v>0.0</v>
      </c>
      <c r="G17" s="73">
        <v>3.0</v>
      </c>
      <c r="H17" s="73">
        <v>4.0</v>
      </c>
      <c r="I17" s="73">
        <v>5.0</v>
      </c>
      <c r="J17" s="77">
        <f>SUM(D17:I17)</f>
        <v>12</v>
      </c>
      <c r="K17" s="1"/>
      <c r="L17" s="1"/>
      <c r="M17" s="1"/>
      <c r="N17" s="1"/>
      <c r="O17" s="1"/>
      <c r="P17" s="1"/>
      <c r="Q17" s="1"/>
      <c r="R17" s="1"/>
      <c r="S17" s="1"/>
    </row>
    <row r="18">
      <c r="A18" s="1"/>
      <c r="B18" s="61" t="s">
        <v>7</v>
      </c>
      <c r="C18" s="58"/>
      <c r="D18" s="58"/>
      <c r="E18" s="58"/>
      <c r="F18" s="58"/>
      <c r="G18" s="58"/>
      <c r="H18" s="58"/>
      <c r="I18" s="58"/>
      <c r="J18" s="59"/>
      <c r="K18" s="1"/>
      <c r="L18" s="1"/>
      <c r="M18" s="1"/>
      <c r="N18" s="1"/>
      <c r="O18" s="1"/>
      <c r="P18" s="1"/>
      <c r="Q18" s="1"/>
      <c r="R18" s="1"/>
      <c r="S18" s="1"/>
    </row>
    <row r="19">
      <c r="A19" s="1"/>
      <c r="B19" s="70">
        <v>1.0</v>
      </c>
      <c r="C19" s="71" t="s">
        <v>131</v>
      </c>
      <c r="D19" s="72"/>
      <c r="E19" s="72"/>
      <c r="F19" s="72"/>
      <c r="G19" s="73">
        <v>1.0</v>
      </c>
      <c r="H19" s="72"/>
      <c r="I19" s="72"/>
      <c r="J19" s="78" t="s">
        <v>132</v>
      </c>
      <c r="K19" s="1"/>
      <c r="L19" s="1"/>
      <c r="M19" s="1"/>
      <c r="N19" s="1"/>
      <c r="O19" s="1"/>
      <c r="P19" s="1"/>
      <c r="Q19" s="1"/>
      <c r="R19" s="1"/>
      <c r="S19" s="1"/>
    </row>
    <row r="20">
      <c r="A20" s="1"/>
      <c r="B20" s="76" t="s">
        <v>128</v>
      </c>
      <c r="C20" s="59"/>
      <c r="D20" s="73">
        <v>0.0</v>
      </c>
      <c r="E20" s="73">
        <v>0.0</v>
      </c>
      <c r="F20" s="73">
        <v>0.0</v>
      </c>
      <c r="G20" s="73">
        <v>1.0</v>
      </c>
      <c r="H20" s="73">
        <v>0.0</v>
      </c>
      <c r="I20" s="73">
        <v>0.0</v>
      </c>
      <c r="J20" s="77" t="s">
        <v>129</v>
      </c>
      <c r="K20" s="1"/>
      <c r="L20" s="1"/>
      <c r="M20" s="1"/>
      <c r="N20" s="1"/>
      <c r="O20" s="1"/>
      <c r="P20" s="1"/>
      <c r="Q20" s="1"/>
      <c r="R20" s="1"/>
      <c r="S20" s="1"/>
    </row>
    <row r="21" ht="15.75" customHeight="1">
      <c r="A21" s="1"/>
      <c r="B21" s="76" t="s">
        <v>130</v>
      </c>
      <c r="C21" s="59"/>
      <c r="D21" s="73">
        <v>0.0</v>
      </c>
      <c r="E21" s="73">
        <v>0.0</v>
      </c>
      <c r="F21" s="73">
        <v>0.0</v>
      </c>
      <c r="G21" s="73">
        <v>3.0</v>
      </c>
      <c r="H21" s="73">
        <v>0.0</v>
      </c>
      <c r="I21" s="73">
        <v>0.0</v>
      </c>
      <c r="J21" s="77">
        <f>SUM(D21:I21)</f>
        <v>3</v>
      </c>
      <c r="K21" s="1"/>
      <c r="L21" s="1"/>
      <c r="M21" s="1"/>
      <c r="N21" s="1"/>
      <c r="O21" s="1"/>
      <c r="P21" s="1"/>
      <c r="Q21" s="1"/>
      <c r="R21" s="1"/>
      <c r="S21" s="1"/>
    </row>
    <row r="22" ht="15.75" customHeight="1">
      <c r="A22" s="1"/>
      <c r="B22" s="60" t="s">
        <v>133</v>
      </c>
      <c r="C22" s="58"/>
      <c r="D22" s="58"/>
      <c r="E22" s="58"/>
      <c r="F22" s="58"/>
      <c r="G22" s="58"/>
      <c r="H22" s="58"/>
      <c r="I22" s="58"/>
      <c r="J22" s="59"/>
      <c r="K22" s="1"/>
      <c r="L22" s="1"/>
      <c r="M22" s="1"/>
      <c r="N22" s="1"/>
      <c r="O22" s="1"/>
      <c r="P22" s="1"/>
      <c r="Q22" s="1"/>
      <c r="R22" s="1"/>
      <c r="S22" s="1"/>
    </row>
    <row r="23" ht="15.75" customHeight="1">
      <c r="A23" s="1"/>
      <c r="B23" s="61" t="s">
        <v>10</v>
      </c>
      <c r="C23" s="58"/>
      <c r="D23" s="58"/>
      <c r="E23" s="58"/>
      <c r="F23" s="58"/>
      <c r="G23" s="58"/>
      <c r="H23" s="58"/>
      <c r="I23" s="58"/>
      <c r="J23" s="59"/>
      <c r="K23" s="1"/>
      <c r="L23" s="1"/>
      <c r="M23" s="1"/>
      <c r="N23" s="1"/>
      <c r="O23" s="1"/>
      <c r="P23" s="1"/>
      <c r="Q23" s="1"/>
      <c r="R23" s="1"/>
      <c r="S23" s="1"/>
    </row>
    <row r="24" ht="15.75" customHeight="1">
      <c r="A24" s="1"/>
      <c r="B24" s="62" t="s">
        <v>55</v>
      </c>
      <c r="C24" s="63" t="s">
        <v>118</v>
      </c>
      <c r="D24" s="79" t="s">
        <v>119</v>
      </c>
      <c r="E24" s="58"/>
      <c r="F24" s="58"/>
      <c r="G24" s="58"/>
      <c r="H24" s="58"/>
      <c r="I24" s="59"/>
      <c r="J24" s="66" t="s">
        <v>121</v>
      </c>
      <c r="K24" s="1"/>
      <c r="L24" s="1"/>
      <c r="M24" s="1"/>
      <c r="N24" s="1"/>
      <c r="O24" s="1"/>
      <c r="P24" s="1"/>
      <c r="Q24" s="1"/>
      <c r="R24" s="1"/>
      <c r="S24" s="1"/>
    </row>
    <row r="25" ht="15.75" customHeight="1">
      <c r="A25" s="1"/>
      <c r="B25" s="67"/>
      <c r="C25" s="67"/>
      <c r="D25" s="80">
        <v>0.0</v>
      </c>
      <c r="E25" s="80">
        <v>1.0</v>
      </c>
      <c r="F25" s="80">
        <v>2.0</v>
      </c>
      <c r="G25" s="80">
        <v>3.0</v>
      </c>
      <c r="H25" s="80">
        <v>4.0</v>
      </c>
      <c r="I25" s="80">
        <v>5.0</v>
      </c>
      <c r="J25" s="67"/>
      <c r="K25" s="1"/>
      <c r="L25" s="1"/>
      <c r="M25" s="1"/>
      <c r="N25" s="1"/>
      <c r="O25" s="1"/>
      <c r="P25" s="1"/>
      <c r="Q25" s="1"/>
      <c r="R25" s="1"/>
      <c r="S25" s="1"/>
    </row>
    <row r="26" ht="15.75" customHeight="1">
      <c r="A26" s="1"/>
      <c r="B26" s="81">
        <v>1.0</v>
      </c>
      <c r="C26" s="82" t="s">
        <v>134</v>
      </c>
      <c r="D26" s="72"/>
      <c r="E26" s="72"/>
      <c r="F26" s="72"/>
      <c r="G26" s="73">
        <v>1.0</v>
      </c>
      <c r="H26" s="72"/>
      <c r="I26" s="72"/>
      <c r="J26" s="75" t="s">
        <v>135</v>
      </c>
      <c r="K26" s="1"/>
      <c r="L26" s="1"/>
      <c r="M26" s="1"/>
      <c r="N26" s="1"/>
      <c r="O26" s="1"/>
      <c r="P26" s="1"/>
      <c r="Q26" s="1"/>
      <c r="R26" s="1"/>
      <c r="S26" s="1"/>
    </row>
    <row r="27" ht="15.75" customHeight="1">
      <c r="A27" s="1"/>
      <c r="B27" s="76" t="s">
        <v>128</v>
      </c>
      <c r="C27" s="59"/>
      <c r="D27" s="73">
        <v>0.0</v>
      </c>
      <c r="E27" s="73">
        <v>0.0</v>
      </c>
      <c r="F27" s="73">
        <v>0.0</v>
      </c>
      <c r="G27" s="73">
        <v>1.0</v>
      </c>
      <c r="H27" s="73">
        <v>0.0</v>
      </c>
      <c r="I27" s="73">
        <v>0.0</v>
      </c>
      <c r="J27" s="77" t="s">
        <v>129</v>
      </c>
      <c r="K27" s="1"/>
      <c r="L27" s="1"/>
      <c r="M27" s="1"/>
      <c r="N27" s="1"/>
      <c r="O27" s="1"/>
      <c r="P27" s="1"/>
      <c r="Q27" s="1"/>
      <c r="R27" s="1"/>
      <c r="S27" s="1"/>
    </row>
    <row r="28" ht="15.75" customHeight="1">
      <c r="A28" s="1"/>
      <c r="B28" s="76" t="s">
        <v>130</v>
      </c>
      <c r="C28" s="59"/>
      <c r="D28" s="73">
        <v>0.0</v>
      </c>
      <c r="E28" s="73">
        <v>0.0</v>
      </c>
      <c r="F28" s="73">
        <v>0.0</v>
      </c>
      <c r="G28" s="73">
        <v>3.0</v>
      </c>
      <c r="H28" s="73">
        <v>0.0</v>
      </c>
      <c r="I28" s="73">
        <v>0.0</v>
      </c>
      <c r="J28" s="77">
        <f>SUM(D28:I28)</f>
        <v>3</v>
      </c>
      <c r="K28" s="1"/>
      <c r="L28" s="1"/>
      <c r="M28" s="1"/>
      <c r="N28" s="1"/>
      <c r="O28" s="1"/>
      <c r="P28" s="1"/>
      <c r="Q28" s="1"/>
      <c r="R28" s="1"/>
      <c r="S28" s="1"/>
    </row>
    <row r="29" ht="15.75" customHeight="1">
      <c r="A29" s="1"/>
      <c r="B29" s="60" t="s">
        <v>136</v>
      </c>
      <c r="C29" s="58"/>
      <c r="D29" s="58"/>
      <c r="E29" s="58"/>
      <c r="F29" s="58"/>
      <c r="G29" s="58"/>
      <c r="H29" s="58"/>
      <c r="I29" s="58"/>
      <c r="J29" s="59"/>
      <c r="K29" s="1"/>
      <c r="L29" s="1"/>
      <c r="M29" s="1"/>
      <c r="N29" s="1"/>
      <c r="O29" s="1"/>
      <c r="P29" s="1"/>
      <c r="Q29" s="1"/>
      <c r="R29" s="1"/>
      <c r="S29" s="1"/>
    </row>
    <row r="30" ht="15.75" customHeight="1">
      <c r="A30" s="1"/>
      <c r="B30" s="61" t="s">
        <v>14</v>
      </c>
      <c r="C30" s="58"/>
      <c r="D30" s="58"/>
      <c r="E30" s="58"/>
      <c r="F30" s="58"/>
      <c r="G30" s="58"/>
      <c r="H30" s="58"/>
      <c r="I30" s="58"/>
      <c r="J30" s="59"/>
      <c r="K30" s="1"/>
      <c r="L30" s="1"/>
      <c r="M30" s="1"/>
      <c r="N30" s="1"/>
      <c r="O30" s="1"/>
      <c r="P30" s="1"/>
      <c r="Q30" s="1"/>
      <c r="R30" s="1"/>
      <c r="S30" s="1"/>
    </row>
    <row r="31" ht="15.75" customHeight="1">
      <c r="A31" s="1"/>
      <c r="B31" s="62" t="s">
        <v>55</v>
      </c>
      <c r="C31" s="63" t="s">
        <v>118</v>
      </c>
      <c r="D31" s="79" t="s">
        <v>119</v>
      </c>
      <c r="E31" s="58"/>
      <c r="F31" s="58"/>
      <c r="G31" s="58"/>
      <c r="H31" s="58"/>
      <c r="I31" s="59"/>
      <c r="J31" s="66" t="s">
        <v>121</v>
      </c>
      <c r="K31" s="1"/>
      <c r="L31" s="1"/>
      <c r="M31" s="1"/>
      <c r="N31" s="1"/>
      <c r="O31" s="1"/>
      <c r="P31" s="1"/>
      <c r="Q31" s="1"/>
      <c r="R31" s="1"/>
      <c r="S31" s="1"/>
    </row>
    <row r="32" ht="15.75" customHeight="1">
      <c r="A32" s="1"/>
      <c r="B32" s="67"/>
      <c r="C32" s="67"/>
      <c r="D32" s="80">
        <v>0.0</v>
      </c>
      <c r="E32" s="80">
        <v>1.0</v>
      </c>
      <c r="F32" s="80">
        <v>2.0</v>
      </c>
      <c r="G32" s="80">
        <v>3.0</v>
      </c>
      <c r="H32" s="80">
        <v>4.0</v>
      </c>
      <c r="I32" s="80">
        <v>5.0</v>
      </c>
      <c r="J32" s="67"/>
      <c r="K32" s="1"/>
      <c r="L32" s="1"/>
      <c r="M32" s="1"/>
      <c r="N32" s="1"/>
      <c r="O32" s="1"/>
      <c r="P32" s="1"/>
      <c r="Q32" s="1"/>
      <c r="R32" s="1"/>
      <c r="S32" s="1"/>
    </row>
    <row r="33" ht="15.75" customHeight="1">
      <c r="A33" s="1"/>
      <c r="B33" s="81">
        <v>1.0</v>
      </c>
      <c r="C33" s="82" t="s">
        <v>137</v>
      </c>
      <c r="D33" s="72"/>
      <c r="E33" s="72"/>
      <c r="F33" s="72"/>
      <c r="G33" s="73">
        <v>1.0</v>
      </c>
      <c r="H33" s="72"/>
      <c r="I33" s="72"/>
      <c r="J33" s="83" t="s">
        <v>138</v>
      </c>
      <c r="K33" s="1"/>
      <c r="L33" s="1"/>
      <c r="M33" s="1"/>
      <c r="N33" s="1"/>
      <c r="O33" s="1"/>
      <c r="P33" s="1"/>
      <c r="Q33" s="1"/>
      <c r="R33" s="1"/>
      <c r="S33" s="1"/>
    </row>
    <row r="34" ht="15.75" customHeight="1">
      <c r="A34" s="1"/>
      <c r="B34" s="76" t="s">
        <v>128</v>
      </c>
      <c r="C34" s="59"/>
      <c r="D34" s="73">
        <v>0.0</v>
      </c>
      <c r="E34" s="73">
        <v>0.0</v>
      </c>
      <c r="F34" s="73">
        <v>0.0</v>
      </c>
      <c r="G34" s="73">
        <v>1.0</v>
      </c>
      <c r="H34" s="73">
        <v>0.0</v>
      </c>
      <c r="I34" s="73">
        <v>0.0</v>
      </c>
      <c r="J34" s="77" t="s">
        <v>129</v>
      </c>
      <c r="K34" s="1"/>
      <c r="L34" s="1"/>
      <c r="M34" s="1"/>
      <c r="N34" s="1"/>
      <c r="O34" s="1"/>
      <c r="P34" s="1"/>
      <c r="Q34" s="1"/>
      <c r="R34" s="1"/>
      <c r="S34" s="1"/>
    </row>
    <row r="35" ht="15.75" customHeight="1">
      <c r="A35" s="1"/>
      <c r="B35" s="76" t="s">
        <v>130</v>
      </c>
      <c r="C35" s="59"/>
      <c r="D35" s="73">
        <v>0.0</v>
      </c>
      <c r="E35" s="73">
        <v>0.0</v>
      </c>
      <c r="F35" s="73">
        <v>0.0</v>
      </c>
      <c r="G35" s="73">
        <v>3.0</v>
      </c>
      <c r="H35" s="73">
        <v>0.0</v>
      </c>
      <c r="I35" s="73">
        <v>0.0</v>
      </c>
      <c r="J35" s="77">
        <f>SUM(D35:I35)</f>
        <v>3</v>
      </c>
      <c r="K35" s="1"/>
      <c r="L35" s="1"/>
      <c r="M35" s="1"/>
      <c r="N35" s="1"/>
      <c r="O35" s="1"/>
      <c r="P35" s="1"/>
      <c r="Q35" s="1"/>
      <c r="R35" s="1"/>
      <c r="S35" s="1"/>
    </row>
    <row r="36" ht="15.75" customHeight="1">
      <c r="A36" s="1"/>
      <c r="B36" s="61" t="s">
        <v>16</v>
      </c>
      <c r="C36" s="58"/>
      <c r="D36" s="58"/>
      <c r="E36" s="58"/>
      <c r="F36" s="58"/>
      <c r="G36" s="58"/>
      <c r="H36" s="58"/>
      <c r="I36" s="58"/>
      <c r="J36" s="59"/>
      <c r="K36" s="1"/>
      <c r="L36" s="1"/>
      <c r="M36" s="1"/>
      <c r="N36" s="1"/>
      <c r="O36" s="1"/>
      <c r="P36" s="1"/>
      <c r="Q36" s="1"/>
      <c r="R36" s="1"/>
      <c r="S36" s="1"/>
    </row>
    <row r="37" ht="15.75" customHeight="1">
      <c r="A37" s="1"/>
      <c r="B37" s="70">
        <v>2.0</v>
      </c>
      <c r="C37" s="82" t="s">
        <v>139</v>
      </c>
      <c r="D37" s="72"/>
      <c r="E37" s="72"/>
      <c r="F37" s="72"/>
      <c r="G37" s="72"/>
      <c r="H37" s="73">
        <v>1.0</v>
      </c>
      <c r="I37" s="72"/>
      <c r="J37" s="83" t="s">
        <v>140</v>
      </c>
      <c r="K37" s="1"/>
      <c r="L37" s="1"/>
      <c r="M37" s="1"/>
      <c r="N37" s="1"/>
      <c r="O37" s="1"/>
      <c r="P37" s="1"/>
      <c r="Q37" s="1"/>
      <c r="R37" s="1"/>
      <c r="S37" s="1"/>
    </row>
    <row r="38" ht="15.75" customHeight="1">
      <c r="A38" s="1"/>
      <c r="B38" s="70">
        <v>3.0</v>
      </c>
      <c r="C38" s="71" t="s">
        <v>141</v>
      </c>
      <c r="D38" s="72"/>
      <c r="E38" s="72"/>
      <c r="F38" s="72"/>
      <c r="G38" s="73">
        <v>1.0</v>
      </c>
      <c r="H38" s="72"/>
      <c r="I38" s="72"/>
      <c r="J38" s="83" t="s">
        <v>142</v>
      </c>
      <c r="K38" s="1"/>
      <c r="L38" s="1"/>
      <c r="M38" s="1"/>
      <c r="N38" s="1"/>
      <c r="O38" s="1"/>
      <c r="P38" s="1"/>
      <c r="Q38" s="1"/>
      <c r="R38" s="1"/>
      <c r="S38" s="1"/>
    </row>
    <row r="39" ht="15.75" customHeight="1">
      <c r="A39" s="1"/>
      <c r="B39" s="70">
        <v>4.0</v>
      </c>
      <c r="C39" s="71" t="s">
        <v>143</v>
      </c>
      <c r="D39" s="72"/>
      <c r="E39" s="72"/>
      <c r="F39" s="72"/>
      <c r="G39" s="73">
        <v>1.0</v>
      </c>
      <c r="H39" s="72"/>
      <c r="I39" s="72"/>
      <c r="J39" s="83" t="s">
        <v>144</v>
      </c>
      <c r="K39" s="1"/>
      <c r="L39" s="1"/>
      <c r="M39" s="1"/>
      <c r="N39" s="1"/>
      <c r="O39" s="1"/>
      <c r="P39" s="1"/>
      <c r="Q39" s="1"/>
      <c r="R39" s="1"/>
      <c r="S39" s="1"/>
    </row>
    <row r="40" ht="15.75" customHeight="1">
      <c r="A40" s="1"/>
      <c r="B40" s="76" t="s">
        <v>128</v>
      </c>
      <c r="C40" s="59"/>
      <c r="D40" s="73">
        <v>0.0</v>
      </c>
      <c r="E40" s="73">
        <v>0.0</v>
      </c>
      <c r="F40" s="73">
        <v>0.0</v>
      </c>
      <c r="G40" s="73">
        <v>2.0</v>
      </c>
      <c r="H40" s="73">
        <v>1.0</v>
      </c>
      <c r="I40" s="73">
        <v>0.0</v>
      </c>
      <c r="J40" s="77" t="s">
        <v>129</v>
      </c>
      <c r="K40" s="1"/>
      <c r="L40" s="1"/>
      <c r="M40" s="1"/>
      <c r="N40" s="1"/>
      <c r="O40" s="1"/>
      <c r="P40" s="1"/>
      <c r="Q40" s="1"/>
      <c r="R40" s="1"/>
      <c r="S40" s="1"/>
    </row>
    <row r="41" ht="15.75" customHeight="1">
      <c r="A41" s="1"/>
      <c r="B41" s="76" t="s">
        <v>130</v>
      </c>
      <c r="C41" s="59"/>
      <c r="D41" s="73">
        <v>0.0</v>
      </c>
      <c r="E41" s="73">
        <v>0.0</v>
      </c>
      <c r="F41" s="73">
        <v>0.0</v>
      </c>
      <c r="G41" s="73">
        <v>6.0</v>
      </c>
      <c r="H41" s="73">
        <v>4.0</v>
      </c>
      <c r="I41" s="73">
        <v>0.0</v>
      </c>
      <c r="J41" s="77">
        <f>SUM(D41:I41)</f>
        <v>10</v>
      </c>
      <c r="K41" s="1"/>
      <c r="L41" s="1"/>
      <c r="M41" s="1"/>
      <c r="N41" s="1"/>
      <c r="O41" s="1"/>
      <c r="P41" s="1"/>
      <c r="Q41" s="1"/>
      <c r="R41" s="1"/>
      <c r="S41" s="1"/>
    </row>
    <row r="42" ht="15.75" customHeight="1">
      <c r="A42" s="1"/>
      <c r="B42" s="61" t="s">
        <v>21</v>
      </c>
      <c r="C42" s="58"/>
      <c r="D42" s="58"/>
      <c r="E42" s="58"/>
      <c r="F42" s="58"/>
      <c r="G42" s="58"/>
      <c r="H42" s="58"/>
      <c r="I42" s="58"/>
      <c r="J42" s="59"/>
      <c r="K42" s="1"/>
      <c r="L42" s="1"/>
      <c r="M42" s="1"/>
      <c r="N42" s="1"/>
      <c r="O42" s="1"/>
      <c r="P42" s="1"/>
      <c r="Q42" s="1"/>
      <c r="R42" s="1"/>
      <c r="S42" s="1"/>
    </row>
    <row r="43" ht="15.75" customHeight="1">
      <c r="A43" s="1"/>
      <c r="B43" s="73">
        <v>1.0</v>
      </c>
      <c r="C43" s="71" t="s">
        <v>22</v>
      </c>
      <c r="D43" s="72"/>
      <c r="E43" s="72"/>
      <c r="F43" s="72"/>
      <c r="G43" s="72"/>
      <c r="H43" s="73">
        <v>1.0</v>
      </c>
      <c r="I43" s="72"/>
      <c r="J43" s="78" t="s">
        <v>145</v>
      </c>
      <c r="K43" s="1"/>
      <c r="L43" s="1"/>
      <c r="M43" s="1"/>
      <c r="N43" s="1"/>
      <c r="O43" s="1"/>
      <c r="P43" s="1"/>
      <c r="Q43" s="1"/>
      <c r="R43" s="1"/>
      <c r="S43" s="1"/>
    </row>
    <row r="44" ht="15.75" customHeight="1">
      <c r="A44" s="1"/>
      <c r="B44" s="73">
        <v>2.0</v>
      </c>
      <c r="C44" s="82" t="s">
        <v>23</v>
      </c>
      <c r="D44" s="72"/>
      <c r="E44" s="72"/>
      <c r="F44" s="72"/>
      <c r="G44" s="73">
        <v>1.0</v>
      </c>
      <c r="H44" s="72"/>
      <c r="I44" s="72"/>
      <c r="J44" s="83" t="s">
        <v>146</v>
      </c>
      <c r="K44" s="1"/>
      <c r="L44" s="1"/>
      <c r="M44" s="1"/>
      <c r="N44" s="1"/>
      <c r="O44" s="1"/>
      <c r="P44" s="1"/>
      <c r="Q44" s="1"/>
      <c r="R44" s="1"/>
      <c r="S44" s="1"/>
    </row>
    <row r="45" ht="15.75" customHeight="1">
      <c r="A45" s="1"/>
      <c r="B45" s="73">
        <v>3.0</v>
      </c>
      <c r="C45" s="71" t="s">
        <v>24</v>
      </c>
      <c r="D45" s="72"/>
      <c r="E45" s="72"/>
      <c r="F45" s="72"/>
      <c r="G45" s="72"/>
      <c r="H45" s="73">
        <v>1.0</v>
      </c>
      <c r="I45" s="72"/>
      <c r="J45" s="83" t="s">
        <v>147</v>
      </c>
      <c r="K45" s="1"/>
      <c r="L45" s="1"/>
      <c r="M45" s="1"/>
      <c r="N45" s="1"/>
      <c r="O45" s="1"/>
      <c r="P45" s="1"/>
      <c r="Q45" s="1"/>
      <c r="R45" s="1"/>
      <c r="S45" s="1"/>
    </row>
    <row r="46" ht="15.75" customHeight="1">
      <c r="A46" s="1"/>
      <c r="B46" s="73">
        <v>4.0</v>
      </c>
      <c r="C46" s="82" t="s">
        <v>25</v>
      </c>
      <c r="D46" s="72"/>
      <c r="E46" s="72"/>
      <c r="F46" s="73">
        <v>1.0</v>
      </c>
      <c r="G46" s="72"/>
      <c r="H46" s="72"/>
      <c r="I46" s="72"/>
      <c r="J46" s="83" t="s">
        <v>148</v>
      </c>
      <c r="K46" s="1"/>
      <c r="L46" s="1"/>
      <c r="M46" s="1"/>
      <c r="N46" s="1"/>
      <c r="O46" s="1"/>
      <c r="P46" s="1"/>
      <c r="Q46" s="1"/>
      <c r="R46" s="1"/>
      <c r="S46" s="1"/>
    </row>
    <row r="47" ht="15.75" customHeight="1">
      <c r="A47" s="1"/>
      <c r="B47" s="76" t="s">
        <v>128</v>
      </c>
      <c r="C47" s="59"/>
      <c r="D47" s="73">
        <v>0.0</v>
      </c>
      <c r="E47" s="73">
        <v>0.0</v>
      </c>
      <c r="F47" s="73">
        <v>1.0</v>
      </c>
      <c r="G47" s="73">
        <v>1.0</v>
      </c>
      <c r="H47" s="73">
        <v>2.0</v>
      </c>
      <c r="I47" s="73">
        <v>0.0</v>
      </c>
      <c r="J47" s="77" t="s">
        <v>129</v>
      </c>
      <c r="K47" s="1"/>
      <c r="L47" s="1"/>
      <c r="M47" s="1"/>
      <c r="N47" s="1"/>
      <c r="O47" s="1"/>
      <c r="P47" s="1"/>
      <c r="Q47" s="1"/>
      <c r="R47" s="1"/>
      <c r="S47" s="1"/>
    </row>
    <row r="48" ht="15.75" customHeight="1">
      <c r="A48" s="1"/>
      <c r="B48" s="76" t="s">
        <v>130</v>
      </c>
      <c r="C48" s="59"/>
      <c r="D48" s="73">
        <v>0.0</v>
      </c>
      <c r="E48" s="73">
        <v>0.0</v>
      </c>
      <c r="F48" s="73">
        <v>2.0</v>
      </c>
      <c r="G48" s="73">
        <v>3.0</v>
      </c>
      <c r="H48" s="73">
        <v>10.0</v>
      </c>
      <c r="I48" s="73">
        <v>0.0</v>
      </c>
      <c r="J48" s="77">
        <f>SUM(D48:I48)</f>
        <v>15</v>
      </c>
      <c r="K48" s="1"/>
      <c r="L48" s="1"/>
      <c r="M48" s="1"/>
      <c r="N48" s="1"/>
      <c r="O48" s="1"/>
      <c r="P48" s="1"/>
      <c r="Q48" s="1"/>
      <c r="R48" s="1"/>
      <c r="S48" s="1"/>
    </row>
    <row r="49" ht="15.75" customHeight="1">
      <c r="A49" s="1"/>
      <c r="B49" s="61" t="s">
        <v>26</v>
      </c>
      <c r="C49" s="58"/>
      <c r="D49" s="58"/>
      <c r="E49" s="58"/>
      <c r="F49" s="58"/>
      <c r="G49" s="58"/>
      <c r="H49" s="58"/>
      <c r="I49" s="58"/>
      <c r="J49" s="59"/>
      <c r="K49" s="1"/>
      <c r="L49" s="1"/>
      <c r="M49" s="1"/>
      <c r="N49" s="1"/>
      <c r="O49" s="1"/>
      <c r="P49" s="1"/>
      <c r="Q49" s="1"/>
      <c r="R49" s="1"/>
      <c r="S49" s="1"/>
    </row>
    <row r="50" ht="15.75" customHeight="1">
      <c r="A50" s="1"/>
      <c r="B50" s="73">
        <v>1.0</v>
      </c>
      <c r="C50" s="84" t="s">
        <v>27</v>
      </c>
      <c r="D50" s="72"/>
      <c r="E50" s="73"/>
      <c r="F50" s="72"/>
      <c r="G50" s="72"/>
      <c r="H50" s="72"/>
      <c r="I50" s="73">
        <v>1.0</v>
      </c>
      <c r="J50" s="83" t="s">
        <v>149</v>
      </c>
      <c r="K50" s="1"/>
      <c r="L50" s="1"/>
      <c r="M50" s="1"/>
      <c r="N50" s="1"/>
      <c r="O50" s="1"/>
      <c r="P50" s="1"/>
      <c r="Q50" s="1"/>
      <c r="R50" s="1"/>
      <c r="S50" s="1"/>
    </row>
    <row r="51" ht="15.75" customHeight="1">
      <c r="A51" s="1"/>
      <c r="B51" s="73">
        <v>2.0</v>
      </c>
      <c r="C51" s="82" t="s">
        <v>28</v>
      </c>
      <c r="D51" s="72"/>
      <c r="E51" s="73"/>
      <c r="F51" s="72"/>
      <c r="G51" s="72"/>
      <c r="H51" s="73">
        <v>1.0</v>
      </c>
      <c r="I51" s="72"/>
      <c r="J51" s="83" t="s">
        <v>150</v>
      </c>
      <c r="K51" s="1"/>
      <c r="L51" s="1"/>
      <c r="M51" s="1"/>
      <c r="N51" s="1"/>
      <c r="O51" s="1"/>
      <c r="P51" s="1"/>
      <c r="Q51" s="1"/>
      <c r="R51" s="1"/>
      <c r="S51" s="1"/>
    </row>
    <row r="52" ht="15.75" customHeight="1">
      <c r="A52" s="1"/>
      <c r="B52" s="73">
        <v>3.0</v>
      </c>
      <c r="C52" s="71" t="s">
        <v>29</v>
      </c>
      <c r="D52" s="72"/>
      <c r="E52" s="73"/>
      <c r="F52" s="72"/>
      <c r="G52" s="73">
        <v>1.0</v>
      </c>
      <c r="H52" s="72"/>
      <c r="I52" s="72"/>
      <c r="J52" s="83" t="s">
        <v>151</v>
      </c>
      <c r="K52" s="1"/>
      <c r="L52" s="1"/>
      <c r="M52" s="1"/>
      <c r="N52" s="1"/>
      <c r="O52" s="1"/>
      <c r="P52" s="1"/>
      <c r="Q52" s="1"/>
      <c r="R52" s="1"/>
      <c r="S52" s="1"/>
    </row>
    <row r="53" ht="15.75" customHeight="1">
      <c r="A53" s="1"/>
      <c r="B53" s="76" t="s">
        <v>128</v>
      </c>
      <c r="C53" s="59"/>
      <c r="D53" s="73">
        <v>0.0</v>
      </c>
      <c r="E53" s="73">
        <v>0.0</v>
      </c>
      <c r="F53" s="73">
        <v>0.0</v>
      </c>
      <c r="G53" s="73">
        <v>1.0</v>
      </c>
      <c r="H53" s="73">
        <v>1.0</v>
      </c>
      <c r="I53" s="73">
        <v>1.0</v>
      </c>
      <c r="J53" s="77" t="s">
        <v>129</v>
      </c>
      <c r="K53" s="1"/>
      <c r="L53" s="1"/>
      <c r="M53" s="1"/>
      <c r="N53" s="1"/>
      <c r="O53" s="1"/>
      <c r="P53" s="1"/>
      <c r="Q53" s="1"/>
      <c r="R53" s="1"/>
      <c r="S53" s="1"/>
    </row>
    <row r="54" ht="15.75" customHeight="1">
      <c r="A54" s="1"/>
      <c r="B54" s="76" t="s">
        <v>130</v>
      </c>
      <c r="C54" s="59"/>
      <c r="D54" s="73">
        <v>0.0</v>
      </c>
      <c r="E54" s="73">
        <v>0.0</v>
      </c>
      <c r="F54" s="73">
        <v>0.0</v>
      </c>
      <c r="G54" s="73">
        <v>3.0</v>
      </c>
      <c r="H54" s="73">
        <v>4.0</v>
      </c>
      <c r="I54" s="73">
        <v>5.0</v>
      </c>
      <c r="J54" s="77">
        <f>SUM(D54:I54)</f>
        <v>12</v>
      </c>
      <c r="K54" s="1"/>
      <c r="L54" s="1"/>
      <c r="M54" s="1"/>
      <c r="N54" s="1"/>
      <c r="O54" s="1"/>
      <c r="P54" s="1"/>
      <c r="Q54" s="1"/>
      <c r="R54" s="1"/>
      <c r="S54" s="1"/>
    </row>
    <row r="55" ht="15.75" customHeight="1">
      <c r="A55" s="1"/>
      <c r="B55" s="61" t="s">
        <v>152</v>
      </c>
      <c r="C55" s="58"/>
      <c r="D55" s="58"/>
      <c r="E55" s="58"/>
      <c r="F55" s="58"/>
      <c r="G55" s="58"/>
      <c r="H55" s="58"/>
      <c r="I55" s="58"/>
      <c r="J55" s="59"/>
      <c r="K55" s="1"/>
      <c r="L55" s="1"/>
      <c r="M55" s="1"/>
      <c r="N55" s="1"/>
      <c r="O55" s="1"/>
      <c r="P55" s="1"/>
      <c r="Q55" s="1"/>
      <c r="R55" s="1"/>
      <c r="S55" s="1"/>
    </row>
    <row r="56" ht="15.75" customHeight="1">
      <c r="A56" s="1"/>
      <c r="B56" s="73">
        <v>1.0</v>
      </c>
      <c r="C56" s="85" t="s">
        <v>153</v>
      </c>
      <c r="D56" s="72"/>
      <c r="E56" s="72"/>
      <c r="F56" s="72"/>
      <c r="G56" s="73">
        <v>1.0</v>
      </c>
      <c r="H56" s="72"/>
      <c r="I56" s="72"/>
      <c r="J56" s="83" t="s">
        <v>154</v>
      </c>
      <c r="K56" s="1"/>
      <c r="L56" s="1"/>
      <c r="M56" s="1"/>
      <c r="N56" s="1"/>
      <c r="O56" s="1"/>
      <c r="P56" s="1"/>
      <c r="Q56" s="1"/>
      <c r="R56" s="1"/>
      <c r="S56" s="1"/>
    </row>
    <row r="57" ht="15.75" customHeight="1">
      <c r="A57" s="1"/>
      <c r="B57" s="73">
        <v>2.0</v>
      </c>
      <c r="C57" s="85" t="s">
        <v>155</v>
      </c>
      <c r="D57" s="72"/>
      <c r="E57" s="72"/>
      <c r="F57" s="72"/>
      <c r="G57" s="72"/>
      <c r="H57" s="73">
        <v>1.0</v>
      </c>
      <c r="I57" s="72"/>
      <c r="J57" s="83" t="s">
        <v>156</v>
      </c>
      <c r="K57" s="1"/>
      <c r="L57" s="1"/>
      <c r="M57" s="1"/>
      <c r="N57" s="1"/>
      <c r="O57" s="1"/>
      <c r="P57" s="1"/>
      <c r="Q57" s="1"/>
      <c r="R57" s="1"/>
      <c r="S57" s="1"/>
    </row>
    <row r="58" ht="15.75" customHeight="1">
      <c r="A58" s="1"/>
      <c r="B58" s="73">
        <v>3.0</v>
      </c>
      <c r="C58" s="85" t="s">
        <v>157</v>
      </c>
      <c r="D58" s="72"/>
      <c r="E58" s="72"/>
      <c r="F58" s="72"/>
      <c r="G58" s="73">
        <v>1.0</v>
      </c>
      <c r="H58" s="72"/>
      <c r="I58" s="72"/>
      <c r="J58" s="83" t="s">
        <v>158</v>
      </c>
      <c r="K58" s="1"/>
      <c r="L58" s="1"/>
      <c r="M58" s="1"/>
      <c r="N58" s="1"/>
      <c r="O58" s="1"/>
      <c r="P58" s="1"/>
      <c r="Q58" s="1"/>
      <c r="R58" s="1"/>
      <c r="S58" s="1"/>
    </row>
    <row r="59" ht="15.75" customHeight="1">
      <c r="A59" s="1"/>
      <c r="B59" s="76" t="s">
        <v>128</v>
      </c>
      <c r="C59" s="59"/>
      <c r="D59" s="73">
        <v>0.0</v>
      </c>
      <c r="E59" s="73">
        <v>0.0</v>
      </c>
      <c r="F59" s="73">
        <v>0.0</v>
      </c>
      <c r="G59" s="73">
        <v>2.0</v>
      </c>
      <c r="H59" s="73">
        <v>1.0</v>
      </c>
      <c r="I59" s="73">
        <v>0.0</v>
      </c>
      <c r="J59" s="77" t="s">
        <v>129</v>
      </c>
      <c r="K59" s="1"/>
      <c r="L59" s="1"/>
      <c r="M59" s="1"/>
      <c r="N59" s="1"/>
      <c r="O59" s="1"/>
      <c r="P59" s="1"/>
      <c r="Q59" s="1"/>
      <c r="R59" s="1"/>
      <c r="S59" s="1"/>
    </row>
    <row r="60" ht="15.75" customHeight="1">
      <c r="A60" s="1"/>
      <c r="B60" s="76" t="s">
        <v>130</v>
      </c>
      <c r="C60" s="59"/>
      <c r="D60" s="73">
        <v>0.0</v>
      </c>
      <c r="E60" s="73">
        <v>0.0</v>
      </c>
      <c r="F60" s="73">
        <v>0.0</v>
      </c>
      <c r="G60" s="73">
        <v>6.0</v>
      </c>
      <c r="H60" s="73">
        <v>0.0</v>
      </c>
      <c r="I60" s="73">
        <v>0.0</v>
      </c>
      <c r="J60" s="77">
        <f>SUM(D60:I60)</f>
        <v>6</v>
      </c>
      <c r="K60" s="1"/>
      <c r="L60" s="1"/>
      <c r="M60" s="1"/>
      <c r="N60" s="1"/>
      <c r="O60" s="1"/>
      <c r="P60" s="1"/>
      <c r="Q60" s="1"/>
      <c r="R60" s="1"/>
      <c r="S60" s="1"/>
    </row>
    <row r="61" ht="15.75" customHeight="1">
      <c r="A61" s="1"/>
      <c r="B61" s="61" t="s">
        <v>159</v>
      </c>
      <c r="C61" s="58"/>
      <c r="D61" s="58"/>
      <c r="E61" s="58"/>
      <c r="F61" s="58"/>
      <c r="G61" s="58"/>
      <c r="H61" s="58"/>
      <c r="I61" s="58"/>
      <c r="J61" s="59"/>
      <c r="K61" s="1"/>
      <c r="L61" s="1"/>
      <c r="M61" s="1"/>
      <c r="N61" s="1"/>
      <c r="O61" s="1"/>
      <c r="P61" s="1"/>
      <c r="Q61" s="1"/>
      <c r="R61" s="1"/>
      <c r="S61" s="1"/>
    </row>
    <row r="62" ht="15.75" customHeight="1">
      <c r="A62" s="1"/>
      <c r="B62" s="86">
        <v>1.0</v>
      </c>
      <c r="C62" s="85" t="s">
        <v>160</v>
      </c>
      <c r="D62" s="72"/>
      <c r="E62" s="72"/>
      <c r="F62" s="72"/>
      <c r="G62" s="72"/>
      <c r="H62" s="73">
        <v>1.0</v>
      </c>
      <c r="I62" s="72"/>
      <c r="J62" s="83" t="s">
        <v>161</v>
      </c>
      <c r="K62" s="1"/>
      <c r="L62" s="1"/>
      <c r="M62" s="1"/>
      <c r="N62" s="1"/>
      <c r="O62" s="1"/>
      <c r="P62" s="1"/>
      <c r="Q62" s="1"/>
      <c r="R62" s="1"/>
      <c r="S62" s="1"/>
    </row>
    <row r="63" ht="15.75" customHeight="1">
      <c r="A63" s="1"/>
      <c r="B63" s="86">
        <v>2.0</v>
      </c>
      <c r="C63" s="85" t="s">
        <v>162</v>
      </c>
      <c r="D63" s="87"/>
      <c r="E63" s="73">
        <v>1.0</v>
      </c>
      <c r="F63" s="72"/>
      <c r="G63" s="72"/>
      <c r="H63" s="72"/>
      <c r="I63" s="73"/>
      <c r="J63" s="83" t="s">
        <v>163</v>
      </c>
      <c r="K63" s="1"/>
      <c r="L63" s="1"/>
      <c r="M63" s="1"/>
      <c r="N63" s="1"/>
      <c r="O63" s="1"/>
      <c r="P63" s="1"/>
      <c r="Q63" s="1"/>
      <c r="R63" s="1"/>
      <c r="S63" s="1"/>
    </row>
    <row r="64" ht="15.75" customHeight="1">
      <c r="A64" s="1"/>
      <c r="B64" s="86">
        <v>3.0</v>
      </c>
      <c r="C64" s="85" t="s">
        <v>164</v>
      </c>
      <c r="D64" s="87"/>
      <c r="E64" s="73">
        <v>1.0</v>
      </c>
      <c r="F64" s="72"/>
      <c r="G64" s="72"/>
      <c r="H64" s="72"/>
      <c r="I64" s="72"/>
      <c r="J64" s="83" t="s">
        <v>165</v>
      </c>
      <c r="K64" s="1"/>
      <c r="L64" s="1"/>
      <c r="M64" s="1"/>
      <c r="N64" s="1"/>
      <c r="O64" s="1"/>
      <c r="P64" s="1"/>
      <c r="Q64" s="1"/>
      <c r="R64" s="1"/>
      <c r="S64" s="1"/>
    </row>
    <row r="65" ht="15.75" customHeight="1">
      <c r="A65" s="1"/>
      <c r="B65" s="76" t="s">
        <v>128</v>
      </c>
      <c r="C65" s="59"/>
      <c r="D65" s="73">
        <v>0.0</v>
      </c>
      <c r="E65" s="73">
        <v>2.0</v>
      </c>
      <c r="F65" s="73">
        <v>0.0</v>
      </c>
      <c r="G65" s="73">
        <v>1.0</v>
      </c>
      <c r="H65" s="73">
        <v>1.0</v>
      </c>
      <c r="I65" s="73">
        <v>0.0</v>
      </c>
      <c r="J65" s="77" t="s">
        <v>129</v>
      </c>
      <c r="K65" s="1"/>
      <c r="L65" s="1"/>
      <c r="M65" s="1"/>
      <c r="N65" s="1"/>
      <c r="O65" s="1"/>
      <c r="P65" s="1"/>
      <c r="Q65" s="1"/>
      <c r="R65" s="1"/>
      <c r="S65" s="1"/>
    </row>
    <row r="66" ht="15.75" customHeight="1">
      <c r="A66" s="1"/>
      <c r="B66" s="76" t="s">
        <v>130</v>
      </c>
      <c r="C66" s="59"/>
      <c r="D66" s="73">
        <v>0.0</v>
      </c>
      <c r="E66" s="73">
        <v>4.0</v>
      </c>
      <c r="F66" s="73">
        <v>0.0</v>
      </c>
      <c r="G66" s="73">
        <v>3.0</v>
      </c>
      <c r="H66" s="73">
        <v>0.0</v>
      </c>
      <c r="I66" s="73">
        <v>0.0</v>
      </c>
      <c r="J66" s="77">
        <f>SUM(D66:I66)</f>
        <v>7</v>
      </c>
      <c r="K66" s="1"/>
      <c r="L66" s="1"/>
      <c r="M66" s="1"/>
      <c r="N66" s="1"/>
      <c r="O66" s="1"/>
      <c r="P66" s="1"/>
      <c r="Q66" s="1"/>
      <c r="R66" s="1"/>
      <c r="S66" s="1"/>
    </row>
    <row r="67" ht="15.75" customHeight="1">
      <c r="A67" s="1"/>
      <c r="B67" s="61" t="s">
        <v>166</v>
      </c>
      <c r="C67" s="58"/>
      <c r="D67" s="58"/>
      <c r="E67" s="58"/>
      <c r="F67" s="58"/>
      <c r="G67" s="58"/>
      <c r="H67" s="58"/>
      <c r="I67" s="58"/>
      <c r="J67" s="59"/>
      <c r="K67" s="1"/>
      <c r="L67" s="1"/>
      <c r="M67" s="1"/>
      <c r="N67" s="1"/>
      <c r="O67" s="1"/>
      <c r="P67" s="1"/>
      <c r="Q67" s="1"/>
      <c r="R67" s="1"/>
      <c r="S67" s="1"/>
    </row>
    <row r="68" ht="15.75" customHeight="1">
      <c r="A68" s="1"/>
      <c r="B68" s="80">
        <v>1.0</v>
      </c>
      <c r="C68" s="29" t="s">
        <v>167</v>
      </c>
      <c r="D68" s="72"/>
      <c r="E68" s="87"/>
      <c r="F68" s="73">
        <v>1.0</v>
      </c>
      <c r="G68" s="72"/>
      <c r="H68" s="72"/>
      <c r="I68" s="72"/>
      <c r="J68" s="78" t="s">
        <v>168</v>
      </c>
      <c r="K68" s="1"/>
      <c r="L68" s="1"/>
      <c r="M68" s="1"/>
      <c r="N68" s="1"/>
      <c r="O68" s="1"/>
      <c r="P68" s="1"/>
      <c r="Q68" s="1"/>
      <c r="R68" s="1"/>
      <c r="S68" s="1"/>
    </row>
    <row r="69" ht="15.75" customHeight="1">
      <c r="A69" s="1"/>
      <c r="B69" s="80">
        <v>2.0</v>
      </c>
      <c r="C69" s="29" t="s">
        <v>169</v>
      </c>
      <c r="D69" s="87"/>
      <c r="E69" s="73">
        <v>1.0</v>
      </c>
      <c r="F69" s="72"/>
      <c r="G69" s="72"/>
      <c r="H69" s="72"/>
      <c r="I69" s="72"/>
      <c r="J69" s="78" t="s">
        <v>170</v>
      </c>
      <c r="K69" s="1"/>
      <c r="L69" s="1"/>
      <c r="M69" s="1"/>
      <c r="N69" s="1"/>
      <c r="O69" s="1"/>
      <c r="P69" s="1"/>
      <c r="Q69" s="1"/>
      <c r="R69" s="1"/>
      <c r="S69" s="1"/>
    </row>
    <row r="70" ht="15.75" customHeight="1">
      <c r="A70" s="1"/>
      <c r="B70" s="76" t="s">
        <v>128</v>
      </c>
      <c r="C70" s="59"/>
      <c r="D70" s="73">
        <v>0.0</v>
      </c>
      <c r="E70" s="73">
        <v>1.0</v>
      </c>
      <c r="F70" s="73">
        <v>1.0</v>
      </c>
      <c r="G70" s="73">
        <v>0.0</v>
      </c>
      <c r="H70" s="73">
        <v>0.0</v>
      </c>
      <c r="I70" s="73">
        <v>0.0</v>
      </c>
      <c r="J70" s="77" t="s">
        <v>129</v>
      </c>
      <c r="K70" s="1"/>
      <c r="L70" s="1"/>
      <c r="M70" s="1"/>
      <c r="N70" s="1"/>
      <c r="O70" s="1"/>
      <c r="P70" s="1"/>
      <c r="Q70" s="1"/>
      <c r="R70" s="1"/>
      <c r="S70" s="1"/>
    </row>
    <row r="71" ht="15.75" customHeight="1">
      <c r="A71" s="1"/>
      <c r="B71" s="76" t="s">
        <v>130</v>
      </c>
      <c r="C71" s="59"/>
      <c r="D71" s="73">
        <v>0.0</v>
      </c>
      <c r="E71" s="73">
        <v>2.0</v>
      </c>
      <c r="F71" s="73">
        <v>3.0</v>
      </c>
      <c r="G71" s="73">
        <v>0.0</v>
      </c>
      <c r="H71" s="73">
        <v>0.0</v>
      </c>
      <c r="I71" s="73">
        <v>0.0</v>
      </c>
      <c r="J71" s="77">
        <f>SUM(D71:I71)</f>
        <v>5</v>
      </c>
      <c r="K71" s="1"/>
      <c r="L71" s="1"/>
      <c r="M71" s="1"/>
      <c r="N71" s="1"/>
      <c r="O71" s="1"/>
      <c r="P71" s="1"/>
      <c r="Q71" s="1"/>
      <c r="R71" s="1"/>
      <c r="S71" s="1"/>
    </row>
    <row r="72" ht="15.75" customHeight="1">
      <c r="A72" s="1"/>
      <c r="B72" s="61" t="s">
        <v>171</v>
      </c>
      <c r="C72" s="58"/>
      <c r="D72" s="58"/>
      <c r="E72" s="58"/>
      <c r="F72" s="58"/>
      <c r="G72" s="58"/>
      <c r="H72" s="58"/>
      <c r="I72" s="58"/>
      <c r="J72" s="59"/>
      <c r="K72" s="1"/>
      <c r="L72" s="1"/>
      <c r="M72" s="1"/>
      <c r="N72" s="1"/>
      <c r="O72" s="1"/>
      <c r="P72" s="1"/>
      <c r="Q72" s="1"/>
      <c r="R72" s="1"/>
      <c r="S72" s="1"/>
    </row>
    <row r="73" ht="15.75" customHeight="1">
      <c r="A73" s="1"/>
      <c r="B73" s="80">
        <v>1.0</v>
      </c>
      <c r="C73" s="29" t="s">
        <v>172</v>
      </c>
      <c r="D73" s="73">
        <v>1.0</v>
      </c>
      <c r="E73" s="72"/>
      <c r="F73" s="72"/>
      <c r="G73" s="72"/>
      <c r="H73" s="72"/>
      <c r="I73" s="72"/>
      <c r="J73" s="78" t="s">
        <v>173</v>
      </c>
      <c r="K73" s="1"/>
      <c r="L73" s="1"/>
      <c r="M73" s="1"/>
      <c r="N73" s="1"/>
      <c r="O73" s="1"/>
      <c r="P73" s="1"/>
      <c r="Q73" s="1"/>
      <c r="R73" s="1"/>
      <c r="S73" s="1"/>
    </row>
    <row r="74" ht="15.75" customHeight="1">
      <c r="A74" s="1"/>
      <c r="B74" s="80">
        <v>2.0</v>
      </c>
      <c r="C74" s="29" t="s">
        <v>174</v>
      </c>
      <c r="D74" s="73" t="s">
        <v>175</v>
      </c>
      <c r="E74" s="73">
        <v>1.0</v>
      </c>
      <c r="F74" s="72"/>
      <c r="G74" s="72"/>
      <c r="H74" s="72"/>
      <c r="I74" s="72"/>
      <c r="J74" s="78" t="s">
        <v>176</v>
      </c>
      <c r="K74" s="1"/>
      <c r="L74" s="1"/>
      <c r="M74" s="1"/>
      <c r="N74" s="1"/>
      <c r="O74" s="1"/>
      <c r="P74" s="1"/>
      <c r="Q74" s="1"/>
      <c r="R74" s="1"/>
      <c r="S74" s="1"/>
    </row>
    <row r="75" ht="15.75" customHeight="1">
      <c r="A75" s="1"/>
      <c r="B75" s="80">
        <v>3.0</v>
      </c>
      <c r="C75" s="29" t="s">
        <v>177</v>
      </c>
      <c r="D75" s="72"/>
      <c r="E75" s="72"/>
      <c r="F75" s="73">
        <v>1.0</v>
      </c>
      <c r="G75" s="72"/>
      <c r="H75" s="72"/>
      <c r="I75" s="72"/>
      <c r="J75" s="78" t="s">
        <v>178</v>
      </c>
      <c r="K75" s="1"/>
      <c r="L75" s="1"/>
      <c r="M75" s="1"/>
      <c r="N75" s="1"/>
      <c r="O75" s="1"/>
      <c r="P75" s="1"/>
      <c r="Q75" s="1"/>
      <c r="R75" s="1"/>
      <c r="S75" s="1"/>
    </row>
    <row r="76" ht="15.75" customHeight="1">
      <c r="A76" s="1"/>
      <c r="B76" s="80">
        <v>4.0</v>
      </c>
      <c r="C76" s="29" t="s">
        <v>179</v>
      </c>
      <c r="D76" s="72"/>
      <c r="E76" s="72"/>
      <c r="F76" s="72"/>
      <c r="G76" s="73">
        <v>1.0</v>
      </c>
      <c r="H76" s="72"/>
      <c r="I76" s="72"/>
      <c r="J76" s="78" t="s">
        <v>180</v>
      </c>
      <c r="K76" s="1"/>
      <c r="L76" s="1"/>
      <c r="M76" s="1"/>
      <c r="N76" s="1"/>
      <c r="O76" s="1"/>
      <c r="P76" s="1"/>
      <c r="Q76" s="1"/>
      <c r="R76" s="1"/>
      <c r="S76" s="1"/>
    </row>
    <row r="77" ht="15.75" customHeight="1">
      <c r="A77" s="1"/>
      <c r="B77" s="76" t="s">
        <v>128</v>
      </c>
      <c r="C77" s="59"/>
      <c r="D77" s="73">
        <v>0.0</v>
      </c>
      <c r="E77" s="73">
        <v>1.0</v>
      </c>
      <c r="F77" s="73">
        <v>1.0</v>
      </c>
      <c r="G77" s="73">
        <v>1.0</v>
      </c>
      <c r="H77" s="73">
        <v>0.0</v>
      </c>
      <c r="I77" s="73">
        <v>0.0</v>
      </c>
      <c r="J77" s="77" t="s">
        <v>129</v>
      </c>
      <c r="K77" s="1"/>
      <c r="L77" s="1"/>
      <c r="M77" s="1"/>
      <c r="N77" s="1"/>
      <c r="O77" s="1"/>
      <c r="P77" s="1"/>
      <c r="Q77" s="1"/>
      <c r="R77" s="1"/>
      <c r="S77" s="1"/>
    </row>
    <row r="78" ht="15.75" customHeight="1">
      <c r="A78" s="1"/>
      <c r="B78" s="76" t="s">
        <v>130</v>
      </c>
      <c r="C78" s="59"/>
      <c r="D78" s="73">
        <v>0.0</v>
      </c>
      <c r="E78" s="73">
        <v>3.0</v>
      </c>
      <c r="F78" s="73">
        <v>3.0</v>
      </c>
      <c r="G78" s="73">
        <v>4.0</v>
      </c>
      <c r="H78" s="73">
        <v>0.0</v>
      </c>
      <c r="I78" s="73">
        <v>0.0</v>
      </c>
      <c r="J78" s="77">
        <f>SUM(D78:I78)</f>
        <v>10</v>
      </c>
      <c r="K78" s="1"/>
      <c r="L78" s="1"/>
      <c r="M78" s="1"/>
      <c r="N78" s="1"/>
      <c r="O78" s="1"/>
      <c r="P78" s="1"/>
      <c r="Q78" s="1"/>
      <c r="R78" s="1"/>
      <c r="S78" s="1"/>
    </row>
    <row r="79" ht="15.75" customHeight="1">
      <c r="A79" s="1"/>
      <c r="B79" s="61" t="s">
        <v>181</v>
      </c>
      <c r="C79" s="58"/>
      <c r="D79" s="58"/>
      <c r="E79" s="58"/>
      <c r="F79" s="58"/>
      <c r="G79" s="58"/>
      <c r="H79" s="58"/>
      <c r="I79" s="58"/>
      <c r="J79" s="59"/>
      <c r="K79" s="1"/>
      <c r="L79" s="1"/>
      <c r="M79" s="1"/>
      <c r="N79" s="1"/>
      <c r="O79" s="1"/>
      <c r="P79" s="1"/>
      <c r="Q79" s="1"/>
      <c r="R79" s="1"/>
      <c r="S79" s="1"/>
    </row>
    <row r="80" ht="15.75" customHeight="1">
      <c r="A80" s="1"/>
      <c r="B80" s="88">
        <v>1.0</v>
      </c>
      <c r="C80" s="89" t="s">
        <v>182</v>
      </c>
      <c r="D80" s="90"/>
      <c r="E80" s="90"/>
      <c r="F80" s="90"/>
      <c r="G80" s="90"/>
      <c r="H80" s="90"/>
      <c r="I80" s="88">
        <v>1.0</v>
      </c>
      <c r="J80" s="91" t="s">
        <v>183</v>
      </c>
      <c r="K80" s="1"/>
      <c r="L80" s="1"/>
      <c r="M80" s="1"/>
      <c r="N80" s="1"/>
      <c r="O80" s="1"/>
      <c r="P80" s="1"/>
      <c r="Q80" s="1"/>
      <c r="R80" s="1"/>
      <c r="S80" s="1"/>
    </row>
    <row r="81" ht="15.75" customHeight="1">
      <c r="A81" s="1"/>
      <c r="B81" s="76" t="s">
        <v>128</v>
      </c>
      <c r="C81" s="59"/>
      <c r="D81" s="73">
        <v>0.0</v>
      </c>
      <c r="E81" s="73">
        <v>0.0</v>
      </c>
      <c r="F81" s="73">
        <v>0.0</v>
      </c>
      <c r="G81" s="73">
        <v>0.0</v>
      </c>
      <c r="H81" s="73">
        <v>0.0</v>
      </c>
      <c r="I81" s="73">
        <v>1.0</v>
      </c>
      <c r="J81" s="77" t="s">
        <v>129</v>
      </c>
      <c r="K81" s="1"/>
      <c r="L81" s="1"/>
      <c r="M81" s="1"/>
      <c r="N81" s="1"/>
      <c r="O81" s="1"/>
      <c r="P81" s="1"/>
      <c r="Q81" s="1"/>
      <c r="R81" s="1"/>
      <c r="S81" s="1"/>
    </row>
    <row r="82" ht="15.75" customHeight="1">
      <c r="A82" s="1"/>
      <c r="B82" s="76" t="s">
        <v>130</v>
      </c>
      <c r="C82" s="59"/>
      <c r="D82" s="73">
        <v>0.0</v>
      </c>
      <c r="E82" s="73">
        <v>0.0</v>
      </c>
      <c r="F82" s="73">
        <v>0.0</v>
      </c>
      <c r="G82" s="73">
        <v>0.0</v>
      </c>
      <c r="H82" s="73">
        <v>0.0</v>
      </c>
      <c r="I82" s="73">
        <v>5.0</v>
      </c>
      <c r="J82" s="77">
        <f>SUM(D82:I82)</f>
        <v>5</v>
      </c>
      <c r="K82" s="1"/>
      <c r="L82" s="1"/>
      <c r="M82" s="1"/>
      <c r="N82" s="1"/>
      <c r="O82" s="1"/>
      <c r="P82" s="1"/>
      <c r="Q82" s="1"/>
      <c r="R82" s="1"/>
      <c r="S82" s="1"/>
    </row>
    <row r="83" ht="15.75" customHeight="1">
      <c r="A83" s="1"/>
      <c r="B83" s="92" t="s">
        <v>184</v>
      </c>
      <c r="C83" s="58"/>
      <c r="D83" s="58"/>
      <c r="E83" s="58"/>
      <c r="F83" s="58"/>
      <c r="G83" s="58"/>
      <c r="H83" s="58"/>
      <c r="I83" s="58"/>
      <c r="J83" s="59"/>
      <c r="K83" s="1"/>
      <c r="L83" s="1"/>
      <c r="M83" s="1"/>
      <c r="N83" s="1"/>
      <c r="O83" s="1"/>
      <c r="P83" s="1"/>
      <c r="Q83" s="1"/>
      <c r="R83" s="1"/>
      <c r="S83" s="1"/>
    </row>
    <row r="84" ht="15.75" customHeight="1">
      <c r="A84" s="1"/>
      <c r="B84" s="93" t="s">
        <v>31</v>
      </c>
      <c r="C84" s="58"/>
      <c r="D84" s="58"/>
      <c r="E84" s="58"/>
      <c r="F84" s="58"/>
      <c r="G84" s="58"/>
      <c r="H84" s="58"/>
      <c r="I84" s="58"/>
      <c r="J84" s="59"/>
      <c r="K84" s="1"/>
      <c r="L84" s="1"/>
      <c r="M84" s="1"/>
      <c r="N84" s="1"/>
      <c r="O84" s="1"/>
      <c r="P84" s="1"/>
      <c r="Q84" s="1"/>
      <c r="R84" s="1"/>
      <c r="S84" s="1"/>
    </row>
    <row r="85" ht="15.75" customHeight="1">
      <c r="A85" s="1"/>
      <c r="B85" s="94" t="s">
        <v>55</v>
      </c>
      <c r="C85" s="95" t="s">
        <v>118</v>
      </c>
      <c r="D85" s="96" t="s">
        <v>119</v>
      </c>
      <c r="E85" s="58"/>
      <c r="F85" s="58"/>
      <c r="G85" s="58"/>
      <c r="H85" s="58"/>
      <c r="I85" s="59"/>
      <c r="J85" s="97" t="s">
        <v>121</v>
      </c>
      <c r="K85" s="1"/>
      <c r="L85" s="1"/>
      <c r="M85" s="1"/>
      <c r="N85" s="1"/>
      <c r="O85" s="1"/>
      <c r="P85" s="1"/>
      <c r="Q85" s="1"/>
      <c r="R85" s="1"/>
      <c r="S85" s="1"/>
    </row>
    <row r="86" ht="15.75" customHeight="1">
      <c r="A86" s="1"/>
      <c r="B86" s="67"/>
      <c r="C86" s="67"/>
      <c r="D86" s="98">
        <v>0.0</v>
      </c>
      <c r="E86" s="98">
        <v>1.0</v>
      </c>
      <c r="F86" s="98">
        <v>2.0</v>
      </c>
      <c r="G86" s="98">
        <v>3.0</v>
      </c>
      <c r="H86" s="98">
        <v>4.0</v>
      </c>
      <c r="I86" s="98">
        <v>5.0</v>
      </c>
      <c r="J86" s="67"/>
      <c r="K86" s="1"/>
      <c r="L86" s="1"/>
      <c r="M86" s="1"/>
      <c r="N86" s="1"/>
      <c r="O86" s="1"/>
      <c r="P86" s="1"/>
      <c r="Q86" s="1"/>
      <c r="R86" s="1"/>
      <c r="S86" s="1"/>
    </row>
    <row r="87" ht="15.75" customHeight="1">
      <c r="A87" s="1"/>
      <c r="B87" s="99">
        <v>1.0</v>
      </c>
      <c r="C87" s="100" t="s">
        <v>185</v>
      </c>
      <c r="D87" s="101"/>
      <c r="E87" s="101"/>
      <c r="F87" s="101"/>
      <c r="G87" s="101">
        <v>1.0</v>
      </c>
      <c r="H87" s="101"/>
      <c r="I87" s="101"/>
      <c r="J87" s="103" t="s">
        <v>186</v>
      </c>
      <c r="K87" s="1"/>
      <c r="L87" s="1"/>
      <c r="M87" s="1"/>
      <c r="N87" s="1"/>
      <c r="O87" s="1"/>
      <c r="P87" s="1"/>
      <c r="Q87" s="1"/>
      <c r="R87" s="1"/>
      <c r="S87" s="1"/>
    </row>
    <row r="88" ht="15.75" customHeight="1">
      <c r="A88" s="1"/>
      <c r="B88" s="99">
        <v>2.0</v>
      </c>
      <c r="C88" s="100" t="s">
        <v>187</v>
      </c>
      <c r="D88" s="101"/>
      <c r="E88" s="101">
        <v>1.0</v>
      </c>
      <c r="F88" s="101"/>
      <c r="G88" s="101"/>
      <c r="H88" s="101"/>
      <c r="I88" s="101"/>
      <c r="J88" s="103" t="s">
        <v>188</v>
      </c>
      <c r="K88" s="1"/>
      <c r="L88" s="1"/>
      <c r="M88" s="1"/>
      <c r="N88" s="1"/>
      <c r="O88" s="1"/>
      <c r="P88" s="1"/>
      <c r="Q88" s="1"/>
      <c r="R88" s="1"/>
      <c r="S88" s="1"/>
    </row>
    <row r="89" ht="15.75" customHeight="1">
      <c r="A89" s="1"/>
      <c r="B89" s="99">
        <v>3.0</v>
      </c>
      <c r="C89" s="100" t="s">
        <v>189</v>
      </c>
      <c r="D89" s="101"/>
      <c r="E89" s="101"/>
      <c r="F89" s="101"/>
      <c r="G89" s="101">
        <v>1.0</v>
      </c>
      <c r="H89" s="101"/>
      <c r="I89" s="101"/>
      <c r="J89" s="103" t="s">
        <v>190</v>
      </c>
      <c r="K89" s="1"/>
      <c r="L89" s="1"/>
      <c r="M89" s="1"/>
      <c r="N89" s="1"/>
      <c r="O89" s="1"/>
      <c r="P89" s="1"/>
      <c r="Q89" s="1"/>
      <c r="R89" s="1"/>
      <c r="S89" s="1"/>
    </row>
    <row r="90" ht="15.75" customHeight="1">
      <c r="A90" s="1"/>
      <c r="B90" s="99">
        <v>4.0</v>
      </c>
      <c r="C90" s="100" t="s">
        <v>191</v>
      </c>
      <c r="D90" s="101">
        <v>0.0</v>
      </c>
      <c r="E90" s="101"/>
      <c r="F90" s="101"/>
      <c r="G90" s="101"/>
      <c r="H90" s="101"/>
      <c r="I90" s="101"/>
      <c r="J90" s="103" t="s">
        <v>192</v>
      </c>
      <c r="K90" s="1"/>
      <c r="L90" s="1"/>
      <c r="M90" s="1"/>
      <c r="N90" s="1"/>
      <c r="O90" s="1"/>
      <c r="P90" s="1"/>
      <c r="Q90" s="1"/>
      <c r="R90" s="1"/>
      <c r="S90" s="1"/>
    </row>
    <row r="91" ht="15.75" customHeight="1">
      <c r="A91" s="1"/>
      <c r="B91" s="57" t="s">
        <v>128</v>
      </c>
      <c r="C91" s="59"/>
      <c r="D91" s="80">
        <v>0.0</v>
      </c>
      <c r="E91" s="80">
        <v>0.0</v>
      </c>
      <c r="F91" s="80">
        <v>0.0</v>
      </c>
      <c r="G91" s="80">
        <v>1.0</v>
      </c>
      <c r="H91" s="80">
        <v>0.0</v>
      </c>
      <c r="I91" s="80">
        <v>0.0</v>
      </c>
      <c r="J91" s="105" t="s">
        <v>129</v>
      </c>
      <c r="K91" s="1"/>
      <c r="L91" s="1"/>
      <c r="M91" s="1"/>
      <c r="N91" s="1"/>
      <c r="O91" s="1"/>
      <c r="P91" s="1"/>
      <c r="Q91" s="1"/>
      <c r="R91" s="1"/>
      <c r="S91" s="1"/>
    </row>
    <row r="92" ht="15.75" customHeight="1">
      <c r="A92" s="1"/>
      <c r="B92" s="57" t="s">
        <v>130</v>
      </c>
      <c r="C92" s="59"/>
      <c r="D92" s="80">
        <v>0.0</v>
      </c>
      <c r="E92" s="80">
        <v>1.0</v>
      </c>
      <c r="F92" s="80">
        <v>0.0</v>
      </c>
      <c r="G92" s="80">
        <v>3.0</v>
      </c>
      <c r="H92" s="80">
        <v>0.0</v>
      </c>
      <c r="I92" s="80">
        <v>0.0</v>
      </c>
      <c r="J92" s="105">
        <f>SUM(D92:I92)</f>
        <v>4</v>
      </c>
      <c r="K92" s="1"/>
      <c r="L92" s="1"/>
      <c r="M92" s="1"/>
      <c r="N92" s="1"/>
      <c r="O92" s="1"/>
      <c r="P92" s="1"/>
      <c r="Q92" s="1"/>
      <c r="R92" s="1"/>
      <c r="S92" s="1"/>
    </row>
    <row r="93" ht="15.75" customHeight="1">
      <c r="A93" s="1"/>
      <c r="B93" s="93" t="s">
        <v>38</v>
      </c>
      <c r="C93" s="58"/>
      <c r="D93" s="58"/>
      <c r="E93" s="58"/>
      <c r="F93" s="58"/>
      <c r="G93" s="58"/>
      <c r="H93" s="58"/>
      <c r="I93" s="58"/>
      <c r="J93" s="59"/>
      <c r="K93" s="1"/>
      <c r="L93" s="1"/>
      <c r="M93" s="1"/>
      <c r="N93" s="1"/>
      <c r="O93" s="1"/>
      <c r="P93" s="1"/>
      <c r="Q93" s="1"/>
      <c r="R93" s="1"/>
      <c r="S93" s="1"/>
    </row>
    <row r="94" ht="15.75" customHeight="1">
      <c r="A94" s="1"/>
      <c r="B94" s="99">
        <v>1.0</v>
      </c>
      <c r="C94" s="100" t="s">
        <v>193</v>
      </c>
      <c r="D94" s="101"/>
      <c r="E94" s="101"/>
      <c r="F94" s="101"/>
      <c r="G94" s="101">
        <v>1.0</v>
      </c>
      <c r="H94" s="101"/>
      <c r="I94" s="101"/>
      <c r="J94" s="103" t="s">
        <v>194</v>
      </c>
      <c r="K94" s="1"/>
      <c r="L94" s="1"/>
      <c r="M94" s="1"/>
      <c r="N94" s="1"/>
      <c r="O94" s="1"/>
      <c r="P94" s="1"/>
      <c r="Q94" s="1"/>
      <c r="R94" s="1"/>
      <c r="S94" s="1"/>
    </row>
    <row r="95" ht="15.75" customHeight="1">
      <c r="A95" s="1"/>
      <c r="B95" s="99">
        <v>2.0</v>
      </c>
      <c r="C95" s="100" t="s">
        <v>195</v>
      </c>
      <c r="D95" s="101"/>
      <c r="E95" s="101"/>
      <c r="F95" s="101"/>
      <c r="G95" s="101"/>
      <c r="H95" s="101">
        <v>1.0</v>
      </c>
      <c r="I95" s="101"/>
      <c r="J95" s="103" t="s">
        <v>196</v>
      </c>
      <c r="K95" s="1"/>
      <c r="L95" s="1"/>
      <c r="M95" s="1"/>
      <c r="N95" s="1"/>
      <c r="O95" s="1"/>
      <c r="P95" s="1"/>
      <c r="Q95" s="1"/>
      <c r="R95" s="1"/>
      <c r="S95" s="1"/>
    </row>
    <row r="96" ht="15.75" customHeight="1">
      <c r="A96" s="1"/>
      <c r="B96" s="99">
        <v>3.0</v>
      </c>
      <c r="C96" s="100" t="s">
        <v>197</v>
      </c>
      <c r="D96" s="101"/>
      <c r="E96" s="101"/>
      <c r="F96" s="101"/>
      <c r="G96" s="101"/>
      <c r="H96" s="101"/>
      <c r="I96" s="101">
        <v>1.0</v>
      </c>
      <c r="J96" s="103" t="s">
        <v>198</v>
      </c>
      <c r="K96" s="1"/>
      <c r="L96" s="1"/>
      <c r="M96" s="1"/>
      <c r="N96" s="1"/>
      <c r="O96" s="1"/>
      <c r="P96" s="1"/>
      <c r="Q96" s="1"/>
      <c r="R96" s="1"/>
      <c r="S96" s="1"/>
    </row>
    <row r="97" ht="15.75" customHeight="1">
      <c r="A97" s="1"/>
      <c r="B97" s="99">
        <v>4.0</v>
      </c>
      <c r="C97" s="100" t="s">
        <v>199</v>
      </c>
      <c r="D97" s="101"/>
      <c r="E97" s="101"/>
      <c r="F97" s="101"/>
      <c r="G97" s="101">
        <v>1.0</v>
      </c>
      <c r="H97" s="101"/>
      <c r="I97" s="101"/>
      <c r="J97" s="103" t="s">
        <v>200</v>
      </c>
      <c r="K97" s="1"/>
      <c r="L97" s="1"/>
      <c r="M97" s="1"/>
      <c r="N97" s="1"/>
      <c r="O97" s="1"/>
      <c r="P97" s="1"/>
      <c r="Q97" s="1"/>
      <c r="R97" s="1"/>
      <c r="S97" s="1"/>
    </row>
    <row r="98" ht="15.75" customHeight="1">
      <c r="A98" s="1"/>
      <c r="B98" s="57" t="s">
        <v>128</v>
      </c>
      <c r="C98" s="59"/>
      <c r="D98" s="80">
        <v>0.0</v>
      </c>
      <c r="E98" s="80">
        <v>0.0</v>
      </c>
      <c r="F98" s="80">
        <v>0.0</v>
      </c>
      <c r="G98" s="80">
        <v>2.0</v>
      </c>
      <c r="H98" s="80">
        <v>1.0</v>
      </c>
      <c r="I98" s="80">
        <v>1.0</v>
      </c>
      <c r="J98" s="105" t="s">
        <v>129</v>
      </c>
      <c r="K98" s="1"/>
      <c r="L98" s="1"/>
      <c r="M98" s="1"/>
      <c r="N98" s="1"/>
      <c r="O98" s="1"/>
      <c r="P98" s="1"/>
      <c r="Q98" s="1"/>
      <c r="R98" s="1"/>
      <c r="S98" s="1"/>
    </row>
    <row r="99" ht="15.75" customHeight="1">
      <c r="A99" s="1"/>
      <c r="B99" s="57" t="s">
        <v>130</v>
      </c>
      <c r="C99" s="59"/>
      <c r="D99" s="80">
        <v>0.0</v>
      </c>
      <c r="E99" s="80">
        <v>0.0</v>
      </c>
      <c r="F99" s="80">
        <v>0.0</v>
      </c>
      <c r="G99" s="80">
        <v>6.0</v>
      </c>
      <c r="H99" s="80">
        <v>4.0</v>
      </c>
      <c r="I99" s="80">
        <v>5.0</v>
      </c>
      <c r="J99" s="105">
        <f>SUM(D99:I99)</f>
        <v>15</v>
      </c>
      <c r="K99" s="1"/>
      <c r="L99" s="1"/>
      <c r="M99" s="1"/>
      <c r="N99" s="1"/>
      <c r="O99" s="1"/>
      <c r="P99" s="1"/>
      <c r="Q99" s="1"/>
      <c r="R99" s="1"/>
      <c r="S99" s="1"/>
    </row>
    <row r="100" ht="15.75" customHeight="1">
      <c r="A100" s="1"/>
      <c r="B100" s="93" t="s">
        <v>43</v>
      </c>
      <c r="C100" s="58"/>
      <c r="D100" s="58"/>
      <c r="E100" s="58"/>
      <c r="F100" s="58"/>
      <c r="G100" s="58"/>
      <c r="H100" s="58"/>
      <c r="I100" s="58"/>
      <c r="J100" s="59"/>
      <c r="K100" s="1"/>
      <c r="L100" s="1"/>
      <c r="M100" s="1"/>
      <c r="N100" s="1"/>
      <c r="O100" s="1"/>
      <c r="P100" s="1"/>
      <c r="Q100" s="1"/>
      <c r="R100" s="1"/>
      <c r="S100" s="1"/>
    </row>
    <row r="101" ht="15.75" customHeight="1">
      <c r="A101" s="1"/>
      <c r="B101" s="106">
        <v>1.0</v>
      </c>
      <c r="C101" s="100" t="s">
        <v>201</v>
      </c>
      <c r="D101" s="101"/>
      <c r="E101" s="101"/>
      <c r="F101" s="101"/>
      <c r="G101" s="101">
        <v>1.0</v>
      </c>
      <c r="H101" s="101"/>
      <c r="I101" s="101"/>
      <c r="J101" s="103" t="s">
        <v>202</v>
      </c>
      <c r="K101" s="1"/>
      <c r="L101" s="1"/>
      <c r="M101" s="1"/>
      <c r="N101" s="1"/>
      <c r="O101" s="1"/>
      <c r="P101" s="1"/>
      <c r="Q101" s="1"/>
      <c r="R101" s="1"/>
      <c r="S101" s="1"/>
    </row>
    <row r="102" ht="15.75" customHeight="1">
      <c r="A102" s="1"/>
      <c r="B102" s="106">
        <v>2.0</v>
      </c>
      <c r="C102" s="100" t="s">
        <v>203</v>
      </c>
      <c r="D102" s="101"/>
      <c r="E102" s="101"/>
      <c r="F102" s="101"/>
      <c r="G102" s="101"/>
      <c r="H102" s="101">
        <v>1.0</v>
      </c>
      <c r="I102" s="101"/>
      <c r="J102" s="103" t="s">
        <v>204</v>
      </c>
      <c r="K102" s="1"/>
      <c r="L102" s="1"/>
      <c r="M102" s="1"/>
      <c r="N102" s="1"/>
      <c r="O102" s="1"/>
      <c r="P102" s="1"/>
      <c r="Q102" s="1"/>
      <c r="R102" s="1"/>
      <c r="S102" s="1"/>
    </row>
    <row r="103" ht="15.75" customHeight="1">
      <c r="A103" s="1"/>
      <c r="B103" s="106">
        <v>3.0</v>
      </c>
      <c r="C103" s="100" t="s">
        <v>205</v>
      </c>
      <c r="D103" s="101"/>
      <c r="E103" s="101"/>
      <c r="F103" s="101"/>
      <c r="G103" s="101">
        <v>1.0</v>
      </c>
      <c r="H103" s="101"/>
      <c r="I103" s="101"/>
      <c r="J103" s="103" t="s">
        <v>206</v>
      </c>
      <c r="K103" s="1"/>
      <c r="L103" s="1"/>
      <c r="M103" s="1"/>
      <c r="N103" s="1"/>
      <c r="O103" s="1"/>
      <c r="P103" s="1"/>
      <c r="Q103" s="1"/>
      <c r="R103" s="1"/>
      <c r="S103" s="1"/>
    </row>
    <row r="104" ht="15.75" customHeight="1">
      <c r="A104" s="1"/>
      <c r="B104" s="57" t="s">
        <v>128</v>
      </c>
      <c r="C104" s="59"/>
      <c r="D104" s="80">
        <v>0.0</v>
      </c>
      <c r="E104" s="80">
        <v>0.0</v>
      </c>
      <c r="F104" s="80">
        <v>0.0</v>
      </c>
      <c r="G104" s="80">
        <v>2.0</v>
      </c>
      <c r="H104" s="80">
        <v>0.0</v>
      </c>
      <c r="I104" s="80">
        <v>0.0</v>
      </c>
      <c r="J104" s="105" t="s">
        <v>129</v>
      </c>
      <c r="K104" s="1"/>
      <c r="L104" s="1"/>
      <c r="M104" s="1"/>
      <c r="N104" s="1"/>
      <c r="O104" s="1"/>
      <c r="P104" s="1"/>
      <c r="Q104" s="1"/>
      <c r="R104" s="1"/>
      <c r="S104" s="1"/>
    </row>
    <row r="105" ht="15.75" customHeight="1">
      <c r="A105" s="1"/>
      <c r="B105" s="57" t="s">
        <v>130</v>
      </c>
      <c r="C105" s="59"/>
      <c r="D105" s="80">
        <v>0.0</v>
      </c>
      <c r="E105" s="80">
        <v>0.0</v>
      </c>
      <c r="F105" s="80">
        <v>0.0</v>
      </c>
      <c r="G105" s="80">
        <v>6.0</v>
      </c>
      <c r="H105" s="80">
        <v>4.0</v>
      </c>
      <c r="I105" s="80">
        <v>0.0</v>
      </c>
      <c r="J105" s="105">
        <f>SUM(D105:I105)</f>
        <v>10</v>
      </c>
      <c r="K105" s="1"/>
      <c r="L105" s="1"/>
      <c r="M105" s="1"/>
      <c r="N105" s="1"/>
      <c r="O105" s="1"/>
      <c r="P105" s="1"/>
      <c r="Q105" s="1"/>
      <c r="R105" s="1"/>
      <c r="S105" s="1"/>
    </row>
    <row r="106" ht="15.75" customHeight="1">
      <c r="A106" s="1"/>
      <c r="B106" s="93" t="s">
        <v>48</v>
      </c>
      <c r="C106" s="58"/>
      <c r="D106" s="58"/>
      <c r="E106" s="58"/>
      <c r="F106" s="58"/>
      <c r="G106" s="58"/>
      <c r="H106" s="58"/>
      <c r="I106" s="58"/>
      <c r="J106" s="59"/>
      <c r="K106" s="1"/>
      <c r="L106" s="1"/>
      <c r="M106" s="1"/>
      <c r="N106" s="1"/>
      <c r="O106" s="1"/>
      <c r="P106" s="1"/>
      <c r="Q106" s="1"/>
      <c r="R106" s="1"/>
      <c r="S106" s="1"/>
    </row>
    <row r="107" ht="15.75" customHeight="1">
      <c r="A107" s="1"/>
      <c r="B107" s="99">
        <v>1.0</v>
      </c>
      <c r="C107" s="100" t="s">
        <v>207</v>
      </c>
      <c r="D107" s="101"/>
      <c r="E107" s="101">
        <v>1.0</v>
      </c>
      <c r="F107" s="101"/>
      <c r="G107" s="101"/>
      <c r="H107" s="101"/>
      <c r="I107" s="101"/>
      <c r="J107" s="107" t="s">
        <v>208</v>
      </c>
      <c r="K107" s="1"/>
      <c r="L107" s="1"/>
      <c r="M107" s="1"/>
      <c r="N107" s="1"/>
      <c r="O107" s="1"/>
      <c r="P107" s="1"/>
      <c r="Q107" s="1"/>
      <c r="R107" s="1"/>
      <c r="S107" s="1"/>
    </row>
    <row r="108" ht="15.75" customHeight="1">
      <c r="A108" s="1"/>
      <c r="B108" s="102">
        <v>2.0</v>
      </c>
      <c r="C108" s="100" t="s">
        <v>209</v>
      </c>
      <c r="D108" s="102"/>
      <c r="E108" s="102"/>
      <c r="F108" s="102">
        <v>1.0</v>
      </c>
      <c r="G108" s="102"/>
      <c r="H108" s="102"/>
      <c r="I108" s="102"/>
      <c r="J108" s="108" t="s">
        <v>210</v>
      </c>
      <c r="K108" s="1"/>
      <c r="L108" s="1"/>
      <c r="M108" s="1"/>
      <c r="N108" s="1"/>
      <c r="O108" s="1"/>
      <c r="P108" s="1"/>
      <c r="Q108" s="1"/>
      <c r="R108" s="1"/>
      <c r="S108" s="1"/>
    </row>
    <row r="109" ht="15.75" customHeight="1">
      <c r="A109" s="1"/>
      <c r="B109" s="74">
        <v>3.0</v>
      </c>
      <c r="C109" s="109" t="s">
        <v>207</v>
      </c>
      <c r="D109" s="74"/>
      <c r="E109" s="74">
        <v>1.0</v>
      </c>
      <c r="F109" s="74"/>
      <c r="G109" s="74"/>
      <c r="H109" s="74"/>
      <c r="I109" s="74"/>
      <c r="J109" s="75" t="s">
        <v>211</v>
      </c>
      <c r="K109" s="1"/>
      <c r="L109" s="1"/>
      <c r="M109" s="1"/>
      <c r="N109" s="1"/>
      <c r="O109" s="1"/>
      <c r="P109" s="1"/>
      <c r="Q109" s="1"/>
      <c r="R109" s="1"/>
      <c r="S109" s="1"/>
    </row>
    <row r="110" ht="15.75" customHeight="1">
      <c r="A110" s="1"/>
      <c r="B110" s="74">
        <v>4.0</v>
      </c>
      <c r="C110" s="110" t="s">
        <v>212</v>
      </c>
      <c r="D110" s="74"/>
      <c r="E110" s="74"/>
      <c r="F110" s="74"/>
      <c r="G110" s="74">
        <v>1.0</v>
      </c>
      <c r="H110" s="74"/>
      <c r="I110" s="74"/>
      <c r="J110" s="75" t="s">
        <v>213</v>
      </c>
      <c r="K110" s="1"/>
      <c r="L110" s="1"/>
      <c r="M110" s="1"/>
      <c r="N110" s="1"/>
      <c r="O110" s="1"/>
      <c r="P110" s="1"/>
      <c r="Q110" s="1"/>
      <c r="R110" s="1"/>
      <c r="S110" s="1"/>
    </row>
    <row r="111" ht="15.75" customHeight="1">
      <c r="A111" s="1"/>
      <c r="B111" s="57" t="s">
        <v>128</v>
      </c>
      <c r="C111" s="59"/>
      <c r="D111" s="80">
        <v>0.0</v>
      </c>
      <c r="E111" s="80">
        <v>2.0</v>
      </c>
      <c r="F111" s="80">
        <v>1.0</v>
      </c>
      <c r="G111" s="80">
        <v>1.0</v>
      </c>
      <c r="H111" s="80">
        <v>0.0</v>
      </c>
      <c r="I111" s="80">
        <v>0.0</v>
      </c>
      <c r="J111" s="105" t="s">
        <v>129</v>
      </c>
      <c r="K111" s="1"/>
      <c r="L111" s="1"/>
      <c r="M111" s="1"/>
      <c r="N111" s="1"/>
      <c r="O111" s="1"/>
      <c r="P111" s="1"/>
      <c r="Q111" s="1"/>
      <c r="R111" s="1"/>
      <c r="S111" s="1"/>
    </row>
    <row r="112" ht="15.75" customHeight="1">
      <c r="A112" s="1"/>
      <c r="B112" s="57" t="s">
        <v>130</v>
      </c>
      <c r="C112" s="59"/>
      <c r="D112" s="80">
        <v>0.0</v>
      </c>
      <c r="E112" s="80">
        <v>1.0</v>
      </c>
      <c r="F112" s="80">
        <v>2.0</v>
      </c>
      <c r="G112" s="80">
        <v>3.0</v>
      </c>
      <c r="H112" s="80">
        <v>0.0</v>
      </c>
      <c r="I112" s="80">
        <v>0.0</v>
      </c>
      <c r="J112" s="105">
        <f>SUM(D112:I112)</f>
        <v>6</v>
      </c>
      <c r="K112" s="1"/>
      <c r="L112" s="1"/>
      <c r="M112" s="1"/>
      <c r="N112" s="1"/>
      <c r="O112" s="1"/>
      <c r="P112" s="1"/>
      <c r="Q112" s="1"/>
      <c r="R112" s="1"/>
      <c r="S112" s="1"/>
    </row>
    <row r="113" ht="15.75" customHeight="1">
      <c r="A113" s="1"/>
      <c r="B113" s="57" t="s">
        <v>115</v>
      </c>
      <c r="C113" s="58"/>
      <c r="D113" s="58"/>
      <c r="E113" s="58"/>
      <c r="F113" s="58"/>
      <c r="G113" s="58"/>
      <c r="H113" s="58"/>
      <c r="I113" s="58"/>
      <c r="J113" s="59"/>
      <c r="K113" s="1"/>
      <c r="L113" s="1"/>
      <c r="M113" s="1"/>
      <c r="N113" s="1"/>
      <c r="O113" s="1"/>
      <c r="P113" s="1"/>
      <c r="Q113" s="1"/>
      <c r="R113" s="1"/>
      <c r="S113" s="1"/>
    </row>
    <row r="114" ht="15.75" customHeight="1">
      <c r="A114" s="1"/>
      <c r="B114" s="57" t="s">
        <v>214</v>
      </c>
      <c r="C114" s="58"/>
      <c r="D114" s="58"/>
      <c r="E114" s="58"/>
      <c r="F114" s="58"/>
      <c r="G114" s="58"/>
      <c r="H114" s="58"/>
      <c r="I114" s="58"/>
      <c r="J114" s="59"/>
      <c r="K114" s="1"/>
      <c r="L114" s="1"/>
      <c r="M114" s="1"/>
      <c r="N114" s="1"/>
      <c r="O114" s="1"/>
      <c r="P114" s="1"/>
      <c r="Q114" s="1"/>
      <c r="R114" s="1"/>
      <c r="S114" s="1"/>
    </row>
    <row r="115" ht="15.75" customHeight="1">
      <c r="A115" s="1"/>
      <c r="B115" s="57" t="s">
        <v>54</v>
      </c>
      <c r="C115" s="58"/>
      <c r="D115" s="58"/>
      <c r="E115" s="58"/>
      <c r="F115" s="58"/>
      <c r="G115" s="58"/>
      <c r="H115" s="58"/>
      <c r="I115" s="58"/>
      <c r="J115" s="59"/>
      <c r="K115" s="1"/>
      <c r="L115" s="1"/>
      <c r="M115" s="1"/>
      <c r="N115" s="1"/>
      <c r="O115" s="1"/>
      <c r="P115" s="1"/>
      <c r="Q115" s="1"/>
      <c r="R115" s="1"/>
      <c r="S115" s="1"/>
    </row>
    <row r="116" ht="15.75" customHeight="1">
      <c r="A116" s="1"/>
      <c r="B116" s="94" t="s">
        <v>55</v>
      </c>
      <c r="C116" s="95" t="s">
        <v>118</v>
      </c>
      <c r="D116" s="96" t="s">
        <v>119</v>
      </c>
      <c r="E116" s="58"/>
      <c r="F116" s="58"/>
      <c r="G116" s="58"/>
      <c r="H116" s="58"/>
      <c r="I116" s="59"/>
      <c r="J116" s="97" t="s">
        <v>121</v>
      </c>
      <c r="K116" s="1"/>
      <c r="L116" s="1"/>
      <c r="M116" s="1"/>
      <c r="N116" s="1"/>
      <c r="O116" s="1"/>
      <c r="P116" s="1"/>
      <c r="Q116" s="1"/>
      <c r="R116" s="1"/>
      <c r="S116" s="1"/>
    </row>
    <row r="117" ht="15.75" customHeight="1">
      <c r="A117" s="1"/>
      <c r="B117" s="67"/>
      <c r="C117" s="67"/>
      <c r="D117" s="98">
        <v>0.0</v>
      </c>
      <c r="E117" s="98">
        <v>1.0</v>
      </c>
      <c r="F117" s="98">
        <v>2.0</v>
      </c>
      <c r="G117" s="98">
        <v>3.0</v>
      </c>
      <c r="H117" s="98">
        <v>4.0</v>
      </c>
      <c r="I117" s="98">
        <v>5.0</v>
      </c>
      <c r="J117" s="67"/>
      <c r="K117" s="1"/>
      <c r="L117" s="1"/>
      <c r="M117" s="1"/>
      <c r="N117" s="1"/>
      <c r="O117" s="1"/>
      <c r="P117" s="1"/>
      <c r="Q117" s="1"/>
      <c r="R117" s="1"/>
      <c r="S117" s="1"/>
    </row>
    <row r="118" ht="15.75" customHeight="1">
      <c r="A118" s="1"/>
      <c r="B118" s="74">
        <v>1.0</v>
      </c>
      <c r="C118" s="110" t="s">
        <v>215</v>
      </c>
      <c r="D118" s="74"/>
      <c r="E118" s="74"/>
      <c r="F118" s="74">
        <v>1.0</v>
      </c>
      <c r="G118" s="74"/>
      <c r="H118" s="74"/>
      <c r="I118" s="74"/>
      <c r="J118" s="83" t="s">
        <v>216</v>
      </c>
      <c r="K118" s="1"/>
      <c r="L118" s="1"/>
      <c r="M118" s="1"/>
      <c r="N118" s="1"/>
      <c r="O118" s="1"/>
      <c r="P118" s="1"/>
      <c r="Q118" s="1"/>
      <c r="R118" s="1"/>
      <c r="S118" s="1"/>
    </row>
    <row r="119" ht="15.75" customHeight="1">
      <c r="A119" s="1"/>
      <c r="B119" s="74">
        <v>2.0</v>
      </c>
      <c r="C119" s="110" t="s">
        <v>217</v>
      </c>
      <c r="D119" s="74"/>
      <c r="E119" s="74"/>
      <c r="F119" s="74">
        <v>1.0</v>
      </c>
      <c r="G119" s="74"/>
      <c r="H119" s="74"/>
      <c r="I119" s="74"/>
      <c r="J119" s="83" t="s">
        <v>218</v>
      </c>
      <c r="K119" s="1"/>
      <c r="L119" s="1"/>
      <c r="M119" s="1"/>
      <c r="N119" s="1"/>
      <c r="O119" s="1"/>
      <c r="P119" s="1"/>
      <c r="Q119" s="1"/>
      <c r="R119" s="1"/>
      <c r="S119" s="1"/>
    </row>
    <row r="120" ht="15.75" customHeight="1">
      <c r="A120" s="1"/>
      <c r="B120" s="74">
        <v>3.0</v>
      </c>
      <c r="C120" s="110" t="s">
        <v>217</v>
      </c>
      <c r="D120" s="74"/>
      <c r="E120" s="74"/>
      <c r="F120" s="74">
        <v>1.0</v>
      </c>
      <c r="G120" s="74"/>
      <c r="H120" s="74"/>
      <c r="I120" s="74"/>
      <c r="J120" s="83" t="s">
        <v>219</v>
      </c>
      <c r="K120" s="1"/>
      <c r="L120" s="1"/>
      <c r="M120" s="1"/>
      <c r="N120" s="1"/>
      <c r="O120" s="1"/>
      <c r="P120" s="1"/>
      <c r="Q120" s="1"/>
      <c r="R120" s="1"/>
      <c r="S120" s="1"/>
    </row>
    <row r="121" ht="15.75" customHeight="1">
      <c r="A121" s="1"/>
      <c r="B121" s="57" t="s">
        <v>128</v>
      </c>
      <c r="C121" s="59"/>
      <c r="D121" s="80">
        <v>0.0</v>
      </c>
      <c r="E121" s="80">
        <v>0.0</v>
      </c>
      <c r="F121" s="80">
        <v>3.0</v>
      </c>
      <c r="G121" s="80">
        <v>0.0</v>
      </c>
      <c r="H121" s="80">
        <v>0.0</v>
      </c>
      <c r="I121" s="80">
        <v>0.0</v>
      </c>
      <c r="J121" s="105" t="s">
        <v>129</v>
      </c>
      <c r="K121" s="1"/>
      <c r="L121" s="1"/>
      <c r="M121" s="1"/>
      <c r="N121" s="1"/>
      <c r="O121" s="1"/>
      <c r="P121" s="1"/>
      <c r="Q121" s="1"/>
      <c r="R121" s="1"/>
      <c r="S121" s="1"/>
    </row>
    <row r="122" ht="15.75" customHeight="1">
      <c r="A122" s="1"/>
      <c r="B122" s="57" t="s">
        <v>130</v>
      </c>
      <c r="C122" s="59"/>
      <c r="D122" s="80">
        <v>0.0</v>
      </c>
      <c r="E122" s="80">
        <v>0.0</v>
      </c>
      <c r="F122" s="80">
        <v>6.0</v>
      </c>
      <c r="G122" s="80">
        <v>0.0</v>
      </c>
      <c r="H122" s="80">
        <v>0.0</v>
      </c>
      <c r="I122" s="80">
        <v>0.0</v>
      </c>
      <c r="J122" s="105">
        <f>SUM(D122:I122)</f>
        <v>6</v>
      </c>
      <c r="K122" s="1"/>
      <c r="L122" s="1"/>
      <c r="M122" s="1"/>
      <c r="N122" s="1"/>
      <c r="O122" s="1"/>
      <c r="P122" s="1"/>
      <c r="Q122" s="1"/>
      <c r="R122" s="1"/>
      <c r="S122" s="1"/>
    </row>
    <row r="123" ht="15.75" customHeight="1">
      <c r="A123" s="1"/>
      <c r="B123" s="111" t="s">
        <v>56</v>
      </c>
      <c r="C123" s="58"/>
      <c r="D123" s="58"/>
      <c r="E123" s="58"/>
      <c r="F123" s="58"/>
      <c r="G123" s="58"/>
      <c r="H123" s="58"/>
      <c r="I123" s="58"/>
      <c r="J123" s="59"/>
      <c r="K123" s="1"/>
      <c r="L123" s="1"/>
      <c r="M123" s="1"/>
      <c r="N123" s="1"/>
      <c r="O123" s="1"/>
      <c r="P123" s="1"/>
      <c r="Q123" s="1"/>
      <c r="R123" s="1"/>
      <c r="S123" s="1"/>
    </row>
    <row r="124" ht="15.75" customHeight="1">
      <c r="A124" s="1"/>
      <c r="B124" s="94" t="s">
        <v>55</v>
      </c>
      <c r="C124" s="95" t="s">
        <v>118</v>
      </c>
      <c r="D124" s="96" t="s">
        <v>119</v>
      </c>
      <c r="E124" s="58"/>
      <c r="F124" s="58"/>
      <c r="G124" s="58"/>
      <c r="H124" s="58"/>
      <c r="I124" s="59"/>
      <c r="J124" s="97" t="s">
        <v>121</v>
      </c>
      <c r="K124" s="1"/>
      <c r="L124" s="1"/>
      <c r="M124" s="1"/>
      <c r="N124" s="1"/>
      <c r="O124" s="1"/>
      <c r="P124" s="1"/>
      <c r="Q124" s="1"/>
      <c r="R124" s="1"/>
      <c r="S124" s="1"/>
    </row>
    <row r="125" ht="15.75" customHeight="1">
      <c r="A125" s="1"/>
      <c r="B125" s="67"/>
      <c r="C125" s="67"/>
      <c r="D125" s="98">
        <v>0.0</v>
      </c>
      <c r="E125" s="98">
        <v>1.0</v>
      </c>
      <c r="F125" s="98">
        <v>2.0</v>
      </c>
      <c r="G125" s="98">
        <v>3.0</v>
      </c>
      <c r="H125" s="98">
        <v>4.0</v>
      </c>
      <c r="I125" s="98">
        <v>5.0</v>
      </c>
      <c r="J125" s="67"/>
      <c r="K125" s="1"/>
      <c r="L125" s="1"/>
      <c r="M125" s="1"/>
      <c r="N125" s="1"/>
      <c r="O125" s="1"/>
      <c r="P125" s="1"/>
      <c r="Q125" s="1"/>
      <c r="R125" s="1"/>
      <c r="S125" s="1"/>
    </row>
    <row r="126" ht="15.75" customHeight="1">
      <c r="A126" s="1"/>
      <c r="B126" s="104">
        <v>1.0</v>
      </c>
      <c r="C126" s="110" t="s">
        <v>215</v>
      </c>
      <c r="D126" s="74"/>
      <c r="E126" s="74"/>
      <c r="F126" s="74"/>
      <c r="G126" s="74">
        <v>1.0</v>
      </c>
      <c r="H126" s="74"/>
      <c r="I126" s="74"/>
      <c r="J126" s="83" t="s">
        <v>220</v>
      </c>
      <c r="K126" s="1"/>
      <c r="L126" s="1"/>
      <c r="M126" s="1"/>
      <c r="N126" s="1"/>
      <c r="O126" s="1"/>
      <c r="P126" s="1"/>
      <c r="Q126" s="1"/>
      <c r="R126" s="1"/>
      <c r="S126" s="1"/>
    </row>
    <row r="127" ht="15.75" customHeight="1">
      <c r="A127" s="1"/>
      <c r="B127" s="57" t="s">
        <v>128</v>
      </c>
      <c r="C127" s="59"/>
      <c r="D127" s="80">
        <v>0.0</v>
      </c>
      <c r="E127" s="80">
        <v>0.0</v>
      </c>
      <c r="F127" s="80">
        <v>0.0</v>
      </c>
      <c r="G127" s="80">
        <v>0.0</v>
      </c>
      <c r="H127" s="80">
        <v>0.0</v>
      </c>
      <c r="I127" s="80">
        <v>0.0</v>
      </c>
      <c r="J127" s="105" t="s">
        <v>129</v>
      </c>
      <c r="K127" s="1"/>
      <c r="L127" s="1"/>
      <c r="M127" s="1"/>
      <c r="N127" s="1"/>
      <c r="O127" s="1"/>
      <c r="P127" s="1"/>
      <c r="Q127" s="1"/>
      <c r="R127" s="1"/>
      <c r="S127" s="1"/>
    </row>
    <row r="128" ht="15.75" customHeight="1">
      <c r="A128" s="1"/>
      <c r="B128" s="57" t="s">
        <v>130</v>
      </c>
      <c r="C128" s="59"/>
      <c r="D128" s="80">
        <v>0.0</v>
      </c>
      <c r="E128" s="80">
        <v>0.0</v>
      </c>
      <c r="F128" s="80">
        <v>0.0</v>
      </c>
      <c r="G128" s="80">
        <v>3.0</v>
      </c>
      <c r="H128" s="80">
        <v>0.0</v>
      </c>
      <c r="I128" s="80">
        <v>0.0</v>
      </c>
      <c r="J128" s="105">
        <f>SUM(D128:I128)</f>
        <v>3</v>
      </c>
      <c r="K128" s="1"/>
      <c r="L128" s="1"/>
      <c r="M128" s="1"/>
      <c r="N128" s="1"/>
      <c r="O128" s="1"/>
      <c r="P128" s="1"/>
      <c r="Q128" s="1"/>
      <c r="R128" s="1"/>
      <c r="S128" s="1"/>
    </row>
    <row r="129" ht="15.75" customHeight="1">
      <c r="A129" s="1"/>
      <c r="B129" s="111" t="s">
        <v>221</v>
      </c>
      <c r="C129" s="58"/>
      <c r="D129" s="58"/>
      <c r="E129" s="58"/>
      <c r="F129" s="58"/>
      <c r="G129" s="58"/>
      <c r="H129" s="58"/>
      <c r="I129" s="58"/>
      <c r="J129" s="59"/>
      <c r="K129" s="1"/>
      <c r="L129" s="1"/>
      <c r="M129" s="1"/>
      <c r="N129" s="1"/>
      <c r="O129" s="1"/>
      <c r="P129" s="1"/>
      <c r="Q129" s="1"/>
      <c r="R129" s="1"/>
      <c r="S129" s="1"/>
    </row>
    <row r="130" ht="15.75" customHeight="1">
      <c r="A130" s="1"/>
      <c r="B130" s="94" t="s">
        <v>55</v>
      </c>
      <c r="C130" s="95" t="s">
        <v>118</v>
      </c>
      <c r="D130" s="96" t="s">
        <v>119</v>
      </c>
      <c r="E130" s="58"/>
      <c r="F130" s="58"/>
      <c r="G130" s="58"/>
      <c r="H130" s="58"/>
      <c r="I130" s="59"/>
      <c r="J130" s="97" t="s">
        <v>121</v>
      </c>
      <c r="K130" s="1"/>
      <c r="L130" s="1"/>
      <c r="M130" s="1"/>
      <c r="N130" s="1"/>
      <c r="O130" s="1"/>
      <c r="P130" s="1"/>
      <c r="Q130" s="1"/>
      <c r="R130" s="1"/>
      <c r="S130" s="1"/>
    </row>
    <row r="131" ht="15.75" customHeight="1">
      <c r="A131" s="1"/>
      <c r="B131" s="67"/>
      <c r="C131" s="67"/>
      <c r="D131" s="98">
        <v>0.0</v>
      </c>
      <c r="E131" s="98">
        <v>1.0</v>
      </c>
      <c r="F131" s="98">
        <v>2.0</v>
      </c>
      <c r="G131" s="98">
        <v>3.0</v>
      </c>
      <c r="H131" s="98">
        <v>4.0</v>
      </c>
      <c r="I131" s="98">
        <v>5.0</v>
      </c>
      <c r="J131" s="67"/>
      <c r="K131" s="1"/>
      <c r="L131" s="1"/>
      <c r="M131" s="1"/>
      <c r="N131" s="1"/>
      <c r="O131" s="1"/>
      <c r="P131" s="1"/>
      <c r="Q131" s="1"/>
      <c r="R131" s="1"/>
      <c r="S131" s="1"/>
    </row>
    <row r="132" ht="15.75" customHeight="1">
      <c r="A132" s="1"/>
      <c r="B132" s="74">
        <v>1.0</v>
      </c>
      <c r="C132" s="110" t="s">
        <v>215</v>
      </c>
      <c r="D132" s="74"/>
      <c r="E132" s="74"/>
      <c r="F132" s="74"/>
      <c r="G132" s="74">
        <v>1.0</v>
      </c>
      <c r="H132" s="74"/>
      <c r="I132" s="74"/>
      <c r="J132" s="83" t="s">
        <v>222</v>
      </c>
      <c r="K132" s="1"/>
      <c r="L132" s="1"/>
      <c r="M132" s="1"/>
      <c r="N132" s="1"/>
      <c r="O132" s="1"/>
      <c r="P132" s="1"/>
      <c r="Q132" s="1"/>
      <c r="R132" s="1"/>
      <c r="S132" s="1"/>
    </row>
    <row r="133" ht="15.75" customHeight="1">
      <c r="A133" s="1"/>
      <c r="B133" s="74">
        <v>2.0</v>
      </c>
      <c r="C133" s="110" t="s">
        <v>215</v>
      </c>
      <c r="D133" s="74"/>
      <c r="E133" s="74"/>
      <c r="F133" s="74">
        <v>1.0</v>
      </c>
      <c r="G133" s="74"/>
      <c r="H133" s="74"/>
      <c r="I133" s="74"/>
      <c r="J133" s="83" t="s">
        <v>223</v>
      </c>
      <c r="K133" s="1"/>
      <c r="L133" s="1"/>
      <c r="M133" s="1"/>
      <c r="N133" s="1"/>
      <c r="O133" s="1"/>
      <c r="P133" s="1"/>
      <c r="Q133" s="1"/>
      <c r="R133" s="1"/>
      <c r="S133" s="1"/>
    </row>
    <row r="134" ht="15.75" customHeight="1">
      <c r="A134" s="1"/>
      <c r="B134" s="112">
        <v>3.0</v>
      </c>
      <c r="C134" s="100" t="s">
        <v>224</v>
      </c>
      <c r="D134" s="74"/>
      <c r="E134" s="74"/>
      <c r="F134" s="74"/>
      <c r="G134" s="74"/>
      <c r="H134" s="74">
        <v>1.0</v>
      </c>
      <c r="I134" s="74"/>
      <c r="J134" s="83" t="s">
        <v>225</v>
      </c>
      <c r="K134" s="1"/>
      <c r="L134" s="1"/>
      <c r="M134" s="1"/>
      <c r="N134" s="1"/>
      <c r="O134" s="1"/>
      <c r="P134" s="1"/>
      <c r="Q134" s="1"/>
      <c r="R134" s="1"/>
      <c r="S134" s="1"/>
    </row>
    <row r="135" ht="15.75" customHeight="1">
      <c r="A135" s="1"/>
      <c r="B135" s="57" t="s">
        <v>128</v>
      </c>
      <c r="C135" s="59"/>
      <c r="D135" s="80">
        <v>0.0</v>
      </c>
      <c r="E135" s="80">
        <v>0.0</v>
      </c>
      <c r="F135" s="80">
        <v>1.0</v>
      </c>
      <c r="G135" s="80">
        <v>3.0</v>
      </c>
      <c r="H135" s="80">
        <v>1.0</v>
      </c>
      <c r="I135" s="80">
        <v>1.0</v>
      </c>
      <c r="J135" s="105" t="s">
        <v>129</v>
      </c>
      <c r="K135" s="1"/>
      <c r="L135" s="1"/>
      <c r="M135" s="1"/>
      <c r="N135" s="1"/>
      <c r="O135" s="1"/>
      <c r="P135" s="1"/>
      <c r="Q135" s="1"/>
      <c r="R135" s="1"/>
      <c r="S135" s="1"/>
    </row>
    <row r="136" ht="15.75" customHeight="1">
      <c r="A136" s="1"/>
      <c r="B136" s="57" t="s">
        <v>130</v>
      </c>
      <c r="C136" s="59"/>
      <c r="D136" s="80">
        <v>0.0</v>
      </c>
      <c r="E136" s="80">
        <v>0.0</v>
      </c>
      <c r="F136" s="80">
        <v>2.0</v>
      </c>
      <c r="G136" s="80">
        <v>3.0</v>
      </c>
      <c r="H136" s="80">
        <v>4.0</v>
      </c>
      <c r="I136" s="80">
        <v>5.0</v>
      </c>
      <c r="J136" s="105">
        <f>SUM(D136:I136)</f>
        <v>14</v>
      </c>
      <c r="K136" s="1"/>
      <c r="L136" s="1"/>
      <c r="M136" s="1"/>
      <c r="N136" s="1"/>
      <c r="O136" s="1"/>
      <c r="P136" s="1"/>
      <c r="Q136" s="1"/>
      <c r="R136" s="1"/>
      <c r="S136" s="1"/>
    </row>
    <row r="137" ht="15.75" customHeight="1">
      <c r="A137" s="1"/>
      <c r="B137" s="111" t="s">
        <v>13</v>
      </c>
      <c r="C137" s="58"/>
      <c r="D137" s="58"/>
      <c r="E137" s="58"/>
      <c r="F137" s="58"/>
      <c r="G137" s="58"/>
      <c r="H137" s="58"/>
      <c r="I137" s="58"/>
      <c r="J137" s="59"/>
      <c r="K137" s="1"/>
      <c r="L137" s="1"/>
      <c r="M137" s="1"/>
      <c r="N137" s="1"/>
      <c r="O137" s="1"/>
      <c r="P137" s="1"/>
      <c r="Q137" s="1"/>
      <c r="R137" s="1"/>
      <c r="S137" s="1"/>
    </row>
    <row r="138" ht="15.75" customHeight="1">
      <c r="A138" s="1"/>
      <c r="B138" s="111" t="s">
        <v>58</v>
      </c>
      <c r="C138" s="58"/>
      <c r="D138" s="58"/>
      <c r="E138" s="58"/>
      <c r="F138" s="58"/>
      <c r="G138" s="58"/>
      <c r="H138" s="58"/>
      <c r="I138" s="58"/>
      <c r="J138" s="59"/>
      <c r="K138" s="1"/>
      <c r="L138" s="1"/>
      <c r="M138" s="1"/>
      <c r="N138" s="1"/>
      <c r="O138" s="1"/>
      <c r="P138" s="1"/>
      <c r="Q138" s="1"/>
      <c r="R138" s="1"/>
      <c r="S138" s="1"/>
    </row>
    <row r="139" ht="15.75" customHeight="1">
      <c r="A139" s="1"/>
      <c r="B139" s="94" t="s">
        <v>55</v>
      </c>
      <c r="C139" s="95" t="s">
        <v>118</v>
      </c>
      <c r="D139" s="96" t="s">
        <v>119</v>
      </c>
      <c r="E139" s="58"/>
      <c r="F139" s="58"/>
      <c r="G139" s="58"/>
      <c r="H139" s="58"/>
      <c r="I139" s="59"/>
      <c r="J139" s="97" t="s">
        <v>121</v>
      </c>
      <c r="K139" s="1"/>
      <c r="L139" s="1"/>
      <c r="M139" s="1"/>
      <c r="N139" s="1"/>
      <c r="O139" s="1"/>
      <c r="P139" s="1"/>
      <c r="Q139" s="1"/>
      <c r="R139" s="1"/>
      <c r="S139" s="1"/>
    </row>
    <row r="140" ht="15.75" customHeight="1">
      <c r="A140" s="1"/>
      <c r="B140" s="67"/>
      <c r="C140" s="67"/>
      <c r="D140" s="98">
        <v>0.0</v>
      </c>
      <c r="E140" s="98">
        <v>1.0</v>
      </c>
      <c r="F140" s="98">
        <v>2.0</v>
      </c>
      <c r="G140" s="98">
        <v>3.0</v>
      </c>
      <c r="H140" s="98">
        <v>4.0</v>
      </c>
      <c r="I140" s="98">
        <v>5.0</v>
      </c>
      <c r="J140" s="67"/>
      <c r="K140" s="1"/>
      <c r="L140" s="1"/>
      <c r="M140" s="1"/>
      <c r="N140" s="1"/>
      <c r="O140" s="1"/>
      <c r="P140" s="1"/>
      <c r="Q140" s="1"/>
      <c r="R140" s="1"/>
      <c r="S140" s="1"/>
    </row>
    <row r="141" ht="15.75" customHeight="1">
      <c r="A141" s="1"/>
      <c r="B141" s="74">
        <v>1.0</v>
      </c>
      <c r="C141" s="110" t="s">
        <v>226</v>
      </c>
      <c r="D141" s="74"/>
      <c r="E141" s="74"/>
      <c r="F141" s="74"/>
      <c r="G141" s="74">
        <v>1.0</v>
      </c>
      <c r="H141" s="74"/>
      <c r="I141" s="74"/>
      <c r="J141" s="83" t="s">
        <v>227</v>
      </c>
      <c r="K141" s="1"/>
      <c r="L141" s="1"/>
      <c r="M141" s="1"/>
      <c r="N141" s="1"/>
      <c r="O141" s="1"/>
      <c r="P141" s="1"/>
      <c r="Q141" s="1"/>
      <c r="R141" s="1"/>
      <c r="S141" s="1"/>
    </row>
    <row r="142" ht="15.75" customHeight="1">
      <c r="A142" s="1"/>
      <c r="B142" s="57" t="s">
        <v>128</v>
      </c>
      <c r="C142" s="59"/>
      <c r="D142" s="80">
        <v>0.0</v>
      </c>
      <c r="E142" s="80">
        <v>0.0</v>
      </c>
      <c r="F142" s="80">
        <v>0.0</v>
      </c>
      <c r="G142" s="80">
        <v>1.0</v>
      </c>
      <c r="H142" s="80">
        <v>0.0</v>
      </c>
      <c r="I142" s="80">
        <v>0.0</v>
      </c>
      <c r="J142" s="105" t="s">
        <v>129</v>
      </c>
      <c r="K142" s="1"/>
      <c r="L142" s="1"/>
      <c r="M142" s="1"/>
      <c r="N142" s="1"/>
      <c r="O142" s="1"/>
      <c r="P142" s="1"/>
      <c r="Q142" s="1"/>
      <c r="R142" s="1"/>
      <c r="S142" s="1"/>
    </row>
    <row r="143" ht="15.75" customHeight="1">
      <c r="A143" s="1"/>
      <c r="B143" s="57" t="s">
        <v>130</v>
      </c>
      <c r="C143" s="59"/>
      <c r="D143" s="80">
        <v>0.0</v>
      </c>
      <c r="E143" s="80">
        <v>0.0</v>
      </c>
      <c r="F143" s="80">
        <v>0.0</v>
      </c>
      <c r="G143" s="80">
        <v>3.0</v>
      </c>
      <c r="H143" s="80">
        <v>0.0</v>
      </c>
      <c r="I143" s="80">
        <v>0.0</v>
      </c>
      <c r="J143" s="105">
        <f>SUM(D143:I143)</f>
        <v>3</v>
      </c>
      <c r="K143" s="1"/>
      <c r="L143" s="1"/>
      <c r="M143" s="1"/>
      <c r="N143" s="1"/>
      <c r="O143" s="1"/>
      <c r="P143" s="1"/>
      <c r="Q143" s="1"/>
      <c r="R143" s="1"/>
      <c r="S143" s="1"/>
    </row>
    <row r="144" ht="15.75" customHeight="1">
      <c r="A144" s="1"/>
      <c r="B144" s="111" t="s">
        <v>59</v>
      </c>
      <c r="C144" s="58"/>
      <c r="D144" s="58"/>
      <c r="E144" s="58"/>
      <c r="F144" s="58"/>
      <c r="G144" s="58"/>
      <c r="H144" s="58"/>
      <c r="I144" s="58"/>
      <c r="J144" s="59"/>
      <c r="K144" s="1"/>
      <c r="L144" s="1"/>
      <c r="M144" s="1"/>
      <c r="N144" s="1"/>
      <c r="O144" s="1"/>
      <c r="P144" s="1"/>
      <c r="Q144" s="1"/>
      <c r="R144" s="1"/>
      <c r="S144" s="1"/>
    </row>
    <row r="145" ht="15.75" customHeight="1">
      <c r="A145" s="1"/>
      <c r="B145" s="94" t="s">
        <v>55</v>
      </c>
      <c r="C145" s="95" t="s">
        <v>118</v>
      </c>
      <c r="D145" s="96" t="s">
        <v>119</v>
      </c>
      <c r="E145" s="58"/>
      <c r="F145" s="58"/>
      <c r="G145" s="58"/>
      <c r="H145" s="58"/>
      <c r="I145" s="59"/>
      <c r="J145" s="97" t="s">
        <v>121</v>
      </c>
      <c r="K145" s="1"/>
      <c r="L145" s="1"/>
      <c r="M145" s="1"/>
      <c r="N145" s="1"/>
      <c r="O145" s="1"/>
      <c r="P145" s="1"/>
      <c r="Q145" s="1"/>
      <c r="R145" s="1"/>
      <c r="S145" s="1"/>
    </row>
    <row r="146" ht="15.75" customHeight="1">
      <c r="A146" s="1"/>
      <c r="B146" s="67"/>
      <c r="C146" s="67"/>
      <c r="D146" s="98">
        <v>0.0</v>
      </c>
      <c r="E146" s="98">
        <v>1.0</v>
      </c>
      <c r="F146" s="98">
        <v>2.0</v>
      </c>
      <c r="G146" s="98">
        <v>3.0</v>
      </c>
      <c r="H146" s="98">
        <v>4.0</v>
      </c>
      <c r="I146" s="98">
        <v>5.0</v>
      </c>
      <c r="J146" s="67"/>
      <c r="K146" s="1"/>
      <c r="L146" s="1"/>
      <c r="M146" s="1"/>
      <c r="N146" s="1"/>
      <c r="O146" s="1"/>
      <c r="P146" s="1"/>
      <c r="Q146" s="1"/>
      <c r="R146" s="1"/>
      <c r="S146" s="1"/>
    </row>
    <row r="147" ht="15.75" customHeight="1">
      <c r="A147" s="1"/>
      <c r="B147" s="74">
        <v>1.0</v>
      </c>
      <c r="C147" s="110" t="s">
        <v>228</v>
      </c>
      <c r="D147" s="74"/>
      <c r="E147" s="74"/>
      <c r="F147" s="74"/>
      <c r="G147" s="74">
        <v>1.0</v>
      </c>
      <c r="H147" s="74"/>
      <c r="I147" s="74"/>
      <c r="J147" s="83" t="s">
        <v>229</v>
      </c>
      <c r="K147" s="1"/>
      <c r="L147" s="1"/>
      <c r="M147" s="1"/>
      <c r="N147" s="1"/>
      <c r="O147" s="1"/>
      <c r="P147" s="1"/>
      <c r="Q147" s="1"/>
      <c r="R147" s="1"/>
      <c r="S147" s="1"/>
    </row>
    <row r="148" ht="15.75" customHeight="1">
      <c r="A148" s="1"/>
      <c r="B148" s="74">
        <v>2.0</v>
      </c>
      <c r="C148" s="113" t="s">
        <v>230</v>
      </c>
      <c r="D148" s="74"/>
      <c r="E148" s="74"/>
      <c r="F148" s="74"/>
      <c r="G148" s="74">
        <v>1.0</v>
      </c>
      <c r="H148" s="74"/>
      <c r="I148" s="74"/>
      <c r="J148" s="83" t="s">
        <v>231</v>
      </c>
      <c r="K148" s="1"/>
      <c r="L148" s="1"/>
      <c r="M148" s="1"/>
      <c r="N148" s="1"/>
      <c r="O148" s="1"/>
      <c r="P148" s="1"/>
      <c r="Q148" s="1"/>
      <c r="R148" s="1"/>
      <c r="S148" s="1"/>
    </row>
    <row r="149" ht="15.75" customHeight="1">
      <c r="A149" s="1"/>
      <c r="B149" s="74">
        <v>3.0</v>
      </c>
      <c r="C149" s="100" t="s">
        <v>232</v>
      </c>
      <c r="D149" s="74"/>
      <c r="E149" s="74"/>
      <c r="F149" s="74"/>
      <c r="G149" s="74">
        <v>1.0</v>
      </c>
      <c r="H149" s="74"/>
      <c r="I149" s="74"/>
      <c r="J149" s="83" t="s">
        <v>233</v>
      </c>
      <c r="K149" s="1"/>
      <c r="L149" s="1"/>
      <c r="M149" s="1"/>
      <c r="N149" s="1"/>
      <c r="O149" s="1"/>
      <c r="P149" s="1"/>
      <c r="Q149" s="1"/>
      <c r="R149" s="1"/>
      <c r="S149" s="1"/>
    </row>
    <row r="150" ht="15.75" customHeight="1">
      <c r="A150" s="1"/>
      <c r="B150" s="74">
        <v>4.0</v>
      </c>
      <c r="C150" s="113" t="s">
        <v>234</v>
      </c>
      <c r="D150" s="74"/>
      <c r="E150" s="74"/>
      <c r="F150" s="74"/>
      <c r="G150" s="74">
        <v>1.0</v>
      </c>
      <c r="H150" s="74"/>
      <c r="I150" s="74"/>
      <c r="J150" s="83" t="s">
        <v>235</v>
      </c>
      <c r="K150" s="1"/>
      <c r="L150" s="1"/>
      <c r="M150" s="1"/>
      <c r="N150" s="1"/>
      <c r="O150" s="1"/>
      <c r="P150" s="1"/>
      <c r="Q150" s="1"/>
      <c r="R150" s="1"/>
      <c r="S150" s="1"/>
    </row>
    <row r="151" ht="15.75" customHeight="1">
      <c r="A151" s="1"/>
      <c r="B151" s="57" t="s">
        <v>128</v>
      </c>
      <c r="C151" s="59"/>
      <c r="D151" s="80">
        <v>0.0</v>
      </c>
      <c r="E151" s="80">
        <v>0.0</v>
      </c>
      <c r="F151" s="80">
        <v>0.0</v>
      </c>
      <c r="G151" s="80">
        <v>4.0</v>
      </c>
      <c r="H151" s="80">
        <v>1.0</v>
      </c>
      <c r="I151" s="80">
        <v>1.0</v>
      </c>
      <c r="J151" s="105" t="s">
        <v>129</v>
      </c>
      <c r="K151" s="1"/>
      <c r="L151" s="1"/>
      <c r="M151" s="1"/>
      <c r="N151" s="1"/>
      <c r="O151" s="1"/>
      <c r="P151" s="1"/>
      <c r="Q151" s="1"/>
      <c r="R151" s="1"/>
      <c r="S151" s="1"/>
    </row>
    <row r="152" ht="15.75" customHeight="1">
      <c r="A152" s="1"/>
      <c r="B152" s="57" t="s">
        <v>130</v>
      </c>
      <c r="C152" s="59"/>
      <c r="D152" s="80">
        <v>0.0</v>
      </c>
      <c r="E152" s="80">
        <v>0.0</v>
      </c>
      <c r="F152" s="80">
        <v>0.0</v>
      </c>
      <c r="G152" s="80">
        <v>12.0</v>
      </c>
      <c r="H152" s="80">
        <v>0.0</v>
      </c>
      <c r="I152" s="80">
        <v>0.0</v>
      </c>
      <c r="J152" s="105">
        <f>SUM(D152:I152)</f>
        <v>12</v>
      </c>
      <c r="K152" s="1"/>
      <c r="L152" s="1"/>
      <c r="M152" s="1"/>
      <c r="N152" s="1"/>
      <c r="O152" s="1"/>
      <c r="P152" s="1"/>
      <c r="Q152" s="1"/>
      <c r="R152" s="1"/>
      <c r="S152" s="1"/>
    </row>
    <row r="153" ht="15.75" customHeight="1">
      <c r="A153" s="1"/>
      <c r="B153" s="111" t="s">
        <v>21</v>
      </c>
      <c r="C153" s="58"/>
      <c r="D153" s="58"/>
      <c r="E153" s="58"/>
      <c r="F153" s="58"/>
      <c r="G153" s="58"/>
      <c r="H153" s="58"/>
      <c r="I153" s="58"/>
      <c r="J153" s="59"/>
      <c r="K153" s="1"/>
      <c r="L153" s="1"/>
      <c r="M153" s="1"/>
      <c r="N153" s="1"/>
      <c r="O153" s="1"/>
      <c r="P153" s="1"/>
      <c r="Q153" s="1"/>
      <c r="R153" s="1"/>
      <c r="S153" s="1"/>
    </row>
    <row r="154" ht="15.75" customHeight="1">
      <c r="A154" s="1"/>
      <c r="B154" s="94" t="s">
        <v>55</v>
      </c>
      <c r="C154" s="95" t="s">
        <v>118</v>
      </c>
      <c r="D154" s="96" t="s">
        <v>119</v>
      </c>
      <c r="E154" s="58"/>
      <c r="F154" s="58"/>
      <c r="G154" s="58"/>
      <c r="H154" s="58"/>
      <c r="I154" s="59"/>
      <c r="J154" s="97" t="s">
        <v>121</v>
      </c>
      <c r="K154" s="1"/>
      <c r="L154" s="1"/>
      <c r="M154" s="1"/>
      <c r="N154" s="1"/>
      <c r="O154" s="1"/>
      <c r="P154" s="1"/>
      <c r="Q154" s="1"/>
      <c r="R154" s="1"/>
      <c r="S154" s="1"/>
    </row>
    <row r="155" ht="15.75" customHeight="1">
      <c r="A155" s="1"/>
      <c r="B155" s="67"/>
      <c r="C155" s="67"/>
      <c r="D155" s="98">
        <v>0.0</v>
      </c>
      <c r="E155" s="98">
        <v>1.0</v>
      </c>
      <c r="F155" s="98">
        <v>2.0</v>
      </c>
      <c r="G155" s="98">
        <v>3.0</v>
      </c>
      <c r="H155" s="98">
        <v>4.0</v>
      </c>
      <c r="I155" s="98">
        <v>5.0</v>
      </c>
      <c r="J155" s="67"/>
      <c r="K155" s="1"/>
      <c r="L155" s="1"/>
      <c r="M155" s="1"/>
      <c r="N155" s="1"/>
      <c r="O155" s="1"/>
      <c r="P155" s="1"/>
      <c r="Q155" s="1"/>
      <c r="R155" s="1"/>
      <c r="S155" s="1"/>
    </row>
    <row r="156" ht="15.75" customHeight="1">
      <c r="A156" s="1"/>
      <c r="B156" s="74">
        <v>1.0</v>
      </c>
      <c r="C156" s="113" t="s">
        <v>236</v>
      </c>
      <c r="D156" s="74"/>
      <c r="E156" s="74"/>
      <c r="F156" s="74"/>
      <c r="G156" s="74">
        <v>1.0</v>
      </c>
      <c r="H156" s="74"/>
      <c r="I156" s="74"/>
      <c r="J156" s="83" t="s">
        <v>237</v>
      </c>
      <c r="K156" s="1"/>
      <c r="L156" s="1"/>
      <c r="M156" s="1"/>
      <c r="N156" s="1"/>
      <c r="O156" s="1"/>
      <c r="P156" s="1"/>
      <c r="Q156" s="1"/>
      <c r="R156" s="1"/>
      <c r="S156" s="1"/>
    </row>
    <row r="157" ht="15.75" customHeight="1">
      <c r="A157" s="1"/>
      <c r="B157" s="74">
        <v>2.0</v>
      </c>
      <c r="C157" s="113" t="s">
        <v>238</v>
      </c>
      <c r="D157" s="74"/>
      <c r="E157" s="74"/>
      <c r="F157" s="74"/>
      <c r="G157" s="74">
        <v>1.0</v>
      </c>
      <c r="H157" s="74"/>
      <c r="I157" s="74"/>
      <c r="J157" s="83" t="s">
        <v>239</v>
      </c>
      <c r="K157" s="1"/>
      <c r="L157" s="1"/>
      <c r="M157" s="1"/>
      <c r="N157" s="1"/>
      <c r="O157" s="1"/>
      <c r="P157" s="1"/>
      <c r="Q157" s="1"/>
      <c r="R157" s="1"/>
      <c r="S157" s="1"/>
    </row>
    <row r="158" ht="15.75" customHeight="1">
      <c r="A158" s="1"/>
      <c r="B158" s="74">
        <v>3.0</v>
      </c>
      <c r="C158" s="113" t="s">
        <v>240</v>
      </c>
      <c r="D158" s="74"/>
      <c r="E158" s="74"/>
      <c r="F158" s="74"/>
      <c r="G158" s="74">
        <v>1.0</v>
      </c>
      <c r="H158" s="74"/>
      <c r="I158" s="74"/>
      <c r="J158" s="83" t="s">
        <v>241</v>
      </c>
      <c r="K158" s="1"/>
      <c r="L158" s="1"/>
      <c r="M158" s="1"/>
      <c r="N158" s="1"/>
      <c r="O158" s="1"/>
      <c r="P158" s="1"/>
      <c r="Q158" s="1"/>
      <c r="R158" s="1"/>
      <c r="S158" s="1"/>
    </row>
    <row r="159" ht="15.75" customHeight="1">
      <c r="A159" s="1"/>
      <c r="B159" s="74">
        <v>4.0</v>
      </c>
      <c r="C159" s="113" t="s">
        <v>242</v>
      </c>
      <c r="D159" s="74"/>
      <c r="E159" s="74"/>
      <c r="F159" s="74"/>
      <c r="G159" s="74">
        <v>1.0</v>
      </c>
      <c r="H159" s="74"/>
      <c r="I159" s="74"/>
      <c r="J159" s="83" t="s">
        <v>243</v>
      </c>
      <c r="K159" s="1"/>
      <c r="L159" s="1"/>
      <c r="M159" s="1"/>
      <c r="N159" s="1"/>
      <c r="O159" s="1"/>
      <c r="P159" s="1"/>
      <c r="Q159" s="1"/>
      <c r="R159" s="1"/>
      <c r="S159" s="1"/>
    </row>
    <row r="160" ht="15.75" customHeight="1">
      <c r="A160" s="1"/>
      <c r="B160" s="57" t="s">
        <v>128</v>
      </c>
      <c r="C160" s="59"/>
      <c r="D160" s="80">
        <v>0.0</v>
      </c>
      <c r="E160" s="80">
        <v>0.0</v>
      </c>
      <c r="F160" s="80">
        <v>0.0</v>
      </c>
      <c r="G160" s="80">
        <v>4.0</v>
      </c>
      <c r="H160" s="80">
        <v>0.0</v>
      </c>
      <c r="I160" s="80">
        <v>0.0</v>
      </c>
      <c r="J160" s="105" t="s">
        <v>129</v>
      </c>
      <c r="K160" s="1"/>
      <c r="L160" s="1"/>
      <c r="M160" s="1"/>
      <c r="N160" s="1"/>
      <c r="O160" s="1"/>
      <c r="P160" s="1"/>
      <c r="Q160" s="1"/>
      <c r="R160" s="1"/>
      <c r="S160" s="1"/>
    </row>
    <row r="161" ht="15.75" customHeight="1">
      <c r="A161" s="1"/>
      <c r="B161" s="57" t="s">
        <v>130</v>
      </c>
      <c r="C161" s="59"/>
      <c r="D161" s="80">
        <v>0.0</v>
      </c>
      <c r="E161" s="80">
        <v>0.0</v>
      </c>
      <c r="F161" s="80">
        <v>0.0</v>
      </c>
      <c r="G161" s="80">
        <v>12.0</v>
      </c>
      <c r="H161" s="80">
        <v>0.0</v>
      </c>
      <c r="I161" s="80">
        <v>0.0</v>
      </c>
      <c r="J161" s="105">
        <f>SUM(D161:I161)</f>
        <v>12</v>
      </c>
      <c r="K161" s="1"/>
      <c r="L161" s="1"/>
      <c r="M161" s="1"/>
      <c r="N161" s="1"/>
      <c r="O161" s="1"/>
      <c r="P161" s="1"/>
      <c r="Q161" s="1"/>
      <c r="R161" s="1"/>
      <c r="S161" s="1"/>
    </row>
    <row r="162" ht="15.75" customHeight="1">
      <c r="A162" s="1"/>
      <c r="B162" s="111" t="s">
        <v>244</v>
      </c>
      <c r="C162" s="58"/>
      <c r="D162" s="58"/>
      <c r="E162" s="58"/>
      <c r="F162" s="58"/>
      <c r="G162" s="58"/>
      <c r="H162" s="58"/>
      <c r="I162" s="58"/>
      <c r="J162" s="59"/>
      <c r="K162" s="1"/>
      <c r="L162" s="1"/>
      <c r="M162" s="1"/>
      <c r="N162" s="1"/>
      <c r="O162" s="1"/>
      <c r="P162" s="1"/>
      <c r="Q162" s="1"/>
      <c r="R162" s="1"/>
      <c r="S162" s="1"/>
    </row>
    <row r="163" ht="15.75" customHeight="1">
      <c r="A163" s="1"/>
      <c r="B163" s="94" t="s">
        <v>55</v>
      </c>
      <c r="C163" s="95" t="s">
        <v>118</v>
      </c>
      <c r="D163" s="96" t="s">
        <v>119</v>
      </c>
      <c r="E163" s="58"/>
      <c r="F163" s="58"/>
      <c r="G163" s="58"/>
      <c r="H163" s="58"/>
      <c r="I163" s="59"/>
      <c r="J163" s="97" t="s">
        <v>121</v>
      </c>
      <c r="K163" s="1"/>
      <c r="L163" s="1"/>
      <c r="M163" s="1"/>
      <c r="N163" s="1"/>
      <c r="O163" s="1"/>
      <c r="P163" s="1"/>
      <c r="Q163" s="1"/>
      <c r="R163" s="1"/>
      <c r="S163" s="1"/>
    </row>
    <row r="164" ht="15.75" customHeight="1">
      <c r="A164" s="1"/>
      <c r="B164" s="67"/>
      <c r="C164" s="67"/>
      <c r="D164" s="98">
        <v>0.0</v>
      </c>
      <c r="E164" s="98">
        <v>1.0</v>
      </c>
      <c r="F164" s="98">
        <v>2.0</v>
      </c>
      <c r="G164" s="98">
        <v>3.0</v>
      </c>
      <c r="H164" s="98">
        <v>4.0</v>
      </c>
      <c r="I164" s="98">
        <v>5.0</v>
      </c>
      <c r="J164" s="67"/>
      <c r="K164" s="1"/>
      <c r="L164" s="1"/>
      <c r="M164" s="1"/>
      <c r="N164" s="1"/>
      <c r="O164" s="1"/>
      <c r="P164" s="1"/>
      <c r="Q164" s="1"/>
      <c r="R164" s="1"/>
      <c r="S164" s="1"/>
    </row>
    <row r="165" ht="15.75" customHeight="1">
      <c r="A165" s="1"/>
      <c r="B165" s="74">
        <v>1.0</v>
      </c>
      <c r="C165" s="113" t="s">
        <v>245</v>
      </c>
      <c r="D165" s="114"/>
      <c r="E165" s="114"/>
      <c r="F165" s="114"/>
      <c r="G165" s="114">
        <v>1.0</v>
      </c>
      <c r="H165" s="114"/>
      <c r="I165" s="114"/>
      <c r="J165" s="78"/>
      <c r="K165" s="1"/>
      <c r="L165" s="1"/>
      <c r="M165" s="1"/>
      <c r="N165" s="1"/>
      <c r="O165" s="1"/>
      <c r="P165" s="1"/>
      <c r="Q165" s="1"/>
      <c r="R165" s="1"/>
      <c r="S165" s="1"/>
    </row>
    <row r="166" ht="15.75" customHeight="1">
      <c r="A166" s="1"/>
      <c r="B166" s="74">
        <v>2.0</v>
      </c>
      <c r="C166" s="113" t="s">
        <v>246</v>
      </c>
      <c r="D166" s="114"/>
      <c r="E166" s="114"/>
      <c r="F166" s="114"/>
      <c r="G166" s="114"/>
      <c r="H166" s="114">
        <v>1.0</v>
      </c>
      <c r="I166" s="114"/>
      <c r="J166" s="91"/>
      <c r="K166" s="1"/>
      <c r="L166" s="1"/>
      <c r="M166" s="1"/>
      <c r="N166" s="1"/>
      <c r="O166" s="1"/>
      <c r="P166" s="1"/>
      <c r="Q166" s="1"/>
      <c r="R166" s="1"/>
      <c r="S166" s="1"/>
    </row>
    <row r="167" ht="15.75" customHeight="1">
      <c r="A167" s="1"/>
      <c r="B167" s="74">
        <v>3.0</v>
      </c>
      <c r="C167" s="113" t="s">
        <v>247</v>
      </c>
      <c r="D167" s="114"/>
      <c r="E167" s="114"/>
      <c r="F167" s="114"/>
      <c r="G167" s="114">
        <v>1.0</v>
      </c>
      <c r="H167" s="114"/>
      <c r="I167" s="114"/>
      <c r="J167" s="91"/>
      <c r="K167" s="1"/>
      <c r="L167" s="1"/>
      <c r="M167" s="1"/>
      <c r="N167" s="1"/>
      <c r="O167" s="1"/>
      <c r="P167" s="1"/>
      <c r="Q167" s="1"/>
      <c r="R167" s="1"/>
      <c r="S167" s="1"/>
    </row>
    <row r="168" ht="15.75" customHeight="1">
      <c r="A168" s="1"/>
      <c r="B168" s="74">
        <v>4.0</v>
      </c>
      <c r="C168" s="113" t="s">
        <v>248</v>
      </c>
      <c r="D168" s="114"/>
      <c r="E168" s="114"/>
      <c r="F168" s="114"/>
      <c r="G168" s="114">
        <v>1.0</v>
      </c>
      <c r="H168" s="114"/>
      <c r="I168" s="114"/>
      <c r="J168" s="91"/>
      <c r="K168" s="1"/>
      <c r="L168" s="1"/>
      <c r="M168" s="1"/>
      <c r="N168" s="1"/>
      <c r="O168" s="1"/>
      <c r="P168" s="1"/>
      <c r="Q168" s="1"/>
      <c r="R168" s="1"/>
      <c r="S168" s="1"/>
    </row>
    <row r="169" ht="15.75" customHeight="1">
      <c r="A169" s="1"/>
      <c r="B169" s="57" t="s">
        <v>128</v>
      </c>
      <c r="C169" s="59"/>
      <c r="D169" s="80">
        <v>0.0</v>
      </c>
      <c r="E169" s="80">
        <v>0.0</v>
      </c>
      <c r="F169" s="80">
        <v>0.0</v>
      </c>
      <c r="G169" s="80">
        <v>3.0</v>
      </c>
      <c r="H169" s="80">
        <v>1.0</v>
      </c>
      <c r="I169" s="80">
        <v>0.0</v>
      </c>
      <c r="J169" s="105" t="s">
        <v>129</v>
      </c>
      <c r="K169" s="1"/>
      <c r="L169" s="1"/>
      <c r="M169" s="1"/>
      <c r="N169" s="1"/>
      <c r="O169" s="1"/>
      <c r="P169" s="1"/>
      <c r="Q169" s="1"/>
      <c r="R169" s="1"/>
      <c r="S169" s="1"/>
    </row>
    <row r="170" ht="15.75" customHeight="1">
      <c r="A170" s="1"/>
      <c r="B170" s="57" t="s">
        <v>130</v>
      </c>
      <c r="C170" s="59"/>
      <c r="D170" s="80">
        <v>0.0</v>
      </c>
      <c r="E170" s="80">
        <v>0.0</v>
      </c>
      <c r="F170" s="80">
        <v>0.0</v>
      </c>
      <c r="G170" s="80">
        <v>9.0</v>
      </c>
      <c r="H170" s="80">
        <v>4.0</v>
      </c>
      <c r="I170" s="80">
        <v>0.0</v>
      </c>
      <c r="J170" s="105">
        <f>SUM(D170:I170)</f>
        <v>13</v>
      </c>
      <c r="K170" s="1"/>
      <c r="L170" s="1"/>
      <c r="M170" s="1"/>
      <c r="N170" s="1"/>
      <c r="O170" s="1"/>
      <c r="P170" s="1"/>
      <c r="Q170" s="1"/>
      <c r="R170" s="1"/>
      <c r="S170" s="1"/>
    </row>
    <row r="171" ht="15.75" customHeight="1">
      <c r="A171" s="1"/>
      <c r="B171" s="111" t="s">
        <v>61</v>
      </c>
      <c r="C171" s="58"/>
      <c r="D171" s="58"/>
      <c r="E171" s="58"/>
      <c r="F171" s="58"/>
      <c r="G171" s="58"/>
      <c r="H171" s="58"/>
      <c r="I171" s="58"/>
      <c r="J171" s="59"/>
      <c r="K171" s="1"/>
      <c r="L171" s="1"/>
      <c r="M171" s="1"/>
      <c r="N171" s="1"/>
      <c r="O171" s="1"/>
      <c r="P171" s="1"/>
      <c r="Q171" s="1"/>
      <c r="R171" s="1"/>
      <c r="S171" s="1"/>
    </row>
    <row r="172" ht="15.75" customHeight="1">
      <c r="A172" s="1"/>
      <c r="B172" s="94" t="s">
        <v>55</v>
      </c>
      <c r="C172" s="95" t="s">
        <v>118</v>
      </c>
      <c r="D172" s="96" t="s">
        <v>119</v>
      </c>
      <c r="E172" s="58"/>
      <c r="F172" s="58"/>
      <c r="G172" s="58"/>
      <c r="H172" s="58"/>
      <c r="I172" s="59"/>
      <c r="J172" s="97" t="s">
        <v>121</v>
      </c>
      <c r="K172" s="1"/>
      <c r="L172" s="1"/>
      <c r="M172" s="1"/>
      <c r="N172" s="1"/>
      <c r="O172" s="1"/>
      <c r="P172" s="1"/>
      <c r="Q172" s="1"/>
      <c r="R172" s="1"/>
      <c r="S172" s="1"/>
    </row>
    <row r="173" ht="15.75" customHeight="1">
      <c r="A173" s="1"/>
      <c r="B173" s="67"/>
      <c r="C173" s="67"/>
      <c r="D173" s="98">
        <v>0.0</v>
      </c>
      <c r="E173" s="98">
        <v>1.0</v>
      </c>
      <c r="F173" s="98">
        <v>2.0</v>
      </c>
      <c r="G173" s="98">
        <v>3.0</v>
      </c>
      <c r="H173" s="98">
        <v>4.0</v>
      </c>
      <c r="I173" s="98">
        <v>5.0</v>
      </c>
      <c r="J173" s="67"/>
      <c r="K173" s="1"/>
      <c r="L173" s="1"/>
      <c r="M173" s="1"/>
      <c r="N173" s="1"/>
      <c r="O173" s="1"/>
      <c r="P173" s="1"/>
      <c r="Q173" s="1"/>
      <c r="R173" s="1"/>
      <c r="S173" s="1"/>
    </row>
    <row r="174" ht="15.75" customHeight="1">
      <c r="A174" s="1"/>
      <c r="B174" s="74">
        <v>1.0</v>
      </c>
      <c r="C174" s="110" t="s">
        <v>249</v>
      </c>
      <c r="D174" s="74"/>
      <c r="E174" s="74"/>
      <c r="F174" s="74"/>
      <c r="G174" s="74">
        <v>1.0</v>
      </c>
      <c r="H174" s="74"/>
      <c r="I174" s="74"/>
      <c r="J174" s="91"/>
      <c r="K174" s="1"/>
      <c r="L174" s="1"/>
      <c r="M174" s="1"/>
      <c r="N174" s="1"/>
      <c r="O174" s="1"/>
      <c r="P174" s="1"/>
      <c r="Q174" s="1"/>
      <c r="R174" s="1"/>
      <c r="S174" s="1"/>
    </row>
    <row r="175" ht="15.75" customHeight="1">
      <c r="A175" s="1"/>
      <c r="B175" s="74">
        <v>2.0</v>
      </c>
      <c r="C175" s="113" t="s">
        <v>250</v>
      </c>
      <c r="D175" s="74"/>
      <c r="E175" s="74"/>
      <c r="F175" s="74"/>
      <c r="G175" s="74"/>
      <c r="H175" s="74">
        <v>1.0</v>
      </c>
      <c r="I175" s="74"/>
      <c r="J175" s="91"/>
      <c r="K175" s="1"/>
      <c r="L175" s="1"/>
      <c r="M175" s="1"/>
      <c r="N175" s="1"/>
      <c r="O175" s="1"/>
      <c r="P175" s="1"/>
      <c r="Q175" s="1"/>
      <c r="R175" s="1"/>
      <c r="S175" s="1"/>
    </row>
    <row r="176" ht="15.75" customHeight="1">
      <c r="A176" s="1"/>
      <c r="B176" s="74">
        <v>3.0</v>
      </c>
      <c r="C176" s="113" t="s">
        <v>251</v>
      </c>
      <c r="D176" s="74"/>
      <c r="E176" s="74"/>
      <c r="F176" s="74"/>
      <c r="G176" s="74"/>
      <c r="H176" s="74">
        <v>1.0</v>
      </c>
      <c r="I176" s="74"/>
      <c r="J176" s="91"/>
      <c r="K176" s="1"/>
      <c r="L176" s="1"/>
      <c r="M176" s="1"/>
      <c r="N176" s="1"/>
      <c r="O176" s="1"/>
      <c r="P176" s="1"/>
      <c r="Q176" s="1"/>
      <c r="R176" s="1"/>
      <c r="S176" s="1"/>
    </row>
    <row r="177" ht="15.75" customHeight="1">
      <c r="A177" s="1"/>
      <c r="B177" s="57" t="s">
        <v>128</v>
      </c>
      <c r="C177" s="59"/>
      <c r="D177" s="80">
        <v>0.0</v>
      </c>
      <c r="E177" s="80">
        <v>0.0</v>
      </c>
      <c r="F177" s="80">
        <v>0.0</v>
      </c>
      <c r="G177" s="80">
        <v>1.0</v>
      </c>
      <c r="H177" s="80">
        <v>2.0</v>
      </c>
      <c r="I177" s="80">
        <v>0.0</v>
      </c>
      <c r="J177" s="105" t="s">
        <v>129</v>
      </c>
      <c r="K177" s="1"/>
      <c r="L177" s="1"/>
      <c r="M177" s="1"/>
      <c r="N177" s="1"/>
      <c r="O177" s="1"/>
      <c r="P177" s="1"/>
      <c r="Q177" s="1"/>
      <c r="R177" s="1"/>
      <c r="S177" s="1"/>
    </row>
    <row r="178" ht="15.75" customHeight="1">
      <c r="A178" s="1"/>
      <c r="B178" s="57" t="s">
        <v>130</v>
      </c>
      <c r="C178" s="59"/>
      <c r="D178" s="80">
        <v>0.0</v>
      </c>
      <c r="E178" s="80">
        <v>0.0</v>
      </c>
      <c r="F178" s="80">
        <v>0.0</v>
      </c>
      <c r="G178" s="73">
        <v>3.0</v>
      </c>
      <c r="H178" s="80">
        <v>8.0</v>
      </c>
      <c r="I178" s="80">
        <v>0.0</v>
      </c>
      <c r="J178" s="105">
        <f>SUM(D178:I178)</f>
        <v>11</v>
      </c>
      <c r="K178" s="1"/>
      <c r="L178" s="1"/>
      <c r="M178" s="1"/>
      <c r="N178" s="1"/>
      <c r="O178" s="1"/>
      <c r="P178" s="1"/>
      <c r="Q178" s="1"/>
      <c r="R178" s="1"/>
      <c r="S178" s="1"/>
    </row>
    <row r="179" ht="15.75" customHeight="1">
      <c r="A179" s="1"/>
      <c r="B179" s="111" t="s">
        <v>152</v>
      </c>
      <c r="C179" s="58"/>
      <c r="D179" s="58"/>
      <c r="E179" s="58"/>
      <c r="F179" s="58"/>
      <c r="G179" s="58"/>
      <c r="H179" s="58"/>
      <c r="I179" s="58"/>
      <c r="J179" s="59"/>
      <c r="K179" s="1"/>
      <c r="L179" s="1"/>
      <c r="M179" s="1"/>
      <c r="N179" s="1"/>
      <c r="O179" s="1"/>
      <c r="P179" s="1"/>
      <c r="Q179" s="1"/>
      <c r="R179" s="1"/>
      <c r="S179" s="1"/>
    </row>
    <row r="180" ht="15.75" customHeight="1">
      <c r="A180" s="1"/>
      <c r="B180" s="94" t="s">
        <v>55</v>
      </c>
      <c r="C180" s="95" t="s">
        <v>118</v>
      </c>
      <c r="D180" s="96" t="s">
        <v>119</v>
      </c>
      <c r="E180" s="58"/>
      <c r="F180" s="58"/>
      <c r="G180" s="58"/>
      <c r="H180" s="58"/>
      <c r="I180" s="59"/>
      <c r="J180" s="97" t="s">
        <v>121</v>
      </c>
      <c r="K180" s="1"/>
      <c r="L180" s="1"/>
      <c r="M180" s="1"/>
      <c r="N180" s="1"/>
      <c r="O180" s="1"/>
      <c r="P180" s="1"/>
      <c r="Q180" s="1"/>
      <c r="R180" s="1"/>
      <c r="S180" s="1"/>
    </row>
    <row r="181" ht="15.75" customHeight="1">
      <c r="A181" s="1"/>
      <c r="B181" s="67"/>
      <c r="C181" s="67"/>
      <c r="D181" s="98">
        <v>0.0</v>
      </c>
      <c r="E181" s="98">
        <v>1.0</v>
      </c>
      <c r="F181" s="98">
        <v>2.0</v>
      </c>
      <c r="G181" s="98">
        <v>3.0</v>
      </c>
      <c r="H181" s="98">
        <v>4.0</v>
      </c>
      <c r="I181" s="98">
        <v>5.0</v>
      </c>
      <c r="J181" s="67"/>
      <c r="K181" s="1"/>
      <c r="L181" s="1"/>
      <c r="M181" s="1"/>
      <c r="N181" s="1"/>
      <c r="O181" s="1"/>
      <c r="P181" s="1"/>
      <c r="Q181" s="1"/>
      <c r="R181" s="1"/>
      <c r="S181" s="1"/>
    </row>
    <row r="182" ht="15.75" customHeight="1">
      <c r="A182" s="1"/>
      <c r="B182" s="74">
        <v>1.0</v>
      </c>
      <c r="C182" s="113" t="s">
        <v>252</v>
      </c>
      <c r="D182" s="74"/>
      <c r="E182" s="74"/>
      <c r="F182" s="74"/>
      <c r="G182" s="74">
        <v>1.0</v>
      </c>
      <c r="H182" s="74"/>
      <c r="I182" s="74"/>
      <c r="J182" s="91"/>
      <c r="K182" s="1"/>
      <c r="L182" s="1"/>
      <c r="M182" s="1"/>
      <c r="N182" s="1"/>
      <c r="O182" s="1"/>
      <c r="P182" s="1"/>
      <c r="Q182" s="1"/>
      <c r="R182" s="1"/>
      <c r="S182" s="1"/>
    </row>
    <row r="183" ht="15.75" customHeight="1">
      <c r="A183" s="1"/>
      <c r="B183" s="74">
        <v>2.0</v>
      </c>
      <c r="C183" s="113" t="s">
        <v>253</v>
      </c>
      <c r="D183" s="74"/>
      <c r="E183" s="74"/>
      <c r="F183" s="74"/>
      <c r="G183" s="74"/>
      <c r="H183" s="74">
        <v>1.0</v>
      </c>
      <c r="I183" s="74"/>
      <c r="J183" s="91"/>
      <c r="K183" s="1"/>
      <c r="L183" s="1"/>
      <c r="M183" s="1"/>
      <c r="N183" s="1"/>
      <c r="O183" s="1"/>
      <c r="P183" s="1"/>
      <c r="Q183" s="1"/>
      <c r="R183" s="1"/>
      <c r="S183" s="1"/>
    </row>
    <row r="184" ht="15.75" customHeight="1">
      <c r="A184" s="1"/>
      <c r="B184" s="74">
        <v>3.0</v>
      </c>
      <c r="C184" s="113" t="s">
        <v>254</v>
      </c>
      <c r="D184" s="74"/>
      <c r="E184" s="74"/>
      <c r="F184" s="74"/>
      <c r="G184" s="74">
        <v>1.0</v>
      </c>
      <c r="H184" s="74"/>
      <c r="I184" s="74"/>
      <c r="J184" s="91"/>
      <c r="K184" s="1"/>
      <c r="L184" s="1"/>
      <c r="M184" s="1"/>
      <c r="N184" s="1"/>
      <c r="O184" s="1"/>
      <c r="P184" s="1"/>
      <c r="Q184" s="1"/>
      <c r="R184" s="1"/>
      <c r="S184" s="1"/>
    </row>
    <row r="185" ht="15.75" customHeight="1">
      <c r="A185" s="1"/>
      <c r="B185" s="57" t="s">
        <v>128</v>
      </c>
      <c r="C185" s="59"/>
      <c r="D185" s="80">
        <v>0.0</v>
      </c>
      <c r="E185" s="80">
        <v>0.0</v>
      </c>
      <c r="F185" s="80">
        <v>0.0</v>
      </c>
      <c r="G185" s="80">
        <v>2.0</v>
      </c>
      <c r="H185" s="80">
        <v>1.0</v>
      </c>
      <c r="I185" s="80">
        <v>1.0</v>
      </c>
      <c r="J185" s="105" t="s">
        <v>129</v>
      </c>
      <c r="K185" s="1"/>
      <c r="L185" s="1"/>
      <c r="M185" s="1"/>
      <c r="N185" s="1"/>
      <c r="O185" s="1"/>
      <c r="P185" s="1"/>
      <c r="Q185" s="1"/>
      <c r="R185" s="1"/>
      <c r="S185" s="1"/>
    </row>
    <row r="186" ht="15.75" customHeight="1">
      <c r="A186" s="1"/>
      <c r="B186" s="57" t="s">
        <v>130</v>
      </c>
      <c r="C186" s="59"/>
      <c r="D186" s="80">
        <v>0.0</v>
      </c>
      <c r="E186" s="80">
        <v>0.0</v>
      </c>
      <c r="F186" s="80">
        <v>0.0</v>
      </c>
      <c r="G186" s="80">
        <v>6.0</v>
      </c>
      <c r="H186" s="80">
        <v>4.0</v>
      </c>
      <c r="I186" s="80">
        <v>5.0</v>
      </c>
      <c r="J186" s="105">
        <f>SUM(D186:I186)</f>
        <v>15</v>
      </c>
      <c r="K186" s="1"/>
      <c r="L186" s="1"/>
      <c r="M186" s="1"/>
      <c r="N186" s="1"/>
      <c r="O186" s="1"/>
      <c r="P186" s="1"/>
      <c r="Q186" s="1"/>
      <c r="R186" s="1"/>
      <c r="S186" s="1"/>
    </row>
    <row r="187" ht="15.75" customHeight="1">
      <c r="A187" s="1"/>
      <c r="B187" s="111" t="s">
        <v>159</v>
      </c>
      <c r="C187" s="58"/>
      <c r="D187" s="58"/>
      <c r="E187" s="58"/>
      <c r="F187" s="58"/>
      <c r="G187" s="58"/>
      <c r="H187" s="58"/>
      <c r="I187" s="58"/>
      <c r="J187" s="59"/>
      <c r="K187" s="1"/>
      <c r="L187" s="1"/>
      <c r="M187" s="1"/>
      <c r="N187" s="1"/>
      <c r="O187" s="1"/>
      <c r="P187" s="1"/>
      <c r="Q187" s="1"/>
      <c r="R187" s="1"/>
      <c r="S187" s="1"/>
    </row>
    <row r="188" ht="15.75" customHeight="1">
      <c r="A188" s="1"/>
      <c r="B188" s="94" t="s">
        <v>55</v>
      </c>
      <c r="C188" s="95" t="s">
        <v>118</v>
      </c>
      <c r="D188" s="96" t="s">
        <v>119</v>
      </c>
      <c r="E188" s="58"/>
      <c r="F188" s="58"/>
      <c r="G188" s="58"/>
      <c r="H188" s="58"/>
      <c r="I188" s="59"/>
      <c r="J188" s="97" t="s">
        <v>121</v>
      </c>
      <c r="K188" s="1"/>
      <c r="L188" s="1"/>
      <c r="M188" s="1"/>
      <c r="N188" s="1"/>
      <c r="O188" s="1"/>
      <c r="P188" s="1"/>
      <c r="Q188" s="1"/>
      <c r="R188" s="1"/>
      <c r="S188" s="1"/>
    </row>
    <row r="189" ht="15.75" customHeight="1">
      <c r="A189" s="1"/>
      <c r="B189" s="67"/>
      <c r="C189" s="67"/>
      <c r="D189" s="98">
        <v>0.0</v>
      </c>
      <c r="E189" s="98">
        <v>1.0</v>
      </c>
      <c r="F189" s="98">
        <v>2.0</v>
      </c>
      <c r="G189" s="98">
        <v>3.0</v>
      </c>
      <c r="H189" s="98">
        <v>4.0</v>
      </c>
      <c r="I189" s="98">
        <v>5.0</v>
      </c>
      <c r="J189" s="67"/>
      <c r="K189" s="1"/>
      <c r="L189" s="1"/>
      <c r="M189" s="1"/>
      <c r="N189" s="1"/>
      <c r="O189" s="1"/>
      <c r="P189" s="1"/>
      <c r="Q189" s="1"/>
      <c r="R189" s="1"/>
      <c r="S189" s="1"/>
    </row>
    <row r="190" ht="15.75" customHeight="1">
      <c r="A190" s="1"/>
      <c r="B190" s="74">
        <v>1.0</v>
      </c>
      <c r="C190" s="113" t="s">
        <v>255</v>
      </c>
      <c r="D190" s="74"/>
      <c r="E190" s="74"/>
      <c r="F190" s="74">
        <v>1.0</v>
      </c>
      <c r="G190" s="74"/>
      <c r="H190" s="74"/>
      <c r="I190" s="74"/>
      <c r="J190" s="91"/>
      <c r="K190" s="1"/>
      <c r="L190" s="1"/>
      <c r="M190" s="1"/>
      <c r="N190" s="1"/>
      <c r="O190" s="1"/>
      <c r="P190" s="1"/>
      <c r="Q190" s="1"/>
      <c r="R190" s="1"/>
      <c r="S190" s="1"/>
    </row>
    <row r="191" ht="15.75" customHeight="1">
      <c r="A191" s="1"/>
      <c r="B191" s="74">
        <v>2.0</v>
      </c>
      <c r="C191" s="113" t="s">
        <v>255</v>
      </c>
      <c r="D191" s="74"/>
      <c r="E191" s="74"/>
      <c r="F191" s="74"/>
      <c r="G191" s="74">
        <v>1.0</v>
      </c>
      <c r="H191" s="74"/>
      <c r="I191" s="74"/>
      <c r="J191" s="91"/>
      <c r="K191" s="1"/>
      <c r="L191" s="1"/>
      <c r="M191" s="1"/>
      <c r="N191" s="1"/>
      <c r="O191" s="1"/>
      <c r="P191" s="1"/>
      <c r="Q191" s="1"/>
      <c r="R191" s="1"/>
      <c r="S191" s="1"/>
    </row>
    <row r="192" ht="15.75" customHeight="1">
      <c r="A192" s="1"/>
      <c r="B192" s="74">
        <v>3.0</v>
      </c>
      <c r="C192" s="113" t="s">
        <v>256</v>
      </c>
      <c r="D192" s="74"/>
      <c r="E192" s="74"/>
      <c r="F192" s="74"/>
      <c r="G192" s="74"/>
      <c r="H192" s="74">
        <v>1.0</v>
      </c>
      <c r="I192" s="74"/>
      <c r="J192" s="91"/>
      <c r="K192" s="1"/>
      <c r="L192" s="1"/>
      <c r="M192" s="1"/>
      <c r="N192" s="1"/>
      <c r="O192" s="1"/>
      <c r="P192" s="1"/>
      <c r="Q192" s="1"/>
      <c r="R192" s="1"/>
      <c r="S192" s="1"/>
    </row>
    <row r="193" ht="15.75" customHeight="1">
      <c r="A193" s="1"/>
      <c r="B193" s="57" t="s">
        <v>128</v>
      </c>
      <c r="C193" s="59"/>
      <c r="D193" s="80">
        <v>0.0</v>
      </c>
      <c r="E193" s="80">
        <v>0.0</v>
      </c>
      <c r="F193" s="80">
        <v>1.0</v>
      </c>
      <c r="G193" s="80">
        <v>1.0</v>
      </c>
      <c r="H193" s="80">
        <v>1.0</v>
      </c>
      <c r="I193" s="80">
        <v>0.0</v>
      </c>
      <c r="J193" s="105" t="s">
        <v>129</v>
      </c>
      <c r="K193" s="1"/>
      <c r="L193" s="1"/>
      <c r="M193" s="1"/>
      <c r="N193" s="1"/>
      <c r="O193" s="1"/>
      <c r="P193" s="1"/>
      <c r="Q193" s="1"/>
      <c r="R193" s="1"/>
      <c r="S193" s="1"/>
    </row>
    <row r="194" ht="15.75" customHeight="1">
      <c r="A194" s="1"/>
      <c r="B194" s="57" t="s">
        <v>130</v>
      </c>
      <c r="C194" s="59"/>
      <c r="D194" s="80">
        <v>0.0</v>
      </c>
      <c r="E194" s="80">
        <v>0.0</v>
      </c>
      <c r="F194" s="80">
        <v>2.0</v>
      </c>
      <c r="G194" s="80">
        <v>3.0</v>
      </c>
      <c r="H194" s="80">
        <v>4.0</v>
      </c>
      <c r="I194" s="80">
        <v>0.0</v>
      </c>
      <c r="J194" s="105">
        <f>SUM(D194:I194)</f>
        <v>9</v>
      </c>
      <c r="K194" s="1"/>
      <c r="L194" s="1"/>
      <c r="M194" s="1"/>
      <c r="N194" s="1"/>
      <c r="O194" s="1"/>
      <c r="P194" s="1"/>
      <c r="Q194" s="1"/>
      <c r="R194" s="1"/>
      <c r="S194" s="1"/>
    </row>
    <row r="195" ht="15.75" customHeight="1">
      <c r="A195" s="1"/>
      <c r="B195" s="111" t="s">
        <v>166</v>
      </c>
      <c r="C195" s="58"/>
      <c r="D195" s="58"/>
      <c r="E195" s="58"/>
      <c r="F195" s="58"/>
      <c r="G195" s="58"/>
      <c r="H195" s="58"/>
      <c r="I195" s="58"/>
      <c r="J195" s="59"/>
      <c r="K195" s="1"/>
      <c r="L195" s="1"/>
      <c r="M195" s="1"/>
      <c r="N195" s="1"/>
      <c r="O195" s="1"/>
      <c r="P195" s="1"/>
      <c r="Q195" s="1"/>
      <c r="R195" s="1"/>
      <c r="S195" s="1"/>
    </row>
    <row r="196" ht="15.75" customHeight="1">
      <c r="A196" s="1"/>
      <c r="B196" s="94" t="s">
        <v>55</v>
      </c>
      <c r="C196" s="95" t="s">
        <v>118</v>
      </c>
      <c r="D196" s="96" t="s">
        <v>119</v>
      </c>
      <c r="E196" s="58"/>
      <c r="F196" s="58"/>
      <c r="G196" s="58"/>
      <c r="H196" s="58"/>
      <c r="I196" s="59"/>
      <c r="J196" s="97" t="s">
        <v>121</v>
      </c>
      <c r="K196" s="1"/>
      <c r="L196" s="1"/>
      <c r="M196" s="1"/>
      <c r="N196" s="1"/>
      <c r="O196" s="1"/>
      <c r="P196" s="1"/>
      <c r="Q196" s="1"/>
      <c r="R196" s="1"/>
      <c r="S196" s="1"/>
    </row>
    <row r="197" ht="15.75" customHeight="1">
      <c r="A197" s="1"/>
      <c r="B197" s="67"/>
      <c r="C197" s="67"/>
      <c r="D197" s="98">
        <v>0.0</v>
      </c>
      <c r="E197" s="98">
        <v>1.0</v>
      </c>
      <c r="F197" s="98">
        <v>2.0</v>
      </c>
      <c r="G197" s="98">
        <v>3.0</v>
      </c>
      <c r="H197" s="98">
        <v>4.0</v>
      </c>
      <c r="I197" s="98">
        <v>5.0</v>
      </c>
      <c r="J197" s="67"/>
      <c r="K197" s="1"/>
      <c r="L197" s="1"/>
      <c r="M197" s="1"/>
      <c r="N197" s="1"/>
      <c r="O197" s="1"/>
      <c r="P197" s="1"/>
      <c r="Q197" s="1"/>
      <c r="R197" s="1"/>
      <c r="S197" s="1"/>
    </row>
    <row r="198" ht="15.75" customHeight="1">
      <c r="A198" s="1"/>
      <c r="B198" s="74">
        <v>1.0</v>
      </c>
      <c r="C198" s="113" t="s">
        <v>257</v>
      </c>
      <c r="D198" s="74"/>
      <c r="E198" s="74"/>
      <c r="F198" s="74"/>
      <c r="G198" s="74">
        <v>1.0</v>
      </c>
      <c r="H198" s="74"/>
      <c r="I198" s="74"/>
      <c r="J198" s="91"/>
      <c r="K198" s="1"/>
      <c r="L198" s="1"/>
      <c r="M198" s="1"/>
      <c r="N198" s="1"/>
      <c r="O198" s="1"/>
      <c r="P198" s="1"/>
      <c r="Q198" s="1"/>
      <c r="R198" s="1"/>
      <c r="S198" s="1"/>
    </row>
    <row r="199" ht="15.75" customHeight="1">
      <c r="A199" s="1"/>
      <c r="B199" s="74">
        <v>2.0</v>
      </c>
      <c r="C199" s="113" t="s">
        <v>258</v>
      </c>
      <c r="D199" s="74"/>
      <c r="E199" s="74"/>
      <c r="F199" s="74"/>
      <c r="G199" s="74">
        <v>1.0</v>
      </c>
      <c r="H199" s="74"/>
      <c r="I199" s="74"/>
      <c r="J199" s="91"/>
      <c r="K199" s="1"/>
      <c r="L199" s="1"/>
      <c r="M199" s="1"/>
      <c r="N199" s="1"/>
      <c r="O199" s="1"/>
      <c r="P199" s="1"/>
      <c r="Q199" s="1"/>
      <c r="R199" s="1"/>
      <c r="S199" s="1"/>
    </row>
    <row r="200" ht="15.75" customHeight="1">
      <c r="A200" s="1"/>
      <c r="B200" s="57" t="s">
        <v>128</v>
      </c>
      <c r="C200" s="59"/>
      <c r="D200" s="80">
        <v>0.0</v>
      </c>
      <c r="E200" s="80">
        <v>0.0</v>
      </c>
      <c r="F200" s="80">
        <v>0.0</v>
      </c>
      <c r="G200" s="80">
        <v>2.0</v>
      </c>
      <c r="H200" s="80">
        <v>0.0</v>
      </c>
      <c r="I200" s="80">
        <v>0.0</v>
      </c>
      <c r="J200" s="105" t="s">
        <v>129</v>
      </c>
      <c r="K200" s="1"/>
      <c r="L200" s="1"/>
      <c r="M200" s="1"/>
      <c r="N200" s="1"/>
      <c r="O200" s="1"/>
      <c r="P200" s="1"/>
      <c r="Q200" s="1"/>
      <c r="R200" s="1"/>
      <c r="S200" s="1"/>
    </row>
    <row r="201" ht="15.75" customHeight="1">
      <c r="A201" s="1"/>
      <c r="B201" s="57" t="s">
        <v>130</v>
      </c>
      <c r="C201" s="59"/>
      <c r="D201" s="80">
        <v>0.0</v>
      </c>
      <c r="E201" s="80">
        <v>0.0</v>
      </c>
      <c r="F201" s="80">
        <v>0.0</v>
      </c>
      <c r="G201" s="80">
        <v>6.0</v>
      </c>
      <c r="H201" s="80">
        <v>4.0</v>
      </c>
      <c r="I201" s="80">
        <v>5.0</v>
      </c>
      <c r="J201" s="105">
        <f>SUM(D201:I201)</f>
        <v>15</v>
      </c>
      <c r="K201" s="1"/>
      <c r="L201" s="1"/>
      <c r="M201" s="1"/>
      <c r="N201" s="1"/>
      <c r="O201" s="1"/>
      <c r="P201" s="1"/>
      <c r="Q201" s="1"/>
      <c r="R201" s="1"/>
      <c r="S201" s="1"/>
    </row>
    <row r="202" ht="15.75" customHeight="1">
      <c r="A202" s="1"/>
      <c r="B202" s="111" t="s">
        <v>171</v>
      </c>
      <c r="C202" s="58"/>
      <c r="D202" s="58"/>
      <c r="E202" s="58"/>
      <c r="F202" s="58"/>
      <c r="G202" s="58"/>
      <c r="H202" s="58"/>
      <c r="I202" s="58"/>
      <c r="J202" s="59"/>
      <c r="K202" s="1"/>
      <c r="L202" s="1"/>
      <c r="M202" s="1"/>
      <c r="N202" s="1"/>
      <c r="O202" s="1"/>
      <c r="P202" s="1"/>
      <c r="Q202" s="1"/>
      <c r="R202" s="1"/>
      <c r="S202" s="1"/>
    </row>
    <row r="203" ht="15.75" customHeight="1">
      <c r="A203" s="1"/>
      <c r="B203" s="94" t="s">
        <v>55</v>
      </c>
      <c r="C203" s="95" t="s">
        <v>118</v>
      </c>
      <c r="D203" s="96" t="s">
        <v>119</v>
      </c>
      <c r="E203" s="58"/>
      <c r="F203" s="58"/>
      <c r="G203" s="58"/>
      <c r="H203" s="58"/>
      <c r="I203" s="59"/>
      <c r="J203" s="97" t="s">
        <v>121</v>
      </c>
      <c r="K203" s="1"/>
      <c r="L203" s="1"/>
      <c r="M203" s="1"/>
      <c r="N203" s="1"/>
      <c r="O203" s="1"/>
      <c r="P203" s="1"/>
      <c r="Q203" s="1"/>
      <c r="R203" s="1"/>
      <c r="S203" s="1"/>
    </row>
    <row r="204" ht="15.75" customHeight="1">
      <c r="A204" s="1"/>
      <c r="B204" s="67"/>
      <c r="C204" s="67"/>
      <c r="D204" s="98">
        <v>0.0</v>
      </c>
      <c r="E204" s="98">
        <v>1.0</v>
      </c>
      <c r="F204" s="98">
        <v>2.0</v>
      </c>
      <c r="G204" s="98">
        <v>3.0</v>
      </c>
      <c r="H204" s="98">
        <v>4.0</v>
      </c>
      <c r="I204" s="98">
        <v>5.0</v>
      </c>
      <c r="J204" s="67"/>
      <c r="K204" s="1"/>
      <c r="L204" s="1"/>
      <c r="M204" s="1"/>
      <c r="N204" s="1"/>
      <c r="O204" s="1"/>
      <c r="P204" s="1"/>
      <c r="Q204" s="1"/>
      <c r="R204" s="1"/>
      <c r="S204" s="1"/>
    </row>
    <row r="205" ht="15.75" customHeight="1">
      <c r="A205" s="1"/>
      <c r="B205" s="74">
        <v>1.0</v>
      </c>
      <c r="C205" s="113" t="s">
        <v>259</v>
      </c>
      <c r="D205" s="74"/>
      <c r="E205" s="74"/>
      <c r="F205" s="74"/>
      <c r="G205" s="74">
        <v>1.0</v>
      </c>
      <c r="H205" s="74"/>
      <c r="I205" s="74"/>
      <c r="J205" s="91"/>
      <c r="K205" s="1"/>
      <c r="L205" s="1"/>
      <c r="M205" s="1"/>
      <c r="N205" s="1"/>
      <c r="O205" s="1"/>
      <c r="P205" s="1"/>
      <c r="Q205" s="1"/>
      <c r="R205" s="1"/>
      <c r="S205" s="1"/>
    </row>
    <row r="206" ht="15.75" customHeight="1">
      <c r="A206" s="1"/>
      <c r="B206" s="74">
        <v>2.0</v>
      </c>
      <c r="C206" s="113" t="s">
        <v>260</v>
      </c>
      <c r="D206" s="74"/>
      <c r="E206" s="74"/>
      <c r="F206" s="74"/>
      <c r="G206" s="74"/>
      <c r="H206" s="74">
        <v>1.0</v>
      </c>
      <c r="I206" s="74"/>
      <c r="J206" s="91"/>
      <c r="K206" s="1"/>
      <c r="L206" s="1"/>
      <c r="M206" s="1"/>
      <c r="N206" s="1"/>
      <c r="O206" s="1"/>
      <c r="P206" s="1"/>
      <c r="Q206" s="1"/>
      <c r="R206" s="1"/>
      <c r="S206" s="1"/>
    </row>
    <row r="207" ht="15.75" customHeight="1">
      <c r="A207" s="1"/>
      <c r="B207" s="74">
        <v>3.0</v>
      </c>
      <c r="C207" s="113" t="s">
        <v>261</v>
      </c>
      <c r="D207" s="74"/>
      <c r="E207" s="74"/>
      <c r="F207" s="74"/>
      <c r="G207" s="74">
        <v>1.0</v>
      </c>
      <c r="H207" s="74"/>
      <c r="I207" s="74"/>
      <c r="J207" s="91"/>
      <c r="K207" s="1"/>
      <c r="L207" s="1"/>
      <c r="M207" s="1"/>
      <c r="N207" s="1"/>
      <c r="O207" s="1"/>
      <c r="P207" s="1"/>
      <c r="Q207" s="1"/>
      <c r="R207" s="1"/>
      <c r="S207" s="1"/>
    </row>
    <row r="208" ht="15.75" customHeight="1">
      <c r="A208" s="1"/>
      <c r="B208" s="74">
        <v>4.0</v>
      </c>
      <c r="C208" s="115" t="s">
        <v>261</v>
      </c>
      <c r="D208" s="74"/>
      <c r="E208" s="74"/>
      <c r="F208" s="74"/>
      <c r="G208" s="74"/>
      <c r="H208" s="74">
        <v>1.0</v>
      </c>
      <c r="I208" s="74"/>
      <c r="J208" s="91"/>
      <c r="K208" s="1"/>
      <c r="L208" s="1"/>
      <c r="M208" s="1"/>
      <c r="N208" s="1"/>
      <c r="O208" s="1"/>
      <c r="P208" s="1"/>
      <c r="Q208" s="1"/>
      <c r="R208" s="1"/>
      <c r="S208" s="1"/>
    </row>
    <row r="209" ht="15.75" customHeight="1">
      <c r="A209" s="1"/>
      <c r="B209" s="57" t="s">
        <v>128</v>
      </c>
      <c r="C209" s="59"/>
      <c r="D209" s="80">
        <v>0.0</v>
      </c>
      <c r="E209" s="80">
        <v>0.0</v>
      </c>
      <c r="F209" s="80">
        <v>0.0</v>
      </c>
      <c r="G209" s="80">
        <v>2.0</v>
      </c>
      <c r="H209" s="80">
        <v>1.0</v>
      </c>
      <c r="I209" s="80">
        <v>0.0</v>
      </c>
      <c r="J209" s="105" t="s">
        <v>129</v>
      </c>
      <c r="K209" s="1"/>
      <c r="L209" s="1"/>
      <c r="M209" s="1"/>
      <c r="N209" s="1"/>
      <c r="O209" s="1"/>
      <c r="P209" s="1"/>
      <c r="Q209" s="1"/>
      <c r="R209" s="1"/>
      <c r="S209" s="1"/>
    </row>
    <row r="210" ht="15.75" customHeight="1">
      <c r="A210" s="1"/>
      <c r="B210" s="57" t="s">
        <v>130</v>
      </c>
      <c r="C210" s="59"/>
      <c r="D210" s="80">
        <v>0.0</v>
      </c>
      <c r="E210" s="80">
        <v>0.0</v>
      </c>
      <c r="F210" s="80">
        <v>0.0</v>
      </c>
      <c r="G210" s="80">
        <v>6.0</v>
      </c>
      <c r="H210" s="80">
        <v>4.0</v>
      </c>
      <c r="I210" s="80">
        <v>5.0</v>
      </c>
      <c r="J210" s="105">
        <f>SUM(D210:I210)</f>
        <v>15</v>
      </c>
      <c r="K210" s="1"/>
      <c r="L210" s="1"/>
      <c r="M210" s="1"/>
      <c r="N210" s="1"/>
      <c r="O210" s="1"/>
      <c r="P210" s="1"/>
      <c r="Q210" s="1"/>
      <c r="R210" s="1"/>
      <c r="S210" s="1"/>
    </row>
    <row r="211" ht="15.75" customHeight="1">
      <c r="A211" s="1"/>
      <c r="B211" s="111" t="s">
        <v>181</v>
      </c>
      <c r="C211" s="58"/>
      <c r="D211" s="58"/>
      <c r="E211" s="58"/>
      <c r="F211" s="58"/>
      <c r="G211" s="58"/>
      <c r="H211" s="58"/>
      <c r="I211" s="58"/>
      <c r="J211" s="59"/>
      <c r="K211" s="1"/>
      <c r="L211" s="1"/>
      <c r="M211" s="1"/>
      <c r="N211" s="1"/>
      <c r="O211" s="1"/>
      <c r="P211" s="1"/>
      <c r="Q211" s="1"/>
      <c r="R211" s="1"/>
      <c r="S211" s="1"/>
    </row>
    <row r="212" ht="15.75" customHeight="1">
      <c r="A212" s="1"/>
      <c r="B212" s="94" t="s">
        <v>55</v>
      </c>
      <c r="C212" s="95" t="s">
        <v>118</v>
      </c>
      <c r="D212" s="96" t="s">
        <v>119</v>
      </c>
      <c r="E212" s="58"/>
      <c r="F212" s="58"/>
      <c r="G212" s="58"/>
      <c r="H212" s="58"/>
      <c r="I212" s="59"/>
      <c r="J212" s="97" t="s">
        <v>121</v>
      </c>
      <c r="K212" s="1"/>
      <c r="L212" s="1"/>
      <c r="M212" s="1"/>
      <c r="N212" s="1"/>
      <c r="O212" s="1"/>
      <c r="P212" s="1"/>
      <c r="Q212" s="1"/>
      <c r="R212" s="1"/>
      <c r="S212" s="1"/>
    </row>
    <row r="213" ht="15.75" customHeight="1">
      <c r="A213" s="1"/>
      <c r="B213" s="67"/>
      <c r="C213" s="67"/>
      <c r="D213" s="98">
        <v>0.0</v>
      </c>
      <c r="E213" s="98">
        <v>1.0</v>
      </c>
      <c r="F213" s="98">
        <v>2.0</v>
      </c>
      <c r="G213" s="98">
        <v>3.0</v>
      </c>
      <c r="H213" s="98">
        <v>4.0</v>
      </c>
      <c r="I213" s="98">
        <v>5.0</v>
      </c>
      <c r="J213" s="67"/>
      <c r="K213" s="1"/>
      <c r="L213" s="1"/>
      <c r="M213" s="1"/>
      <c r="N213" s="1"/>
      <c r="O213" s="1"/>
      <c r="P213" s="1"/>
      <c r="Q213" s="1"/>
      <c r="R213" s="1"/>
      <c r="S213" s="1"/>
    </row>
    <row r="214" ht="15.75" customHeight="1">
      <c r="A214" s="1"/>
      <c r="B214" s="74">
        <v>1.0</v>
      </c>
      <c r="C214" s="115" t="s">
        <v>262</v>
      </c>
      <c r="D214" s="74"/>
      <c r="E214" s="74"/>
      <c r="F214" s="74"/>
      <c r="G214" s="74">
        <v>1.0</v>
      </c>
      <c r="H214" s="74"/>
      <c r="I214" s="74"/>
      <c r="J214" s="91"/>
      <c r="K214" s="1"/>
      <c r="L214" s="1"/>
      <c r="M214" s="1"/>
      <c r="N214" s="1"/>
      <c r="O214" s="1"/>
      <c r="P214" s="1"/>
      <c r="Q214" s="1"/>
      <c r="R214" s="1"/>
      <c r="S214" s="1"/>
    </row>
    <row r="215" ht="15.75" customHeight="1">
      <c r="A215" s="1"/>
      <c r="B215" s="57" t="s">
        <v>128</v>
      </c>
      <c r="C215" s="59"/>
      <c r="D215" s="80">
        <v>0.0</v>
      </c>
      <c r="E215" s="80">
        <v>0.0</v>
      </c>
      <c r="F215" s="80">
        <v>0.0</v>
      </c>
      <c r="G215" s="80">
        <v>1.0</v>
      </c>
      <c r="H215" s="80">
        <v>0.0</v>
      </c>
      <c r="I215" s="80">
        <v>0.0</v>
      </c>
      <c r="J215" s="105" t="s">
        <v>129</v>
      </c>
      <c r="K215" s="1"/>
      <c r="L215" s="1"/>
      <c r="M215" s="1"/>
      <c r="N215" s="1"/>
      <c r="O215" s="1"/>
      <c r="P215" s="1"/>
      <c r="Q215" s="1"/>
      <c r="R215" s="1"/>
      <c r="S215" s="1"/>
    </row>
    <row r="216" ht="15.75" customHeight="1">
      <c r="A216" s="1"/>
      <c r="B216" s="57" t="s">
        <v>130</v>
      </c>
      <c r="C216" s="59"/>
      <c r="D216" s="80">
        <v>0.0</v>
      </c>
      <c r="E216" s="80">
        <v>0.0</v>
      </c>
      <c r="F216" s="80">
        <v>0.0</v>
      </c>
      <c r="G216" s="80">
        <v>3.0</v>
      </c>
      <c r="H216" s="80">
        <v>0.0</v>
      </c>
      <c r="I216" s="80">
        <v>0.0</v>
      </c>
      <c r="J216" s="105">
        <f>SUM(D216:I216)</f>
        <v>3</v>
      </c>
      <c r="K216" s="1"/>
      <c r="L216" s="1"/>
      <c r="M216" s="1"/>
      <c r="N216" s="1"/>
      <c r="O216" s="1"/>
      <c r="P216" s="1"/>
      <c r="Q216" s="1"/>
      <c r="R216" s="1"/>
      <c r="S216" s="1"/>
    </row>
    <row r="217" ht="15.75" customHeight="1">
      <c r="A217" s="1"/>
      <c r="B217" s="116" t="s">
        <v>115</v>
      </c>
      <c r="C217" s="58"/>
      <c r="D217" s="58"/>
      <c r="E217" s="58"/>
      <c r="F217" s="58"/>
      <c r="G217" s="58"/>
      <c r="H217" s="58"/>
      <c r="I217" s="58"/>
      <c r="J217" s="59"/>
      <c r="K217" s="1"/>
      <c r="L217" s="1"/>
      <c r="M217" s="1"/>
      <c r="N217" s="1"/>
      <c r="O217" s="1"/>
      <c r="P217" s="1"/>
      <c r="Q217" s="1"/>
      <c r="R217" s="1"/>
      <c r="S217" s="1"/>
    </row>
    <row r="218" ht="15.75" customHeight="1">
      <c r="A218" s="1"/>
      <c r="B218" s="57" t="s">
        <v>263</v>
      </c>
      <c r="C218" s="58"/>
      <c r="D218" s="58"/>
      <c r="E218" s="58"/>
      <c r="F218" s="58"/>
      <c r="G218" s="58"/>
      <c r="H218" s="58"/>
      <c r="I218" s="58"/>
      <c r="J218" s="59"/>
      <c r="K218" s="1"/>
      <c r="L218" s="1"/>
      <c r="M218" s="1"/>
      <c r="N218" s="1"/>
      <c r="O218" s="1"/>
      <c r="P218" s="1"/>
      <c r="Q218" s="1"/>
      <c r="R218" s="1"/>
      <c r="S218" s="1"/>
    </row>
    <row r="219" ht="15.75" customHeight="1">
      <c r="A219" s="1"/>
      <c r="B219" s="57" t="s">
        <v>79</v>
      </c>
      <c r="C219" s="58"/>
      <c r="D219" s="58"/>
      <c r="E219" s="58"/>
      <c r="F219" s="58"/>
      <c r="G219" s="58"/>
      <c r="H219" s="58"/>
      <c r="I219" s="58"/>
      <c r="J219" s="59"/>
      <c r="K219" s="1"/>
      <c r="L219" s="1"/>
      <c r="M219" s="1"/>
      <c r="N219" s="1"/>
      <c r="O219" s="1"/>
      <c r="P219" s="1"/>
      <c r="Q219" s="1"/>
      <c r="R219" s="1"/>
      <c r="S219" s="1"/>
    </row>
    <row r="220" ht="15.75" customHeight="1">
      <c r="A220" s="1"/>
      <c r="B220" s="94" t="s">
        <v>55</v>
      </c>
      <c r="C220" s="95" t="s">
        <v>118</v>
      </c>
      <c r="D220" s="96" t="s">
        <v>119</v>
      </c>
      <c r="E220" s="58"/>
      <c r="F220" s="58"/>
      <c r="G220" s="58"/>
      <c r="H220" s="58"/>
      <c r="I220" s="59"/>
      <c r="J220" s="97" t="s">
        <v>121</v>
      </c>
      <c r="K220" s="1"/>
      <c r="L220" s="1"/>
      <c r="M220" s="1"/>
      <c r="N220" s="1"/>
      <c r="O220" s="1"/>
      <c r="P220" s="1"/>
      <c r="Q220" s="1"/>
      <c r="R220" s="1"/>
      <c r="S220" s="1"/>
    </row>
    <row r="221" ht="15.75" customHeight="1">
      <c r="A221" s="1"/>
      <c r="B221" s="67"/>
      <c r="C221" s="67"/>
      <c r="D221" s="98">
        <v>0.0</v>
      </c>
      <c r="E221" s="98">
        <v>1.0</v>
      </c>
      <c r="F221" s="98">
        <v>2.0</v>
      </c>
      <c r="G221" s="98">
        <v>3.0</v>
      </c>
      <c r="H221" s="98">
        <v>4.0</v>
      </c>
      <c r="I221" s="98">
        <v>5.0</v>
      </c>
      <c r="J221" s="67"/>
      <c r="K221" s="1"/>
      <c r="L221" s="1"/>
      <c r="M221" s="1"/>
      <c r="N221" s="1"/>
      <c r="O221" s="1"/>
      <c r="P221" s="1"/>
      <c r="Q221" s="1"/>
      <c r="R221" s="1"/>
      <c r="S221" s="1"/>
    </row>
    <row r="222" ht="15.75" customHeight="1">
      <c r="A222" s="1"/>
      <c r="B222" s="74">
        <v>1.0</v>
      </c>
      <c r="C222" s="113" t="s">
        <v>264</v>
      </c>
      <c r="D222" s="74"/>
      <c r="E222" s="74"/>
      <c r="F222" s="74"/>
      <c r="G222" s="74">
        <v>1.0</v>
      </c>
      <c r="H222" s="74"/>
      <c r="I222" s="74"/>
      <c r="J222" s="91"/>
      <c r="K222" s="1"/>
      <c r="L222" s="1"/>
      <c r="M222" s="1"/>
      <c r="N222" s="1"/>
      <c r="O222" s="1"/>
      <c r="P222" s="1"/>
      <c r="Q222" s="1"/>
      <c r="R222" s="1"/>
      <c r="S222" s="1"/>
    </row>
    <row r="223" ht="15.75" customHeight="1">
      <c r="A223" s="1"/>
      <c r="B223" s="74">
        <v>2.0</v>
      </c>
      <c r="C223" s="100" t="s">
        <v>265</v>
      </c>
      <c r="D223" s="74"/>
      <c r="E223" s="74"/>
      <c r="F223" s="74"/>
      <c r="G223" s="74">
        <v>1.0</v>
      </c>
      <c r="H223" s="74"/>
      <c r="I223" s="74"/>
      <c r="J223" s="91"/>
      <c r="K223" s="1"/>
      <c r="L223" s="1"/>
      <c r="M223" s="1"/>
      <c r="N223" s="1"/>
      <c r="O223" s="1"/>
      <c r="P223" s="1"/>
      <c r="Q223" s="1"/>
      <c r="R223" s="1"/>
      <c r="S223" s="1"/>
    </row>
    <row r="224" ht="15.75" customHeight="1">
      <c r="A224" s="1"/>
      <c r="B224" s="74">
        <v>3.0</v>
      </c>
      <c r="C224" s="113" t="s">
        <v>266</v>
      </c>
      <c r="D224" s="74"/>
      <c r="E224" s="74"/>
      <c r="F224" s="74"/>
      <c r="G224" s="74">
        <v>1.0</v>
      </c>
      <c r="H224" s="74"/>
      <c r="I224" s="74"/>
      <c r="J224" s="91"/>
      <c r="K224" s="1"/>
      <c r="L224" s="1"/>
      <c r="M224" s="1"/>
      <c r="N224" s="1"/>
      <c r="O224" s="1"/>
      <c r="P224" s="1"/>
      <c r="Q224" s="1"/>
      <c r="R224" s="1"/>
      <c r="S224" s="1"/>
    </row>
    <row r="225" ht="15.75" customHeight="1">
      <c r="A225" s="1"/>
      <c r="B225" s="74">
        <v>4.0</v>
      </c>
      <c r="C225" s="113" t="s">
        <v>267</v>
      </c>
      <c r="D225" s="74"/>
      <c r="E225" s="74"/>
      <c r="F225" s="74"/>
      <c r="G225" s="74"/>
      <c r="H225" s="74">
        <v>1.0</v>
      </c>
      <c r="I225" s="74"/>
      <c r="J225" s="91"/>
      <c r="K225" s="1"/>
      <c r="L225" s="1"/>
      <c r="M225" s="1"/>
      <c r="N225" s="1"/>
      <c r="O225" s="1"/>
      <c r="P225" s="1"/>
      <c r="Q225" s="1"/>
      <c r="R225" s="1"/>
      <c r="S225" s="1"/>
    </row>
    <row r="226" ht="15.75" customHeight="1">
      <c r="A226" s="1"/>
      <c r="B226" s="74">
        <v>5.0</v>
      </c>
      <c r="C226" s="100" t="s">
        <v>268</v>
      </c>
      <c r="D226" s="74"/>
      <c r="E226" s="74"/>
      <c r="F226" s="74"/>
      <c r="G226" s="74"/>
      <c r="H226" s="74">
        <v>1.0</v>
      </c>
      <c r="I226" s="74"/>
      <c r="J226" s="91"/>
      <c r="K226" s="1"/>
      <c r="L226" s="1"/>
      <c r="M226" s="1"/>
      <c r="N226" s="1"/>
      <c r="O226" s="1"/>
      <c r="P226" s="1"/>
      <c r="Q226" s="1"/>
      <c r="R226" s="1"/>
      <c r="S226" s="1"/>
    </row>
    <row r="227" ht="15.75" customHeight="1">
      <c r="A227" s="1"/>
      <c r="B227" s="57" t="s">
        <v>128</v>
      </c>
      <c r="C227" s="59"/>
      <c r="D227" s="80">
        <v>0.0</v>
      </c>
      <c r="E227" s="80">
        <v>0.0</v>
      </c>
      <c r="F227" s="80">
        <v>0.0</v>
      </c>
      <c r="G227" s="80">
        <v>3.0</v>
      </c>
      <c r="H227" s="80">
        <v>2.0</v>
      </c>
      <c r="I227" s="80">
        <v>0.0</v>
      </c>
      <c r="J227" s="105" t="s">
        <v>129</v>
      </c>
      <c r="K227" s="1"/>
      <c r="L227" s="1"/>
      <c r="M227" s="1"/>
      <c r="N227" s="1"/>
      <c r="O227" s="1"/>
      <c r="P227" s="1"/>
      <c r="Q227" s="1"/>
      <c r="R227" s="1"/>
      <c r="S227" s="1"/>
    </row>
    <row r="228" ht="15.75" customHeight="1">
      <c r="A228" s="1"/>
      <c r="B228" s="57" t="s">
        <v>130</v>
      </c>
      <c r="C228" s="59"/>
      <c r="D228" s="80">
        <v>0.0</v>
      </c>
      <c r="E228" s="80">
        <v>0.0</v>
      </c>
      <c r="F228" s="80">
        <v>0.0</v>
      </c>
      <c r="G228" s="80">
        <v>9.0</v>
      </c>
      <c r="H228" s="80">
        <v>8.0</v>
      </c>
      <c r="I228" s="80">
        <v>0.0</v>
      </c>
      <c r="J228" s="105">
        <f>SUM(D228:I228)</f>
        <v>17</v>
      </c>
      <c r="K228" s="1"/>
      <c r="L228" s="1"/>
      <c r="M228" s="1"/>
      <c r="N228" s="1"/>
      <c r="O228" s="1"/>
      <c r="P228" s="1"/>
      <c r="Q228" s="1"/>
      <c r="R228" s="1"/>
      <c r="S228" s="1"/>
    </row>
    <row r="229" ht="15.75" customHeight="1">
      <c r="A229" s="1"/>
      <c r="B229" s="57" t="s">
        <v>85</v>
      </c>
      <c r="C229" s="58"/>
      <c r="D229" s="58"/>
      <c r="E229" s="58"/>
      <c r="F229" s="58"/>
      <c r="G229" s="58"/>
      <c r="H229" s="58"/>
      <c r="I229" s="58"/>
      <c r="J229" s="59"/>
      <c r="K229" s="1"/>
      <c r="L229" s="1"/>
      <c r="M229" s="1"/>
      <c r="N229" s="1"/>
      <c r="O229" s="1"/>
      <c r="P229" s="1"/>
      <c r="Q229" s="1"/>
      <c r="R229" s="1"/>
      <c r="S229" s="1"/>
    </row>
    <row r="230" ht="15.75" customHeight="1">
      <c r="A230" s="1"/>
      <c r="B230" s="94" t="s">
        <v>55</v>
      </c>
      <c r="C230" s="95" t="s">
        <v>118</v>
      </c>
      <c r="D230" s="96" t="s">
        <v>119</v>
      </c>
      <c r="E230" s="58"/>
      <c r="F230" s="58"/>
      <c r="G230" s="58"/>
      <c r="H230" s="58"/>
      <c r="I230" s="59"/>
      <c r="J230" s="97" t="s">
        <v>121</v>
      </c>
      <c r="K230" s="1"/>
      <c r="L230" s="1"/>
      <c r="M230" s="1"/>
      <c r="N230" s="1"/>
      <c r="O230" s="1"/>
      <c r="P230" s="1"/>
      <c r="Q230" s="1"/>
      <c r="R230" s="1"/>
      <c r="S230" s="1"/>
    </row>
    <row r="231" ht="15.75" customHeight="1">
      <c r="A231" s="1"/>
      <c r="B231" s="67"/>
      <c r="C231" s="67"/>
      <c r="D231" s="98">
        <v>0.0</v>
      </c>
      <c r="E231" s="98">
        <v>1.0</v>
      </c>
      <c r="F231" s="98">
        <v>2.0</v>
      </c>
      <c r="G231" s="98">
        <v>3.0</v>
      </c>
      <c r="H231" s="98">
        <v>4.0</v>
      </c>
      <c r="I231" s="98">
        <v>5.0</v>
      </c>
      <c r="J231" s="67"/>
      <c r="K231" s="1"/>
      <c r="L231" s="1"/>
      <c r="M231" s="1"/>
      <c r="N231" s="1"/>
      <c r="O231" s="1"/>
      <c r="P231" s="1"/>
      <c r="Q231" s="1"/>
      <c r="R231" s="1"/>
      <c r="S231" s="1"/>
    </row>
    <row r="232" ht="15.75" customHeight="1">
      <c r="A232" s="1"/>
      <c r="B232" s="74">
        <v>1.0</v>
      </c>
      <c r="C232" s="113" t="s">
        <v>269</v>
      </c>
      <c r="D232" s="74"/>
      <c r="E232" s="74"/>
      <c r="F232" s="74"/>
      <c r="G232" s="74">
        <v>1.0</v>
      </c>
      <c r="H232" s="74"/>
      <c r="I232" s="74"/>
      <c r="J232" s="91"/>
      <c r="K232" s="1"/>
      <c r="L232" s="1"/>
      <c r="M232" s="1"/>
      <c r="N232" s="1"/>
      <c r="O232" s="1"/>
      <c r="P232" s="1"/>
      <c r="Q232" s="1"/>
      <c r="R232" s="1"/>
      <c r="S232" s="1"/>
    </row>
    <row r="233" ht="15.75" customHeight="1">
      <c r="A233" s="1"/>
      <c r="B233" s="57" t="s">
        <v>128</v>
      </c>
      <c r="C233" s="59"/>
      <c r="D233" s="80">
        <v>0.0</v>
      </c>
      <c r="E233" s="80">
        <v>0.0</v>
      </c>
      <c r="F233" s="80">
        <v>0.0</v>
      </c>
      <c r="G233" s="80">
        <v>1.0</v>
      </c>
      <c r="H233" s="80">
        <v>0.0</v>
      </c>
      <c r="I233" s="80">
        <v>0.0</v>
      </c>
      <c r="J233" s="105" t="s">
        <v>129</v>
      </c>
      <c r="K233" s="1"/>
      <c r="L233" s="1"/>
      <c r="M233" s="1"/>
      <c r="N233" s="1"/>
      <c r="O233" s="1"/>
      <c r="P233" s="1"/>
      <c r="Q233" s="1"/>
      <c r="R233" s="1"/>
      <c r="S233" s="1"/>
    </row>
    <row r="234" ht="15.75" customHeight="1">
      <c r="A234" s="1"/>
      <c r="B234" s="57" t="s">
        <v>130</v>
      </c>
      <c r="C234" s="59"/>
      <c r="D234" s="80">
        <v>0.0</v>
      </c>
      <c r="E234" s="80">
        <v>0.0</v>
      </c>
      <c r="F234" s="80">
        <v>0.0</v>
      </c>
      <c r="G234" s="80">
        <v>3.0</v>
      </c>
      <c r="H234" s="80">
        <v>0.0</v>
      </c>
      <c r="I234" s="80">
        <v>0.0</v>
      </c>
      <c r="J234" s="105">
        <f>SUM(D234:I234)</f>
        <v>3</v>
      </c>
      <c r="K234" s="1"/>
      <c r="L234" s="1"/>
      <c r="M234" s="1"/>
      <c r="N234" s="1"/>
      <c r="O234" s="1"/>
      <c r="P234" s="1"/>
      <c r="Q234" s="1"/>
      <c r="R234" s="1"/>
      <c r="S234" s="1"/>
    </row>
    <row r="235" ht="15.75" customHeight="1">
      <c r="A235" s="1"/>
      <c r="B235" s="57" t="s">
        <v>13</v>
      </c>
      <c r="C235" s="58"/>
      <c r="D235" s="58"/>
      <c r="E235" s="58"/>
      <c r="F235" s="58"/>
      <c r="G235" s="58"/>
      <c r="H235" s="58"/>
      <c r="I235" s="58"/>
      <c r="J235" s="59"/>
      <c r="K235" s="1"/>
      <c r="L235" s="1"/>
      <c r="M235" s="1"/>
      <c r="N235" s="1"/>
      <c r="O235" s="1"/>
      <c r="P235" s="1"/>
      <c r="Q235" s="1"/>
      <c r="R235" s="1"/>
      <c r="S235" s="1"/>
    </row>
    <row r="236" ht="15.75" customHeight="1">
      <c r="A236" s="1"/>
      <c r="B236" s="57" t="s">
        <v>58</v>
      </c>
      <c r="C236" s="58"/>
      <c r="D236" s="58"/>
      <c r="E236" s="58"/>
      <c r="F236" s="58"/>
      <c r="G236" s="58"/>
      <c r="H236" s="58"/>
      <c r="I236" s="58"/>
      <c r="J236" s="59"/>
      <c r="K236" s="1"/>
      <c r="L236" s="1"/>
      <c r="M236" s="1"/>
      <c r="N236" s="1"/>
      <c r="O236" s="1"/>
      <c r="P236" s="1"/>
      <c r="Q236" s="1"/>
      <c r="R236" s="1"/>
      <c r="S236" s="1"/>
    </row>
    <row r="237" ht="15.75" customHeight="1">
      <c r="A237" s="1"/>
      <c r="B237" s="94" t="s">
        <v>55</v>
      </c>
      <c r="C237" s="95" t="s">
        <v>118</v>
      </c>
      <c r="D237" s="96" t="s">
        <v>119</v>
      </c>
      <c r="E237" s="58"/>
      <c r="F237" s="58"/>
      <c r="G237" s="58"/>
      <c r="H237" s="58"/>
      <c r="I237" s="59"/>
      <c r="J237" s="97" t="s">
        <v>121</v>
      </c>
      <c r="K237" s="1"/>
      <c r="L237" s="1"/>
      <c r="M237" s="1"/>
      <c r="N237" s="1"/>
      <c r="O237" s="1"/>
      <c r="P237" s="1"/>
      <c r="Q237" s="1"/>
      <c r="R237" s="1"/>
      <c r="S237" s="1"/>
    </row>
    <row r="238" ht="15.75" customHeight="1">
      <c r="A238" s="1"/>
      <c r="B238" s="67"/>
      <c r="C238" s="67"/>
      <c r="D238" s="98">
        <v>0.0</v>
      </c>
      <c r="E238" s="98">
        <v>1.0</v>
      </c>
      <c r="F238" s="98">
        <v>2.0</v>
      </c>
      <c r="G238" s="98">
        <v>3.0</v>
      </c>
      <c r="H238" s="98">
        <v>4.0</v>
      </c>
      <c r="I238" s="98">
        <v>5.0</v>
      </c>
      <c r="J238" s="67"/>
      <c r="K238" s="1"/>
      <c r="L238" s="1"/>
      <c r="M238" s="1"/>
      <c r="N238" s="1"/>
      <c r="O238" s="1"/>
      <c r="P238" s="1"/>
      <c r="Q238" s="1"/>
      <c r="R238" s="1"/>
      <c r="S238" s="1"/>
    </row>
    <row r="239" ht="15.75" customHeight="1">
      <c r="A239" s="1"/>
      <c r="B239" s="91"/>
      <c r="C239" s="100" t="s">
        <v>270</v>
      </c>
      <c r="D239" s="74"/>
      <c r="E239" s="74"/>
      <c r="F239" s="74"/>
      <c r="G239" s="74">
        <v>1.0</v>
      </c>
      <c r="H239" s="74"/>
      <c r="I239" s="74"/>
      <c r="J239" s="91"/>
      <c r="K239" s="1"/>
      <c r="L239" s="1"/>
      <c r="M239" s="1"/>
      <c r="N239" s="1"/>
      <c r="O239" s="1"/>
      <c r="P239" s="1"/>
      <c r="Q239" s="1"/>
      <c r="R239" s="1"/>
      <c r="S239" s="1"/>
    </row>
    <row r="240" ht="15.75" customHeight="1">
      <c r="A240" s="1"/>
      <c r="B240" s="57" t="s">
        <v>128</v>
      </c>
      <c r="C240" s="59"/>
      <c r="D240" s="80">
        <v>0.0</v>
      </c>
      <c r="E240" s="80">
        <v>0.0</v>
      </c>
      <c r="F240" s="80">
        <v>0.0</v>
      </c>
      <c r="G240" s="80">
        <v>2.0</v>
      </c>
      <c r="H240" s="80">
        <v>1.0</v>
      </c>
      <c r="I240" s="80">
        <v>1.0</v>
      </c>
      <c r="J240" s="105" t="s">
        <v>129</v>
      </c>
      <c r="K240" s="1"/>
      <c r="L240" s="1"/>
      <c r="M240" s="1"/>
      <c r="N240" s="1"/>
      <c r="O240" s="1"/>
      <c r="P240" s="1"/>
      <c r="Q240" s="1"/>
      <c r="R240" s="1"/>
      <c r="S240" s="1"/>
    </row>
    <row r="241" ht="15.75" customHeight="1">
      <c r="A241" s="1"/>
      <c r="B241" s="57" t="s">
        <v>130</v>
      </c>
      <c r="C241" s="59"/>
      <c r="D241" s="80">
        <v>0.0</v>
      </c>
      <c r="E241" s="80">
        <v>0.0</v>
      </c>
      <c r="F241" s="80">
        <v>0.0</v>
      </c>
      <c r="G241" s="80">
        <v>6.0</v>
      </c>
      <c r="H241" s="80">
        <v>4.0</v>
      </c>
      <c r="I241" s="80">
        <v>5.0</v>
      </c>
      <c r="J241" s="105">
        <f>SUM(D241:I241)</f>
        <v>15</v>
      </c>
      <c r="K241" s="1"/>
      <c r="L241" s="1"/>
      <c r="M241" s="1"/>
      <c r="N241" s="1"/>
      <c r="O241" s="1"/>
      <c r="P241" s="1"/>
      <c r="Q241" s="1"/>
      <c r="R241" s="1"/>
      <c r="S241" s="1"/>
    </row>
    <row r="242" ht="15.75" customHeight="1">
      <c r="A242" s="1"/>
      <c r="B242" s="57" t="s">
        <v>60</v>
      </c>
      <c r="C242" s="58"/>
      <c r="D242" s="58"/>
      <c r="E242" s="58"/>
      <c r="F242" s="58"/>
      <c r="G242" s="58"/>
      <c r="H242" s="58"/>
      <c r="I242" s="58"/>
      <c r="J242" s="59"/>
      <c r="K242" s="1"/>
      <c r="L242" s="1"/>
      <c r="M242" s="1"/>
      <c r="N242" s="1"/>
      <c r="O242" s="1"/>
      <c r="P242" s="1"/>
      <c r="Q242" s="1"/>
      <c r="R242" s="1"/>
      <c r="S242" s="1"/>
    </row>
    <row r="243" ht="15.75" customHeight="1">
      <c r="A243" s="1"/>
      <c r="B243" s="94" t="s">
        <v>55</v>
      </c>
      <c r="C243" s="95" t="s">
        <v>118</v>
      </c>
      <c r="D243" s="96" t="s">
        <v>119</v>
      </c>
      <c r="E243" s="58"/>
      <c r="F243" s="58"/>
      <c r="G243" s="58"/>
      <c r="H243" s="58"/>
      <c r="I243" s="59"/>
      <c r="J243" s="97" t="s">
        <v>121</v>
      </c>
      <c r="K243" s="1"/>
      <c r="L243" s="1"/>
      <c r="M243" s="1"/>
      <c r="N243" s="1"/>
      <c r="O243" s="1"/>
      <c r="P243" s="1"/>
      <c r="Q243" s="1"/>
      <c r="R243" s="1"/>
      <c r="S243" s="1"/>
    </row>
    <row r="244" ht="15.75" customHeight="1">
      <c r="A244" s="1"/>
      <c r="B244" s="67"/>
      <c r="C244" s="67"/>
      <c r="D244" s="98">
        <v>0.0</v>
      </c>
      <c r="E244" s="98">
        <v>1.0</v>
      </c>
      <c r="F244" s="98">
        <v>2.0</v>
      </c>
      <c r="G244" s="98">
        <v>3.0</v>
      </c>
      <c r="H244" s="98">
        <v>4.0</v>
      </c>
      <c r="I244" s="98">
        <v>5.0</v>
      </c>
      <c r="J244" s="67"/>
      <c r="K244" s="1"/>
      <c r="L244" s="1"/>
      <c r="M244" s="1"/>
      <c r="N244" s="1"/>
      <c r="O244" s="1"/>
      <c r="P244" s="1"/>
      <c r="Q244" s="1"/>
      <c r="R244" s="1"/>
      <c r="S244" s="1"/>
    </row>
    <row r="245" ht="15.75" customHeight="1">
      <c r="A245" s="1"/>
      <c r="B245" s="74">
        <v>1.0</v>
      </c>
      <c r="C245" s="113" t="s">
        <v>271</v>
      </c>
      <c r="D245" s="91"/>
      <c r="E245" s="91"/>
      <c r="F245" s="91"/>
      <c r="G245" s="91"/>
      <c r="H245" s="91"/>
      <c r="I245" s="91"/>
      <c r="J245" s="91"/>
      <c r="K245" s="1"/>
      <c r="L245" s="1"/>
      <c r="M245" s="1"/>
      <c r="N245" s="1"/>
      <c r="O245" s="1"/>
      <c r="P245" s="1"/>
      <c r="Q245" s="1"/>
      <c r="R245" s="1"/>
      <c r="S245" s="1"/>
    </row>
    <row r="246" ht="15.75" customHeight="1">
      <c r="A246" s="1"/>
      <c r="B246" s="57" t="s">
        <v>128</v>
      </c>
      <c r="C246" s="59"/>
      <c r="D246" s="80">
        <v>0.0</v>
      </c>
      <c r="E246" s="80">
        <v>0.0</v>
      </c>
      <c r="F246" s="80">
        <v>0.0</v>
      </c>
      <c r="G246" s="80">
        <v>2.0</v>
      </c>
      <c r="H246" s="80">
        <v>1.0</v>
      </c>
      <c r="I246" s="80">
        <v>1.0</v>
      </c>
      <c r="J246" s="105" t="s">
        <v>129</v>
      </c>
      <c r="K246" s="1"/>
      <c r="L246" s="1"/>
      <c r="M246" s="1"/>
      <c r="N246" s="1"/>
      <c r="O246" s="1"/>
      <c r="P246" s="1"/>
      <c r="Q246" s="1"/>
      <c r="R246" s="1"/>
      <c r="S246" s="1"/>
    </row>
    <row r="247" ht="15.75" customHeight="1">
      <c r="A247" s="1"/>
      <c r="B247" s="57" t="s">
        <v>130</v>
      </c>
      <c r="C247" s="59"/>
      <c r="D247" s="80">
        <v>0.0</v>
      </c>
      <c r="E247" s="80">
        <v>0.0</v>
      </c>
      <c r="F247" s="80">
        <v>0.0</v>
      </c>
      <c r="G247" s="80">
        <v>6.0</v>
      </c>
      <c r="H247" s="80">
        <v>4.0</v>
      </c>
      <c r="I247" s="80">
        <v>5.0</v>
      </c>
      <c r="J247" s="105">
        <f>SUM(D247:I247)</f>
        <v>15</v>
      </c>
      <c r="K247" s="1"/>
      <c r="L247" s="1"/>
      <c r="M247" s="1"/>
      <c r="N247" s="1"/>
      <c r="O247" s="1"/>
      <c r="P247" s="1"/>
      <c r="Q247" s="1"/>
      <c r="R247" s="1"/>
      <c r="S247" s="1"/>
    </row>
    <row r="248" ht="15.75" customHeight="1">
      <c r="A248" s="1"/>
      <c r="B248" s="57" t="s">
        <v>61</v>
      </c>
      <c r="C248" s="58"/>
      <c r="D248" s="58"/>
      <c r="E248" s="58"/>
      <c r="F248" s="58"/>
      <c r="G248" s="58"/>
      <c r="H248" s="58"/>
      <c r="I248" s="58"/>
      <c r="J248" s="59"/>
      <c r="K248" s="1"/>
      <c r="L248" s="1"/>
      <c r="M248" s="1"/>
      <c r="N248" s="1"/>
      <c r="O248" s="1"/>
      <c r="P248" s="1"/>
      <c r="Q248" s="1"/>
      <c r="R248" s="1"/>
      <c r="S248" s="1"/>
    </row>
    <row r="249" ht="15.75" customHeight="1">
      <c r="A249" s="1"/>
      <c r="B249" s="94" t="s">
        <v>55</v>
      </c>
      <c r="C249" s="95" t="s">
        <v>118</v>
      </c>
      <c r="D249" s="96" t="s">
        <v>119</v>
      </c>
      <c r="E249" s="58"/>
      <c r="F249" s="58"/>
      <c r="G249" s="58"/>
      <c r="H249" s="58"/>
      <c r="I249" s="59"/>
      <c r="J249" s="97" t="s">
        <v>121</v>
      </c>
      <c r="K249" s="1"/>
      <c r="L249" s="1"/>
      <c r="M249" s="1"/>
      <c r="N249" s="1"/>
      <c r="O249" s="1"/>
      <c r="P249" s="1"/>
      <c r="Q249" s="1"/>
      <c r="R249" s="1"/>
      <c r="S249" s="1"/>
    </row>
    <row r="250" ht="15.75" customHeight="1">
      <c r="A250" s="1"/>
      <c r="B250" s="67"/>
      <c r="C250" s="67"/>
      <c r="D250" s="98">
        <v>0.0</v>
      </c>
      <c r="E250" s="98">
        <v>1.0</v>
      </c>
      <c r="F250" s="98">
        <v>2.0</v>
      </c>
      <c r="G250" s="98">
        <v>3.0</v>
      </c>
      <c r="H250" s="98">
        <v>4.0</v>
      </c>
      <c r="I250" s="98">
        <v>5.0</v>
      </c>
      <c r="J250" s="67"/>
      <c r="K250" s="1"/>
      <c r="L250" s="1"/>
      <c r="M250" s="1"/>
      <c r="N250" s="1"/>
      <c r="O250" s="1"/>
      <c r="P250" s="1"/>
      <c r="Q250" s="1"/>
      <c r="R250" s="1"/>
      <c r="S250" s="1"/>
    </row>
    <row r="251" ht="15.75" customHeight="1">
      <c r="A251" s="1"/>
      <c r="B251" s="74">
        <v>1.0</v>
      </c>
      <c r="C251" s="113" t="s">
        <v>272</v>
      </c>
      <c r="D251" s="74"/>
      <c r="E251" s="74"/>
      <c r="F251" s="74"/>
      <c r="G251" s="74">
        <v>1.0</v>
      </c>
      <c r="H251" s="74"/>
      <c r="I251" s="74"/>
      <c r="J251" s="91"/>
      <c r="K251" s="1"/>
      <c r="L251" s="1"/>
      <c r="M251" s="1"/>
      <c r="N251" s="1"/>
      <c r="O251" s="1"/>
      <c r="P251" s="1"/>
      <c r="Q251" s="1"/>
      <c r="R251" s="1"/>
      <c r="S251" s="1"/>
    </row>
    <row r="252" ht="15.75" customHeight="1">
      <c r="A252" s="1"/>
      <c r="B252" s="57" t="s">
        <v>128</v>
      </c>
      <c r="C252" s="59"/>
      <c r="D252" s="80">
        <v>0.0</v>
      </c>
      <c r="E252" s="80">
        <v>0.0</v>
      </c>
      <c r="F252" s="80">
        <v>0.0</v>
      </c>
      <c r="G252" s="80">
        <v>1.0</v>
      </c>
      <c r="H252" s="80">
        <v>0.0</v>
      </c>
      <c r="I252" s="80">
        <v>0.0</v>
      </c>
      <c r="J252" s="105" t="s">
        <v>129</v>
      </c>
      <c r="K252" s="1"/>
      <c r="L252" s="1"/>
      <c r="M252" s="1"/>
      <c r="N252" s="1"/>
      <c r="O252" s="1"/>
      <c r="P252" s="1"/>
      <c r="Q252" s="1"/>
      <c r="R252" s="1"/>
      <c r="S252" s="1"/>
    </row>
    <row r="253" ht="15.75" customHeight="1">
      <c r="A253" s="1"/>
      <c r="B253" s="57" t="s">
        <v>130</v>
      </c>
      <c r="C253" s="59"/>
      <c r="D253" s="80">
        <v>0.0</v>
      </c>
      <c r="E253" s="80">
        <v>0.0</v>
      </c>
      <c r="F253" s="80">
        <v>0.0</v>
      </c>
      <c r="G253" s="80">
        <v>3.0</v>
      </c>
      <c r="H253" s="80">
        <v>0.0</v>
      </c>
      <c r="I253" s="80">
        <v>0.0</v>
      </c>
      <c r="J253" s="105">
        <f>SUM(D253:I253)</f>
        <v>3</v>
      </c>
      <c r="K253" s="1"/>
      <c r="L253" s="1"/>
      <c r="M253" s="1"/>
      <c r="N253" s="1"/>
      <c r="O253" s="1"/>
      <c r="P253" s="1"/>
      <c r="Q253" s="1"/>
      <c r="R253" s="1"/>
      <c r="S253" s="1"/>
    </row>
    <row r="254" ht="15.75" customHeight="1">
      <c r="A254" s="1"/>
      <c r="B254" s="57" t="s">
        <v>89</v>
      </c>
      <c r="C254" s="58"/>
      <c r="D254" s="58"/>
      <c r="E254" s="58"/>
      <c r="F254" s="58"/>
      <c r="G254" s="58"/>
      <c r="H254" s="58"/>
      <c r="I254" s="58"/>
      <c r="J254" s="59"/>
      <c r="K254" s="1"/>
      <c r="L254" s="1"/>
      <c r="M254" s="1"/>
      <c r="N254" s="1"/>
      <c r="O254" s="1"/>
      <c r="P254" s="1"/>
      <c r="Q254" s="1"/>
      <c r="R254" s="1"/>
      <c r="S254" s="1"/>
    </row>
    <row r="255" ht="15.75" customHeight="1">
      <c r="A255" s="1"/>
      <c r="B255" s="57" t="s">
        <v>90</v>
      </c>
      <c r="C255" s="58"/>
      <c r="D255" s="58"/>
      <c r="E255" s="58"/>
      <c r="F255" s="58"/>
      <c r="G255" s="58"/>
      <c r="H255" s="58"/>
      <c r="I255" s="58"/>
      <c r="J255" s="59"/>
      <c r="K255" s="1"/>
      <c r="L255" s="1"/>
      <c r="M255" s="1"/>
      <c r="N255" s="1"/>
      <c r="O255" s="1"/>
      <c r="P255" s="1"/>
      <c r="Q255" s="1"/>
      <c r="R255" s="1"/>
      <c r="S255" s="1"/>
    </row>
    <row r="256" ht="15.75" customHeight="1">
      <c r="A256" s="1"/>
      <c r="B256" s="94" t="s">
        <v>55</v>
      </c>
      <c r="C256" s="95" t="s">
        <v>118</v>
      </c>
      <c r="D256" s="96" t="s">
        <v>119</v>
      </c>
      <c r="E256" s="58"/>
      <c r="F256" s="58"/>
      <c r="G256" s="58"/>
      <c r="H256" s="58"/>
      <c r="I256" s="59"/>
      <c r="J256" s="97" t="s">
        <v>121</v>
      </c>
      <c r="K256" s="1"/>
      <c r="L256" s="1"/>
      <c r="M256" s="1"/>
      <c r="N256" s="1"/>
      <c r="O256" s="1"/>
      <c r="P256" s="1"/>
      <c r="Q256" s="1"/>
      <c r="R256" s="1"/>
      <c r="S256" s="1"/>
    </row>
    <row r="257" ht="15.75" customHeight="1">
      <c r="A257" s="1"/>
      <c r="B257" s="67"/>
      <c r="C257" s="67"/>
      <c r="D257" s="98">
        <v>0.0</v>
      </c>
      <c r="E257" s="98">
        <v>1.0</v>
      </c>
      <c r="F257" s="98">
        <v>2.0</v>
      </c>
      <c r="G257" s="98">
        <v>3.0</v>
      </c>
      <c r="H257" s="98">
        <v>4.0</v>
      </c>
      <c r="I257" s="98">
        <v>5.0</v>
      </c>
      <c r="J257" s="67"/>
      <c r="K257" s="1"/>
      <c r="L257" s="1"/>
      <c r="M257" s="1"/>
      <c r="N257" s="1"/>
      <c r="O257" s="1"/>
      <c r="P257" s="1"/>
      <c r="Q257" s="1"/>
      <c r="R257" s="1"/>
      <c r="S257" s="1"/>
    </row>
    <row r="258" ht="15.75" customHeight="1">
      <c r="A258" s="1"/>
      <c r="B258" s="74">
        <v>1.0</v>
      </c>
      <c r="C258" s="113" t="s">
        <v>273</v>
      </c>
      <c r="D258" s="74"/>
      <c r="E258" s="74"/>
      <c r="F258" s="74"/>
      <c r="G258" s="74"/>
      <c r="H258" s="74">
        <v>1.0</v>
      </c>
      <c r="I258" s="74"/>
      <c r="J258" s="91"/>
      <c r="K258" s="1"/>
      <c r="L258" s="1"/>
      <c r="M258" s="1"/>
      <c r="N258" s="1"/>
      <c r="O258" s="1"/>
      <c r="P258" s="1"/>
      <c r="Q258" s="1"/>
      <c r="R258" s="1"/>
      <c r="S258" s="1"/>
    </row>
    <row r="259" ht="15.75" customHeight="1">
      <c r="A259" s="1"/>
      <c r="B259" s="57" t="s">
        <v>128</v>
      </c>
      <c r="C259" s="59"/>
      <c r="D259" s="80">
        <v>0.0</v>
      </c>
      <c r="E259" s="80">
        <v>0.0</v>
      </c>
      <c r="F259" s="80">
        <v>0.0</v>
      </c>
      <c r="G259" s="80">
        <v>0.0</v>
      </c>
      <c r="H259" s="80">
        <v>1.0</v>
      </c>
      <c r="I259" s="80">
        <v>0.0</v>
      </c>
      <c r="J259" s="105" t="s">
        <v>129</v>
      </c>
      <c r="K259" s="1"/>
      <c r="L259" s="1"/>
      <c r="M259" s="1"/>
      <c r="N259" s="1"/>
      <c r="O259" s="1"/>
      <c r="P259" s="1"/>
      <c r="Q259" s="1"/>
      <c r="R259" s="1"/>
      <c r="S259" s="1"/>
    </row>
    <row r="260" ht="15.75" customHeight="1">
      <c r="A260" s="1"/>
      <c r="B260" s="57" t="s">
        <v>130</v>
      </c>
      <c r="C260" s="59"/>
      <c r="D260" s="80">
        <v>0.0</v>
      </c>
      <c r="E260" s="80">
        <v>0.0</v>
      </c>
      <c r="F260" s="80">
        <v>0.0</v>
      </c>
      <c r="G260" s="80">
        <v>0.0</v>
      </c>
      <c r="H260" s="80">
        <v>4.0</v>
      </c>
      <c r="I260" s="80">
        <v>0.0</v>
      </c>
      <c r="J260" s="105">
        <f>SUM(D260:I260)</f>
        <v>4</v>
      </c>
      <c r="K260" s="1"/>
      <c r="L260" s="1"/>
      <c r="M260" s="1"/>
      <c r="N260" s="1"/>
      <c r="O260" s="1"/>
      <c r="P260" s="1"/>
      <c r="Q260" s="1"/>
      <c r="R260" s="1"/>
      <c r="S260" s="1"/>
    </row>
    <row r="261" ht="15.75" customHeight="1">
      <c r="A261" s="1"/>
      <c r="B261" s="57" t="s">
        <v>92</v>
      </c>
      <c r="C261" s="58"/>
      <c r="D261" s="58"/>
      <c r="E261" s="58"/>
      <c r="F261" s="58"/>
      <c r="G261" s="58"/>
      <c r="H261" s="58"/>
      <c r="I261" s="58"/>
      <c r="J261" s="59"/>
      <c r="K261" s="1"/>
      <c r="L261" s="1"/>
      <c r="M261" s="1"/>
      <c r="N261" s="1"/>
      <c r="O261" s="1"/>
      <c r="P261" s="1"/>
      <c r="Q261" s="1"/>
      <c r="R261" s="1"/>
      <c r="S261" s="1"/>
    </row>
    <row r="262" ht="15.75" customHeight="1">
      <c r="A262" s="1"/>
      <c r="B262" s="94" t="s">
        <v>55</v>
      </c>
      <c r="C262" s="95" t="s">
        <v>118</v>
      </c>
      <c r="D262" s="96" t="s">
        <v>119</v>
      </c>
      <c r="E262" s="58"/>
      <c r="F262" s="58"/>
      <c r="G262" s="58"/>
      <c r="H262" s="58"/>
      <c r="I262" s="59"/>
      <c r="J262" s="97" t="s">
        <v>121</v>
      </c>
      <c r="K262" s="1"/>
      <c r="L262" s="1"/>
      <c r="M262" s="1"/>
      <c r="N262" s="1"/>
      <c r="O262" s="1"/>
      <c r="P262" s="1"/>
      <c r="Q262" s="1"/>
      <c r="R262" s="1"/>
      <c r="S262" s="1"/>
    </row>
    <row r="263" ht="15.75" customHeight="1">
      <c r="A263" s="1"/>
      <c r="B263" s="67"/>
      <c r="C263" s="67"/>
      <c r="D263" s="98">
        <v>0.0</v>
      </c>
      <c r="E263" s="98">
        <v>1.0</v>
      </c>
      <c r="F263" s="98">
        <v>2.0</v>
      </c>
      <c r="G263" s="98">
        <v>3.0</v>
      </c>
      <c r="H263" s="98">
        <v>4.0</v>
      </c>
      <c r="I263" s="98">
        <v>5.0</v>
      </c>
      <c r="J263" s="67"/>
      <c r="K263" s="1"/>
      <c r="L263" s="1"/>
      <c r="M263" s="1"/>
      <c r="N263" s="1"/>
      <c r="O263" s="1"/>
      <c r="P263" s="1"/>
      <c r="Q263" s="1"/>
      <c r="R263" s="1"/>
      <c r="S263" s="1"/>
    </row>
    <row r="264" ht="15.75" customHeight="1">
      <c r="A264" s="1"/>
      <c r="B264" s="74">
        <v>1.0</v>
      </c>
      <c r="C264" s="113" t="s">
        <v>273</v>
      </c>
      <c r="D264" s="74"/>
      <c r="E264" s="74"/>
      <c r="F264" s="74"/>
      <c r="G264" s="74"/>
      <c r="H264" s="74">
        <v>1.0</v>
      </c>
      <c r="I264" s="74"/>
      <c r="J264" s="91"/>
      <c r="K264" s="1"/>
      <c r="L264" s="1"/>
      <c r="M264" s="1"/>
      <c r="N264" s="1"/>
      <c r="O264" s="1"/>
      <c r="P264" s="1"/>
      <c r="Q264" s="1"/>
      <c r="R264" s="1"/>
      <c r="S264" s="1"/>
    </row>
    <row r="265" ht="15.75" customHeight="1">
      <c r="A265" s="1"/>
      <c r="B265" s="57" t="s">
        <v>128</v>
      </c>
      <c r="C265" s="59"/>
      <c r="D265" s="80">
        <v>0.0</v>
      </c>
      <c r="E265" s="80">
        <v>0.0</v>
      </c>
      <c r="F265" s="80">
        <v>0.0</v>
      </c>
      <c r="G265" s="80">
        <v>0.0</v>
      </c>
      <c r="H265" s="80">
        <v>1.0</v>
      </c>
      <c r="I265" s="80">
        <v>0.0</v>
      </c>
      <c r="J265" s="105" t="s">
        <v>129</v>
      </c>
      <c r="K265" s="1"/>
      <c r="L265" s="1"/>
      <c r="M265" s="1"/>
      <c r="N265" s="1"/>
      <c r="O265" s="1"/>
      <c r="P265" s="1"/>
      <c r="Q265" s="1"/>
      <c r="R265" s="1"/>
      <c r="S265" s="1"/>
    </row>
    <row r="266" ht="15.75" customHeight="1">
      <c r="A266" s="1"/>
      <c r="B266" s="57" t="s">
        <v>130</v>
      </c>
      <c r="C266" s="59"/>
      <c r="D266" s="80">
        <v>0.0</v>
      </c>
      <c r="E266" s="80">
        <v>0.0</v>
      </c>
      <c r="F266" s="80">
        <v>0.0</v>
      </c>
      <c r="G266" s="80">
        <v>0.0</v>
      </c>
      <c r="H266" s="80">
        <v>4.0</v>
      </c>
      <c r="I266" s="80">
        <v>0.0</v>
      </c>
      <c r="J266" s="105">
        <f>SUM(D266:I266)</f>
        <v>4</v>
      </c>
      <c r="K266" s="1"/>
      <c r="L266" s="1"/>
      <c r="M266" s="1"/>
      <c r="N266" s="1"/>
      <c r="O266" s="1"/>
      <c r="P266" s="1"/>
      <c r="Q266" s="1"/>
      <c r="R266" s="1"/>
      <c r="S266" s="1"/>
    </row>
    <row r="267" ht="15.75" customHeight="1">
      <c r="A267" s="1"/>
      <c r="B267" s="57" t="s">
        <v>94</v>
      </c>
      <c r="C267" s="58"/>
      <c r="D267" s="58"/>
      <c r="E267" s="58"/>
      <c r="F267" s="58"/>
      <c r="G267" s="58"/>
      <c r="H267" s="58"/>
      <c r="I267" s="58"/>
      <c r="J267" s="59"/>
      <c r="K267" s="1"/>
      <c r="L267" s="1"/>
      <c r="M267" s="1"/>
      <c r="N267" s="1"/>
      <c r="O267" s="1"/>
      <c r="P267" s="1"/>
      <c r="Q267" s="1"/>
      <c r="R267" s="1"/>
      <c r="S267" s="1"/>
    </row>
    <row r="268" ht="15.75" customHeight="1">
      <c r="A268" s="1"/>
      <c r="B268" s="57" t="s">
        <v>95</v>
      </c>
      <c r="C268" s="58"/>
      <c r="D268" s="58"/>
      <c r="E268" s="58"/>
      <c r="F268" s="58"/>
      <c r="G268" s="58"/>
      <c r="H268" s="58"/>
      <c r="I268" s="58"/>
      <c r="J268" s="59"/>
      <c r="K268" s="1"/>
      <c r="L268" s="1"/>
      <c r="M268" s="1"/>
      <c r="N268" s="1"/>
      <c r="O268" s="1"/>
      <c r="P268" s="1"/>
      <c r="Q268" s="1"/>
      <c r="R268" s="1"/>
      <c r="S268" s="1"/>
    </row>
    <row r="269" ht="15.75" customHeight="1">
      <c r="A269" s="1"/>
      <c r="B269" s="94" t="s">
        <v>55</v>
      </c>
      <c r="C269" s="95" t="s">
        <v>118</v>
      </c>
      <c r="D269" s="96" t="s">
        <v>119</v>
      </c>
      <c r="E269" s="58"/>
      <c r="F269" s="58"/>
      <c r="G269" s="58"/>
      <c r="H269" s="58"/>
      <c r="I269" s="59"/>
      <c r="J269" s="97" t="s">
        <v>121</v>
      </c>
      <c r="K269" s="1"/>
      <c r="L269" s="1"/>
      <c r="M269" s="1"/>
      <c r="N269" s="1"/>
      <c r="O269" s="1"/>
      <c r="P269" s="1"/>
      <c r="Q269" s="1"/>
      <c r="R269" s="1"/>
      <c r="S269" s="1"/>
    </row>
    <row r="270" ht="15.75" customHeight="1">
      <c r="A270" s="1"/>
      <c r="B270" s="67"/>
      <c r="C270" s="67"/>
      <c r="D270" s="98">
        <v>0.0</v>
      </c>
      <c r="E270" s="98">
        <v>1.0</v>
      </c>
      <c r="F270" s="98">
        <v>2.0</v>
      </c>
      <c r="G270" s="98">
        <v>3.0</v>
      </c>
      <c r="H270" s="98">
        <v>4.0</v>
      </c>
      <c r="I270" s="98">
        <v>5.0</v>
      </c>
      <c r="J270" s="67"/>
      <c r="K270" s="1"/>
      <c r="L270" s="1"/>
      <c r="M270" s="1"/>
      <c r="N270" s="1"/>
      <c r="O270" s="1"/>
      <c r="P270" s="1"/>
      <c r="Q270" s="1"/>
      <c r="R270" s="1"/>
      <c r="S270" s="1"/>
    </row>
    <row r="271" ht="15.75" customHeight="1">
      <c r="A271" s="1"/>
      <c r="B271" s="74">
        <v>1.0</v>
      </c>
      <c r="C271" s="113" t="s">
        <v>274</v>
      </c>
      <c r="D271" s="74"/>
      <c r="E271" s="74"/>
      <c r="F271" s="74"/>
      <c r="G271" s="74">
        <v>1.0</v>
      </c>
      <c r="H271" s="74"/>
      <c r="I271" s="74"/>
      <c r="J271" s="91"/>
      <c r="K271" s="1"/>
      <c r="L271" s="1"/>
      <c r="M271" s="1"/>
      <c r="N271" s="1"/>
      <c r="O271" s="1"/>
      <c r="P271" s="1"/>
      <c r="Q271" s="1"/>
      <c r="R271" s="1"/>
      <c r="S271" s="1"/>
    </row>
    <row r="272" ht="15.75" customHeight="1">
      <c r="A272" s="1"/>
      <c r="B272" s="57" t="s">
        <v>128</v>
      </c>
      <c r="C272" s="59"/>
      <c r="D272" s="80">
        <v>0.0</v>
      </c>
      <c r="E272" s="80">
        <v>0.0</v>
      </c>
      <c r="F272" s="80">
        <v>0.0</v>
      </c>
      <c r="G272" s="80">
        <v>2.0</v>
      </c>
      <c r="H272" s="80">
        <v>0.0</v>
      </c>
      <c r="I272" s="80">
        <v>0.0</v>
      </c>
      <c r="J272" s="105" t="s">
        <v>129</v>
      </c>
      <c r="K272" s="1"/>
      <c r="L272" s="1"/>
      <c r="M272" s="1"/>
      <c r="N272" s="1"/>
      <c r="O272" s="1"/>
      <c r="P272" s="1"/>
      <c r="Q272" s="1"/>
      <c r="R272" s="1"/>
      <c r="S272" s="1"/>
    </row>
    <row r="273" ht="15.75" customHeight="1">
      <c r="A273" s="1"/>
      <c r="B273" s="57" t="s">
        <v>130</v>
      </c>
      <c r="C273" s="59"/>
      <c r="D273" s="80">
        <v>0.0</v>
      </c>
      <c r="E273" s="80">
        <v>0.0</v>
      </c>
      <c r="F273" s="80">
        <v>0.0</v>
      </c>
      <c r="G273" s="80">
        <v>6.0</v>
      </c>
      <c r="H273" s="80">
        <v>0.0</v>
      </c>
      <c r="I273" s="80">
        <v>0.0</v>
      </c>
      <c r="J273" s="105">
        <f>SUM(D273:I273)</f>
        <v>6</v>
      </c>
      <c r="K273" s="1"/>
      <c r="L273" s="1"/>
      <c r="M273" s="1"/>
      <c r="N273" s="1"/>
      <c r="O273" s="1"/>
      <c r="P273" s="1"/>
      <c r="Q273" s="1"/>
      <c r="R273" s="1"/>
      <c r="S273" s="1"/>
    </row>
    <row r="274" ht="15.75" customHeight="1">
      <c r="A274" s="1"/>
      <c r="B274" s="57" t="s">
        <v>97</v>
      </c>
      <c r="C274" s="58"/>
      <c r="D274" s="58"/>
      <c r="E274" s="58"/>
      <c r="F274" s="58"/>
      <c r="G274" s="58"/>
      <c r="H274" s="58"/>
      <c r="I274" s="58"/>
      <c r="J274" s="59"/>
      <c r="K274" s="1"/>
      <c r="L274" s="1"/>
      <c r="M274" s="1"/>
      <c r="N274" s="1"/>
      <c r="O274" s="1"/>
      <c r="P274" s="1"/>
      <c r="Q274" s="1"/>
      <c r="R274" s="1"/>
      <c r="S274" s="1"/>
    </row>
    <row r="275" ht="15.75" customHeight="1">
      <c r="A275" s="1"/>
      <c r="B275" s="94" t="s">
        <v>55</v>
      </c>
      <c r="C275" s="95" t="s">
        <v>118</v>
      </c>
      <c r="D275" s="96" t="s">
        <v>119</v>
      </c>
      <c r="E275" s="58"/>
      <c r="F275" s="58"/>
      <c r="G275" s="58"/>
      <c r="H275" s="58"/>
      <c r="I275" s="59"/>
      <c r="J275" s="97" t="s">
        <v>121</v>
      </c>
      <c r="K275" s="1"/>
      <c r="L275" s="1"/>
      <c r="M275" s="1"/>
      <c r="N275" s="1"/>
      <c r="O275" s="1"/>
      <c r="P275" s="1"/>
      <c r="Q275" s="1"/>
      <c r="R275" s="1"/>
      <c r="S275" s="1"/>
    </row>
    <row r="276" ht="15.75" customHeight="1">
      <c r="A276" s="1"/>
      <c r="B276" s="67"/>
      <c r="C276" s="67"/>
      <c r="D276" s="98">
        <v>0.0</v>
      </c>
      <c r="E276" s="98">
        <v>1.0</v>
      </c>
      <c r="F276" s="98">
        <v>2.0</v>
      </c>
      <c r="G276" s="98">
        <v>3.0</v>
      </c>
      <c r="H276" s="98">
        <v>4.0</v>
      </c>
      <c r="I276" s="98">
        <v>5.0</v>
      </c>
      <c r="J276" s="67"/>
      <c r="K276" s="1"/>
      <c r="L276" s="1"/>
      <c r="M276" s="1"/>
      <c r="N276" s="1"/>
      <c r="O276" s="1"/>
      <c r="P276" s="1"/>
      <c r="Q276" s="1"/>
      <c r="R276" s="1"/>
      <c r="S276" s="1"/>
    </row>
    <row r="277" ht="15.75" customHeight="1">
      <c r="A277" s="1"/>
      <c r="B277" s="74">
        <v>1.0</v>
      </c>
      <c r="C277" s="110" t="s">
        <v>275</v>
      </c>
      <c r="D277" s="74"/>
      <c r="E277" s="74"/>
      <c r="F277" s="74"/>
      <c r="G277" s="74">
        <v>1.0</v>
      </c>
      <c r="H277" s="74"/>
      <c r="I277" s="74"/>
      <c r="J277" s="91"/>
      <c r="K277" s="1"/>
      <c r="L277" s="1"/>
      <c r="M277" s="1"/>
      <c r="N277" s="1"/>
      <c r="O277" s="1"/>
      <c r="P277" s="1"/>
      <c r="Q277" s="1"/>
      <c r="R277" s="1"/>
      <c r="S277" s="1"/>
    </row>
    <row r="278" ht="15.75" customHeight="1">
      <c r="A278" s="1"/>
      <c r="B278" s="74">
        <v>2.0</v>
      </c>
      <c r="C278" s="113" t="s">
        <v>276</v>
      </c>
      <c r="D278" s="74"/>
      <c r="E278" s="74"/>
      <c r="F278" s="74"/>
      <c r="G278" s="74"/>
      <c r="H278" s="74">
        <v>1.0</v>
      </c>
      <c r="I278" s="74"/>
      <c r="J278" s="91"/>
      <c r="K278" s="1"/>
      <c r="L278" s="1"/>
      <c r="M278" s="1"/>
      <c r="N278" s="1"/>
      <c r="O278" s="1"/>
      <c r="P278" s="1"/>
      <c r="Q278" s="1"/>
      <c r="R278" s="1"/>
      <c r="S278" s="1"/>
    </row>
    <row r="279" ht="15.75" customHeight="1">
      <c r="A279" s="1"/>
      <c r="B279" s="74">
        <v>3.0</v>
      </c>
      <c r="C279" s="113" t="s">
        <v>277</v>
      </c>
      <c r="D279" s="74"/>
      <c r="E279" s="74"/>
      <c r="F279" s="74"/>
      <c r="G279" s="74">
        <v>1.0</v>
      </c>
      <c r="H279" s="74"/>
      <c r="I279" s="74"/>
      <c r="J279" s="91"/>
      <c r="K279" s="1"/>
      <c r="L279" s="1"/>
      <c r="M279" s="1"/>
      <c r="N279" s="1"/>
      <c r="O279" s="1"/>
      <c r="P279" s="1"/>
      <c r="Q279" s="1"/>
      <c r="R279" s="1"/>
      <c r="S279" s="1"/>
    </row>
    <row r="280" ht="15.75" customHeight="1">
      <c r="A280" s="1"/>
      <c r="B280" s="57" t="s">
        <v>128</v>
      </c>
      <c r="C280" s="59"/>
      <c r="D280" s="80">
        <v>0.0</v>
      </c>
      <c r="E280" s="80">
        <v>0.0</v>
      </c>
      <c r="F280" s="80">
        <v>0.0</v>
      </c>
      <c r="G280" s="80">
        <v>2.0</v>
      </c>
      <c r="H280" s="80">
        <v>1.0</v>
      </c>
      <c r="I280" s="80">
        <v>0.0</v>
      </c>
      <c r="J280" s="105" t="s">
        <v>129</v>
      </c>
      <c r="K280" s="1"/>
      <c r="L280" s="1"/>
      <c r="M280" s="1"/>
      <c r="N280" s="1"/>
      <c r="O280" s="1"/>
      <c r="P280" s="1"/>
      <c r="Q280" s="1"/>
      <c r="R280" s="1"/>
      <c r="S280" s="1"/>
    </row>
    <row r="281" ht="15.75" customHeight="1">
      <c r="A281" s="1"/>
      <c r="B281" s="57" t="s">
        <v>130</v>
      </c>
      <c r="C281" s="59"/>
      <c r="D281" s="80">
        <v>0.0</v>
      </c>
      <c r="E281" s="80">
        <v>0.0</v>
      </c>
      <c r="F281" s="80">
        <v>0.0</v>
      </c>
      <c r="G281" s="80">
        <v>6.0</v>
      </c>
      <c r="H281" s="80">
        <v>4.0</v>
      </c>
      <c r="I281" s="80">
        <v>0.0</v>
      </c>
      <c r="J281" s="105">
        <f>SUM(D281:I281)</f>
        <v>10</v>
      </c>
      <c r="K281" s="1"/>
      <c r="L281" s="1"/>
      <c r="M281" s="1"/>
      <c r="N281" s="1"/>
      <c r="O281" s="1"/>
      <c r="P281" s="1"/>
      <c r="Q281" s="1"/>
      <c r="R281" s="1"/>
      <c r="S281" s="1"/>
    </row>
    <row r="282" ht="15.75" customHeight="1">
      <c r="A282" s="1"/>
      <c r="B282" s="57" t="s">
        <v>99</v>
      </c>
      <c r="C282" s="58"/>
      <c r="D282" s="58"/>
      <c r="E282" s="58"/>
      <c r="F282" s="58"/>
      <c r="G282" s="58"/>
      <c r="H282" s="58"/>
      <c r="I282" s="58"/>
      <c r="J282" s="59"/>
      <c r="K282" s="1"/>
      <c r="L282" s="1"/>
      <c r="M282" s="1"/>
      <c r="N282" s="1"/>
      <c r="O282" s="1"/>
      <c r="P282" s="1"/>
      <c r="Q282" s="1"/>
      <c r="R282" s="1"/>
      <c r="S282" s="1"/>
    </row>
    <row r="283" ht="15.75" customHeight="1">
      <c r="A283" s="1"/>
      <c r="B283" s="94" t="s">
        <v>55</v>
      </c>
      <c r="C283" s="95" t="s">
        <v>118</v>
      </c>
      <c r="D283" s="96" t="s">
        <v>119</v>
      </c>
      <c r="E283" s="58"/>
      <c r="F283" s="58"/>
      <c r="G283" s="58"/>
      <c r="H283" s="58"/>
      <c r="I283" s="59"/>
      <c r="J283" s="97" t="s">
        <v>121</v>
      </c>
      <c r="K283" s="1"/>
      <c r="L283" s="1"/>
      <c r="M283" s="1"/>
      <c r="N283" s="1"/>
      <c r="O283" s="1"/>
      <c r="P283" s="1"/>
      <c r="Q283" s="1"/>
      <c r="R283" s="1"/>
      <c r="S283" s="1"/>
    </row>
    <row r="284" ht="15.75" customHeight="1">
      <c r="A284" s="1"/>
      <c r="B284" s="67"/>
      <c r="C284" s="67"/>
      <c r="D284" s="98">
        <v>0.0</v>
      </c>
      <c r="E284" s="98">
        <v>1.0</v>
      </c>
      <c r="F284" s="98">
        <v>2.0</v>
      </c>
      <c r="G284" s="98">
        <v>3.0</v>
      </c>
      <c r="H284" s="98">
        <v>4.0</v>
      </c>
      <c r="I284" s="98">
        <v>5.0</v>
      </c>
      <c r="J284" s="67"/>
      <c r="K284" s="1"/>
      <c r="L284" s="1"/>
      <c r="M284" s="1"/>
      <c r="N284" s="1"/>
      <c r="O284" s="1"/>
      <c r="P284" s="1"/>
      <c r="Q284" s="1"/>
      <c r="R284" s="1"/>
      <c r="S284" s="1"/>
    </row>
    <row r="285" ht="15.75" customHeight="1">
      <c r="A285" s="1"/>
      <c r="B285" s="74">
        <v>1.0</v>
      </c>
      <c r="C285" s="113" t="s">
        <v>275</v>
      </c>
      <c r="D285" s="74"/>
      <c r="E285" s="74"/>
      <c r="F285" s="74"/>
      <c r="G285" s="74">
        <v>1.0</v>
      </c>
      <c r="H285" s="74"/>
      <c r="I285" s="74"/>
      <c r="J285" s="91"/>
      <c r="K285" s="1"/>
      <c r="L285" s="1"/>
      <c r="M285" s="1"/>
      <c r="N285" s="1"/>
      <c r="O285" s="1"/>
      <c r="P285" s="1"/>
      <c r="Q285" s="1"/>
      <c r="R285" s="1"/>
      <c r="S285" s="1"/>
    </row>
    <row r="286" ht="15.75" customHeight="1">
      <c r="A286" s="1"/>
      <c r="B286" s="74">
        <v>2.0</v>
      </c>
      <c r="C286" s="113" t="s">
        <v>278</v>
      </c>
      <c r="D286" s="74"/>
      <c r="E286" s="74"/>
      <c r="F286" s="74"/>
      <c r="G286" s="74">
        <v>1.0</v>
      </c>
      <c r="H286" s="74"/>
      <c r="I286" s="74"/>
      <c r="J286" s="91"/>
      <c r="K286" s="1"/>
      <c r="L286" s="1"/>
      <c r="M286" s="1"/>
      <c r="N286" s="1"/>
      <c r="O286" s="1"/>
      <c r="P286" s="1"/>
      <c r="Q286" s="1"/>
      <c r="R286" s="1"/>
      <c r="S286" s="1"/>
    </row>
    <row r="287" ht="15.75" customHeight="1">
      <c r="A287" s="1"/>
      <c r="B287" s="74">
        <v>3.0</v>
      </c>
      <c r="C287" s="115" t="s">
        <v>279</v>
      </c>
      <c r="D287" s="74"/>
      <c r="E287" s="74"/>
      <c r="F287" s="74"/>
      <c r="G287" s="74"/>
      <c r="H287" s="74">
        <v>1.0</v>
      </c>
      <c r="I287" s="74"/>
      <c r="J287" s="91"/>
      <c r="K287" s="1"/>
      <c r="L287" s="1"/>
      <c r="M287" s="1"/>
      <c r="N287" s="1"/>
      <c r="O287" s="1"/>
      <c r="P287" s="1"/>
      <c r="Q287" s="1"/>
      <c r="R287" s="1"/>
      <c r="S287" s="1"/>
    </row>
    <row r="288" ht="15.75" customHeight="1">
      <c r="A288" s="1"/>
      <c r="B288" s="74">
        <v>4.0</v>
      </c>
      <c r="C288" s="113" t="s">
        <v>280</v>
      </c>
      <c r="D288" s="74"/>
      <c r="E288" s="74"/>
      <c r="F288" s="74"/>
      <c r="G288" s="74"/>
      <c r="H288" s="74">
        <v>1.0</v>
      </c>
      <c r="I288" s="74"/>
      <c r="J288" s="91"/>
      <c r="K288" s="1"/>
      <c r="L288" s="1"/>
      <c r="M288" s="1"/>
      <c r="N288" s="1"/>
      <c r="O288" s="1"/>
      <c r="P288" s="1"/>
      <c r="Q288" s="1"/>
      <c r="R288" s="1"/>
      <c r="S288" s="1"/>
    </row>
    <row r="289" ht="15.75" customHeight="1">
      <c r="A289" s="1"/>
      <c r="B289" s="57" t="s">
        <v>128</v>
      </c>
      <c r="C289" s="59"/>
      <c r="D289" s="80">
        <v>0.0</v>
      </c>
      <c r="E289" s="80">
        <v>0.0</v>
      </c>
      <c r="F289" s="80">
        <v>0.0</v>
      </c>
      <c r="G289" s="80">
        <v>2.0</v>
      </c>
      <c r="H289" s="80">
        <v>2.0</v>
      </c>
      <c r="I289" s="80">
        <v>0.0</v>
      </c>
      <c r="J289" s="105" t="s">
        <v>129</v>
      </c>
      <c r="K289" s="1"/>
      <c r="L289" s="1"/>
      <c r="M289" s="1"/>
      <c r="N289" s="1"/>
      <c r="O289" s="1"/>
      <c r="P289" s="1"/>
      <c r="Q289" s="1"/>
      <c r="R289" s="1"/>
      <c r="S289" s="1"/>
    </row>
    <row r="290" ht="15.75" customHeight="1">
      <c r="A290" s="1"/>
      <c r="B290" s="57" t="s">
        <v>130</v>
      </c>
      <c r="C290" s="59"/>
      <c r="D290" s="80">
        <v>0.0</v>
      </c>
      <c r="E290" s="80">
        <v>0.0</v>
      </c>
      <c r="F290" s="80">
        <v>0.0</v>
      </c>
      <c r="G290" s="80">
        <v>6.0</v>
      </c>
      <c r="H290" s="80">
        <v>8.0</v>
      </c>
      <c r="I290" s="80">
        <v>0.0</v>
      </c>
      <c r="J290" s="105">
        <f>SUM(D290:I290)</f>
        <v>14</v>
      </c>
      <c r="K290" s="1"/>
      <c r="L290" s="1"/>
      <c r="M290" s="1"/>
      <c r="N290" s="1"/>
      <c r="O290" s="1"/>
      <c r="P290" s="1"/>
      <c r="Q290" s="1"/>
      <c r="R290" s="1"/>
      <c r="S290" s="1"/>
    </row>
    <row r="291" ht="15.75" customHeight="1">
      <c r="A291" s="1"/>
      <c r="K291" s="1"/>
      <c r="L291" s="1"/>
      <c r="M291" s="1"/>
      <c r="N291" s="1"/>
      <c r="O291" s="1"/>
      <c r="P291" s="1"/>
      <c r="Q291" s="1"/>
      <c r="R291" s="1"/>
      <c r="S291" s="1"/>
    </row>
    <row r="292" ht="15.75" customHeight="1">
      <c r="A292" s="1"/>
      <c r="K292" s="1"/>
      <c r="L292" s="1"/>
      <c r="M292" s="1"/>
      <c r="N292" s="1"/>
      <c r="O292" s="1"/>
      <c r="P292" s="1"/>
      <c r="Q292" s="1"/>
      <c r="R292" s="1"/>
      <c r="S292" s="1"/>
    </row>
    <row r="293" ht="15.75" customHeight="1">
      <c r="A293" s="1"/>
      <c r="K293" s="1"/>
      <c r="L293" s="1"/>
      <c r="M293" s="1"/>
      <c r="N293" s="1"/>
      <c r="O293" s="1"/>
      <c r="P293" s="1"/>
      <c r="Q293" s="1"/>
      <c r="R293" s="1"/>
      <c r="S293" s="1"/>
    </row>
    <row r="294" ht="15.75" customHeight="1">
      <c r="A294" s="1"/>
      <c r="K294" s="1"/>
      <c r="L294" s="1"/>
      <c r="M294" s="1"/>
      <c r="N294" s="1"/>
      <c r="O294" s="1"/>
      <c r="P294" s="1"/>
      <c r="Q294" s="1"/>
      <c r="R294" s="1"/>
      <c r="S294" s="1"/>
    </row>
    <row r="295" ht="15.75" customHeight="1">
      <c r="A295" s="1"/>
      <c r="B295" s="117"/>
      <c r="C295" s="117"/>
      <c r="D295" s="117"/>
      <c r="E295" s="117"/>
      <c r="F295" s="117"/>
      <c r="G295" s="117"/>
      <c r="H295" s="117"/>
      <c r="I295" s="117"/>
      <c r="J295" s="117"/>
      <c r="K295" s="1"/>
      <c r="L295" s="1"/>
      <c r="M295" s="1"/>
      <c r="N295" s="1"/>
      <c r="O295" s="1"/>
      <c r="P295" s="1"/>
      <c r="Q295" s="1"/>
      <c r="R295" s="1"/>
      <c r="S295" s="1"/>
    </row>
    <row r="296" ht="15.75" customHeight="1">
      <c r="A296" s="1"/>
      <c r="B296" s="117"/>
      <c r="C296" s="117"/>
      <c r="D296" s="117"/>
      <c r="E296" s="117"/>
      <c r="F296" s="117"/>
      <c r="G296" s="117"/>
      <c r="H296" s="117"/>
      <c r="I296" s="117"/>
      <c r="J296" s="117"/>
      <c r="K296" s="1"/>
      <c r="L296" s="1"/>
      <c r="M296" s="1"/>
      <c r="N296" s="1"/>
      <c r="O296" s="1"/>
      <c r="P296" s="1"/>
      <c r="Q296" s="1"/>
      <c r="R296" s="1"/>
      <c r="S296" s="1"/>
    </row>
    <row r="297" ht="15.75" customHeight="1">
      <c r="A297" s="1"/>
      <c r="B297" s="117"/>
      <c r="C297" s="117"/>
      <c r="D297" s="117"/>
      <c r="E297" s="117"/>
      <c r="F297" s="117"/>
      <c r="G297" s="117"/>
      <c r="H297" s="117"/>
      <c r="I297" s="117"/>
      <c r="J297" s="117"/>
      <c r="K297" s="1"/>
      <c r="L297" s="1"/>
      <c r="M297" s="1"/>
      <c r="N297" s="1"/>
      <c r="O297" s="1"/>
      <c r="P297" s="1"/>
      <c r="Q297" s="1"/>
      <c r="R297" s="1"/>
      <c r="S297" s="1"/>
    </row>
    <row r="298" ht="15.75" customHeight="1">
      <c r="A298" s="1"/>
      <c r="B298" s="117"/>
      <c r="C298" s="117"/>
      <c r="D298" s="117"/>
      <c r="E298" s="117"/>
      <c r="F298" s="117"/>
      <c r="G298" s="117"/>
      <c r="H298" s="117"/>
      <c r="I298" s="117"/>
      <c r="J298" s="117"/>
      <c r="K298" s="1"/>
      <c r="L298" s="1"/>
      <c r="M298" s="1"/>
      <c r="N298" s="1"/>
      <c r="O298" s="1"/>
      <c r="P298" s="1"/>
      <c r="Q298" s="1"/>
      <c r="R298" s="1"/>
      <c r="S298" s="1"/>
    </row>
    <row r="299" ht="15.75" customHeight="1">
      <c r="A299" s="1"/>
      <c r="B299" s="117"/>
      <c r="C299" s="117"/>
      <c r="D299" s="117"/>
      <c r="E299" s="117"/>
      <c r="F299" s="117"/>
      <c r="G299" s="117"/>
      <c r="H299" s="117"/>
      <c r="I299" s="117"/>
      <c r="J299" s="117"/>
      <c r="K299" s="1"/>
      <c r="L299" s="1"/>
      <c r="M299" s="1"/>
      <c r="N299" s="1"/>
      <c r="O299" s="1"/>
      <c r="P299" s="1"/>
      <c r="Q299" s="1"/>
      <c r="R299" s="1"/>
      <c r="S299" s="1"/>
    </row>
    <row r="300" ht="15.75" customHeight="1">
      <c r="A300" s="1"/>
      <c r="B300" s="117"/>
      <c r="C300" s="117"/>
      <c r="D300" s="117"/>
      <c r="E300" s="117"/>
      <c r="F300" s="117"/>
      <c r="G300" s="117"/>
      <c r="H300" s="117"/>
      <c r="I300" s="117"/>
      <c r="J300" s="117"/>
      <c r="K300" s="1"/>
      <c r="L300" s="1"/>
      <c r="M300" s="1"/>
      <c r="N300" s="1"/>
      <c r="O300" s="1"/>
      <c r="P300" s="1"/>
      <c r="Q300" s="1"/>
      <c r="R300" s="1"/>
      <c r="S300" s="1"/>
    </row>
    <row r="301" ht="15.75" customHeight="1">
      <c r="A301" s="1"/>
      <c r="B301" s="117"/>
      <c r="C301" s="117"/>
      <c r="D301" s="117"/>
      <c r="E301" s="117"/>
      <c r="F301" s="117"/>
      <c r="G301" s="117"/>
      <c r="H301" s="117"/>
      <c r="I301" s="117"/>
      <c r="J301" s="117"/>
      <c r="K301" s="1"/>
      <c r="L301" s="1"/>
      <c r="M301" s="1"/>
      <c r="N301" s="1"/>
      <c r="O301" s="1"/>
      <c r="P301" s="1"/>
      <c r="Q301" s="1"/>
      <c r="R301" s="1"/>
      <c r="S301" s="1"/>
    </row>
    <row r="302" ht="15.75" customHeight="1">
      <c r="A302" s="1"/>
      <c r="B302" s="117"/>
      <c r="C302" s="117"/>
      <c r="D302" s="117"/>
      <c r="E302" s="117"/>
      <c r="F302" s="117"/>
      <c r="G302" s="117"/>
      <c r="H302" s="117"/>
      <c r="I302" s="117"/>
      <c r="J302" s="117"/>
      <c r="K302" s="1"/>
      <c r="L302" s="1"/>
      <c r="M302" s="1"/>
      <c r="N302" s="1"/>
      <c r="O302" s="1"/>
      <c r="P302" s="1"/>
      <c r="Q302" s="1"/>
      <c r="R302" s="1"/>
      <c r="S302" s="1"/>
    </row>
    <row r="303" ht="15.75" customHeight="1">
      <c r="A303" s="1"/>
      <c r="B303" s="117"/>
      <c r="C303" s="117"/>
      <c r="D303" s="117"/>
      <c r="E303" s="117"/>
      <c r="F303" s="117"/>
      <c r="G303" s="117"/>
      <c r="H303" s="117"/>
      <c r="I303" s="117"/>
      <c r="J303" s="117"/>
      <c r="K303" s="1"/>
      <c r="L303" s="1"/>
      <c r="M303" s="1"/>
      <c r="N303" s="1"/>
      <c r="O303" s="1"/>
      <c r="P303" s="1"/>
      <c r="Q303" s="1"/>
      <c r="R303" s="1"/>
      <c r="S303" s="1"/>
    </row>
    <row r="304" ht="15.75" customHeight="1">
      <c r="A304" s="1"/>
      <c r="B304" s="117"/>
      <c r="C304" s="117"/>
      <c r="D304" s="117"/>
      <c r="E304" s="117"/>
      <c r="F304" s="117"/>
      <c r="G304" s="117"/>
      <c r="H304" s="117"/>
      <c r="I304" s="117"/>
      <c r="J304" s="117"/>
      <c r="K304" s="1"/>
      <c r="L304" s="1"/>
      <c r="M304" s="1"/>
      <c r="N304" s="1"/>
      <c r="O304" s="1"/>
      <c r="P304" s="1"/>
      <c r="Q304" s="1"/>
      <c r="R304" s="1"/>
      <c r="S304" s="1"/>
    </row>
    <row r="305" ht="15.75" customHeight="1">
      <c r="A305" s="1"/>
      <c r="B305" s="117"/>
      <c r="C305" s="117"/>
      <c r="D305" s="117"/>
      <c r="E305" s="117"/>
      <c r="F305" s="117"/>
      <c r="G305" s="117"/>
      <c r="H305" s="117"/>
      <c r="I305" s="117"/>
      <c r="J305" s="117"/>
      <c r="K305" s="1"/>
      <c r="L305" s="1"/>
      <c r="M305" s="1"/>
      <c r="N305" s="1"/>
      <c r="O305" s="1"/>
      <c r="P305" s="1"/>
      <c r="Q305" s="1"/>
      <c r="R305" s="1"/>
      <c r="S305" s="1"/>
    </row>
    <row r="306" ht="15.75" customHeight="1">
      <c r="A306" s="1"/>
      <c r="B306" s="117"/>
      <c r="C306" s="117"/>
      <c r="D306" s="117"/>
      <c r="E306" s="117"/>
      <c r="F306" s="117"/>
      <c r="G306" s="117"/>
      <c r="H306" s="117"/>
      <c r="I306" s="117"/>
      <c r="J306" s="117"/>
      <c r="K306" s="1"/>
      <c r="L306" s="1"/>
      <c r="M306" s="1"/>
      <c r="N306" s="1"/>
      <c r="O306" s="1"/>
      <c r="P306" s="1"/>
      <c r="Q306" s="1"/>
      <c r="R306" s="1"/>
      <c r="S306" s="1"/>
    </row>
    <row r="307" ht="15.75" customHeight="1">
      <c r="A307" s="1"/>
      <c r="B307" s="117"/>
      <c r="C307" s="117"/>
      <c r="D307" s="117"/>
      <c r="E307" s="117"/>
      <c r="F307" s="117"/>
      <c r="G307" s="117"/>
      <c r="H307" s="117"/>
      <c r="I307" s="117"/>
      <c r="J307" s="117"/>
      <c r="K307" s="1"/>
      <c r="L307" s="1"/>
      <c r="M307" s="1"/>
      <c r="N307" s="1"/>
      <c r="O307" s="1"/>
      <c r="P307" s="1"/>
      <c r="Q307" s="1"/>
      <c r="R307" s="1"/>
      <c r="S307" s="1"/>
    </row>
    <row r="308" ht="15.75" customHeight="1">
      <c r="A308" s="1"/>
      <c r="B308" s="117"/>
      <c r="C308" s="117"/>
      <c r="D308" s="117"/>
      <c r="E308" s="117"/>
      <c r="F308" s="117"/>
      <c r="G308" s="117"/>
      <c r="H308" s="117"/>
      <c r="I308" s="117"/>
      <c r="J308" s="117"/>
      <c r="K308" s="1"/>
      <c r="L308" s="1"/>
      <c r="M308" s="1"/>
      <c r="N308" s="1"/>
      <c r="O308" s="1"/>
      <c r="P308" s="1"/>
      <c r="Q308" s="1"/>
      <c r="R308" s="1"/>
      <c r="S308" s="1"/>
    </row>
    <row r="309" ht="15.75" customHeight="1">
      <c r="A309" s="1"/>
      <c r="B309" s="117"/>
      <c r="C309" s="117"/>
      <c r="D309" s="117"/>
      <c r="E309" s="117"/>
      <c r="F309" s="117"/>
      <c r="G309" s="117"/>
      <c r="H309" s="117"/>
      <c r="I309" s="117"/>
      <c r="J309" s="117"/>
      <c r="K309" s="1"/>
      <c r="L309" s="1"/>
      <c r="M309" s="1"/>
      <c r="N309" s="1"/>
      <c r="O309" s="1"/>
      <c r="P309" s="1"/>
      <c r="Q309" s="1"/>
      <c r="R309" s="1"/>
      <c r="S309" s="1"/>
    </row>
    <row r="310" ht="15.75" customHeight="1">
      <c r="A310" s="1"/>
      <c r="B310" s="117"/>
      <c r="C310" s="117"/>
      <c r="D310" s="117"/>
      <c r="E310" s="117"/>
      <c r="F310" s="117"/>
      <c r="G310" s="117"/>
      <c r="H310" s="117"/>
      <c r="I310" s="117"/>
      <c r="J310" s="117"/>
      <c r="K310" s="1"/>
      <c r="L310" s="1"/>
      <c r="M310" s="1"/>
      <c r="N310" s="1"/>
      <c r="O310" s="1"/>
      <c r="P310" s="1"/>
      <c r="Q310" s="1"/>
      <c r="R310" s="1"/>
      <c r="S310" s="1"/>
    </row>
    <row r="311" ht="15.75" customHeight="1">
      <c r="A311" s="1"/>
      <c r="B311" s="117"/>
      <c r="C311" s="117"/>
      <c r="D311" s="117"/>
      <c r="E311" s="117"/>
      <c r="F311" s="117"/>
      <c r="G311" s="117"/>
      <c r="H311" s="117"/>
      <c r="I311" s="117"/>
      <c r="J311" s="117"/>
      <c r="K311" s="1"/>
      <c r="L311" s="1"/>
      <c r="M311" s="1"/>
      <c r="N311" s="1"/>
      <c r="O311" s="1"/>
      <c r="P311" s="1"/>
      <c r="Q311" s="1"/>
      <c r="R311" s="1"/>
      <c r="S311" s="1"/>
    </row>
    <row r="312" ht="15.75" customHeight="1">
      <c r="A312" s="1"/>
      <c r="B312" s="117"/>
      <c r="C312" s="117"/>
      <c r="D312" s="117"/>
      <c r="E312" s="117"/>
      <c r="F312" s="117"/>
      <c r="G312" s="117"/>
      <c r="H312" s="117"/>
      <c r="I312" s="117"/>
      <c r="J312" s="117"/>
      <c r="K312" s="1"/>
      <c r="L312" s="1"/>
      <c r="M312" s="1"/>
      <c r="N312" s="1"/>
      <c r="O312" s="1"/>
      <c r="P312" s="1"/>
      <c r="Q312" s="1"/>
      <c r="R312" s="1"/>
      <c r="S312" s="1"/>
    </row>
    <row r="313" ht="15.75" customHeight="1">
      <c r="A313" s="1"/>
      <c r="B313" s="117"/>
      <c r="C313" s="117"/>
      <c r="D313" s="117"/>
      <c r="E313" s="117"/>
      <c r="F313" s="117"/>
      <c r="G313" s="117"/>
      <c r="H313" s="117"/>
      <c r="I313" s="117"/>
      <c r="J313" s="117"/>
      <c r="K313" s="1"/>
      <c r="L313" s="1"/>
      <c r="M313" s="1"/>
      <c r="N313" s="1"/>
      <c r="O313" s="1"/>
      <c r="P313" s="1"/>
      <c r="Q313" s="1"/>
      <c r="R313" s="1"/>
      <c r="S313" s="1"/>
    </row>
    <row r="314" ht="15.75" customHeight="1">
      <c r="A314" s="1"/>
      <c r="K314" s="1"/>
      <c r="L314" s="1"/>
      <c r="M314" s="1"/>
      <c r="N314" s="1"/>
      <c r="O314" s="1"/>
      <c r="P314" s="1"/>
      <c r="Q314" s="1"/>
      <c r="R314" s="1"/>
      <c r="S314" s="1"/>
    </row>
    <row r="315" ht="15.75" customHeight="1">
      <c r="A315" s="1"/>
      <c r="K315" s="1"/>
      <c r="L315" s="1"/>
      <c r="M315" s="1"/>
      <c r="N315" s="1"/>
      <c r="O315" s="1"/>
      <c r="P315" s="1"/>
      <c r="Q315" s="1"/>
      <c r="R315" s="1"/>
      <c r="S315" s="1"/>
    </row>
    <row r="316" ht="15.75" customHeight="1">
      <c r="A316" s="1"/>
      <c r="K316" s="1"/>
      <c r="L316" s="1"/>
      <c r="M316" s="1"/>
      <c r="N316" s="1"/>
      <c r="O316" s="1"/>
      <c r="P316" s="1"/>
      <c r="Q316" s="1"/>
      <c r="R316" s="1"/>
      <c r="S316" s="1"/>
    </row>
    <row r="317" ht="15.75" customHeight="1">
      <c r="A317" s="1"/>
      <c r="B317" s="1"/>
      <c r="C317" s="1"/>
      <c r="D317" s="1"/>
      <c r="E317" s="1"/>
      <c r="F317" s="1"/>
      <c r="G317" s="1"/>
      <c r="H317" s="1"/>
      <c r="I317" s="1"/>
      <c r="J317" s="1"/>
      <c r="K317" s="1"/>
      <c r="L317" s="1"/>
      <c r="M317" s="1"/>
      <c r="N317" s="1"/>
      <c r="O317" s="1"/>
      <c r="P317" s="1"/>
      <c r="Q317" s="1"/>
      <c r="R317" s="1"/>
      <c r="S317" s="1"/>
    </row>
    <row r="318" ht="15.75" customHeight="1">
      <c r="A318" s="1"/>
      <c r="B318" s="1"/>
      <c r="C318" s="1"/>
      <c r="D318" s="1"/>
      <c r="E318" s="1"/>
      <c r="F318" s="1"/>
      <c r="G318" s="1"/>
      <c r="H318" s="1"/>
      <c r="I318" s="1"/>
      <c r="J318" s="1"/>
      <c r="K318" s="1"/>
      <c r="L318" s="1"/>
      <c r="M318" s="1"/>
      <c r="N318" s="1"/>
      <c r="O318" s="1"/>
      <c r="P318" s="1"/>
      <c r="Q318" s="1"/>
      <c r="R318" s="1"/>
      <c r="S318" s="1"/>
    </row>
    <row r="319" ht="15.75" customHeight="1">
      <c r="A319" s="1"/>
      <c r="B319" s="1"/>
      <c r="C319" s="1"/>
      <c r="D319" s="1"/>
      <c r="E319" s="1"/>
      <c r="F319" s="1"/>
      <c r="G319" s="1"/>
      <c r="H319" s="1"/>
      <c r="I319" s="1"/>
      <c r="J319" s="1"/>
      <c r="K319" s="1"/>
      <c r="L319" s="1"/>
      <c r="M319" s="1"/>
      <c r="N319" s="1"/>
      <c r="O319" s="1"/>
      <c r="P319" s="1"/>
      <c r="Q319" s="1"/>
      <c r="R319" s="1"/>
      <c r="S319" s="1"/>
    </row>
    <row r="320" ht="15.75" customHeight="1">
      <c r="A320" s="1"/>
      <c r="B320" s="1"/>
      <c r="C320" s="1"/>
      <c r="D320" s="1"/>
      <c r="E320" s="1"/>
      <c r="F320" s="1"/>
      <c r="G320" s="1"/>
      <c r="H320" s="1"/>
      <c r="I320" s="1"/>
      <c r="J320" s="1"/>
      <c r="K320" s="1"/>
      <c r="L320" s="1"/>
      <c r="M320" s="1"/>
      <c r="N320" s="1"/>
      <c r="O320" s="1"/>
      <c r="P320" s="1"/>
      <c r="Q320" s="1"/>
      <c r="R320" s="1"/>
      <c r="S320" s="1"/>
    </row>
    <row r="321" ht="15.75" customHeight="1">
      <c r="A321" s="1"/>
      <c r="B321" s="1"/>
      <c r="C321" s="1"/>
      <c r="D321" s="1"/>
      <c r="E321" s="1"/>
      <c r="F321" s="1"/>
      <c r="G321" s="1"/>
      <c r="H321" s="1"/>
      <c r="I321" s="1"/>
      <c r="J321" s="1"/>
      <c r="K321" s="1"/>
      <c r="L321" s="1"/>
      <c r="M321" s="1"/>
      <c r="N321" s="1"/>
      <c r="O321" s="1"/>
      <c r="P321" s="1"/>
      <c r="Q321" s="1"/>
      <c r="R321" s="1"/>
      <c r="S321" s="1"/>
    </row>
    <row r="322" ht="15.75" customHeight="1">
      <c r="A322" s="1"/>
      <c r="B322" s="1"/>
      <c r="C322" s="1"/>
      <c r="D322" s="1"/>
      <c r="E322" s="1"/>
      <c r="F322" s="1"/>
      <c r="G322" s="1"/>
      <c r="H322" s="1"/>
      <c r="I322" s="1"/>
      <c r="J322" s="1"/>
      <c r="K322" s="1"/>
      <c r="L322" s="1"/>
      <c r="M322" s="1"/>
      <c r="N322" s="1"/>
      <c r="O322" s="1"/>
      <c r="P322" s="1"/>
      <c r="Q322" s="1"/>
      <c r="R322" s="1"/>
      <c r="S322" s="1"/>
    </row>
    <row r="323" ht="15.75" customHeight="1">
      <c r="A323" s="1"/>
      <c r="B323" s="1"/>
      <c r="C323" s="1"/>
      <c r="D323" s="1"/>
      <c r="E323" s="1"/>
      <c r="F323" s="1"/>
      <c r="G323" s="1"/>
      <c r="H323" s="1"/>
      <c r="I323" s="1"/>
      <c r="J323" s="1"/>
      <c r="K323" s="1"/>
      <c r="L323" s="1"/>
      <c r="M323" s="1"/>
      <c r="N323" s="1"/>
      <c r="O323" s="1"/>
      <c r="P323" s="1"/>
      <c r="Q323" s="1"/>
      <c r="R323" s="1"/>
      <c r="S323" s="1"/>
    </row>
    <row r="324" ht="15.75" customHeight="1">
      <c r="A324" s="1"/>
      <c r="B324" s="1"/>
      <c r="C324" s="1"/>
      <c r="D324" s="1"/>
      <c r="E324" s="1"/>
      <c r="F324" s="1"/>
      <c r="G324" s="1"/>
      <c r="H324" s="1"/>
      <c r="I324" s="1"/>
      <c r="J324" s="1"/>
      <c r="K324" s="1"/>
      <c r="L324" s="1"/>
      <c r="M324" s="1"/>
      <c r="N324" s="1"/>
      <c r="O324" s="1"/>
      <c r="P324" s="1"/>
      <c r="Q324" s="1"/>
      <c r="R324" s="1"/>
      <c r="S324" s="1"/>
    </row>
    <row r="325" ht="15.75" customHeight="1">
      <c r="A325" s="1"/>
      <c r="B325" s="1"/>
      <c r="C325" s="1"/>
      <c r="D325" s="1"/>
      <c r="E325" s="1"/>
      <c r="F325" s="1"/>
      <c r="G325" s="1"/>
      <c r="H325" s="1"/>
      <c r="I325" s="1"/>
      <c r="J325" s="1"/>
      <c r="K325" s="1"/>
      <c r="L325" s="1"/>
      <c r="M325" s="1"/>
      <c r="N325" s="1"/>
      <c r="O325" s="1"/>
      <c r="P325" s="1"/>
      <c r="Q325" s="1"/>
      <c r="R325" s="1"/>
      <c r="S325" s="1"/>
    </row>
    <row r="326" ht="15.75" customHeight="1">
      <c r="A326" s="1"/>
      <c r="B326" s="1"/>
      <c r="C326" s="1"/>
      <c r="D326" s="1"/>
      <c r="E326" s="1"/>
      <c r="F326" s="1"/>
      <c r="G326" s="1"/>
      <c r="H326" s="1"/>
      <c r="I326" s="1"/>
      <c r="J326" s="1"/>
      <c r="K326" s="1"/>
      <c r="L326" s="1"/>
      <c r="M326" s="1"/>
      <c r="N326" s="1"/>
      <c r="O326" s="1"/>
      <c r="P326" s="1"/>
      <c r="Q326" s="1"/>
      <c r="R326" s="1"/>
      <c r="S326" s="1"/>
    </row>
    <row r="327" ht="15.75" customHeight="1">
      <c r="A327" s="1"/>
      <c r="B327" s="1"/>
      <c r="C327" s="1"/>
      <c r="D327" s="1"/>
      <c r="E327" s="1"/>
      <c r="F327" s="1"/>
      <c r="G327" s="1"/>
      <c r="H327" s="1"/>
      <c r="I327" s="1"/>
      <c r="J327" s="1"/>
      <c r="K327" s="1"/>
      <c r="L327" s="1"/>
      <c r="M327" s="1"/>
      <c r="N327" s="1"/>
      <c r="O327" s="1"/>
      <c r="P327" s="1"/>
      <c r="Q327" s="1"/>
      <c r="R327" s="1"/>
      <c r="S327" s="1"/>
    </row>
    <row r="328" ht="15.75" customHeight="1">
      <c r="A328" s="1"/>
      <c r="B328" s="1"/>
      <c r="C328" s="1"/>
      <c r="D328" s="1"/>
      <c r="E328" s="1"/>
      <c r="F328" s="1"/>
      <c r="G328" s="1"/>
      <c r="H328" s="1"/>
      <c r="I328" s="1"/>
      <c r="J328" s="1"/>
      <c r="K328" s="1"/>
      <c r="L328" s="1"/>
      <c r="M328" s="1"/>
      <c r="N328" s="1"/>
      <c r="O328" s="1"/>
      <c r="P328" s="1"/>
      <c r="Q328" s="1"/>
      <c r="R328" s="1"/>
      <c r="S328" s="1"/>
    </row>
    <row r="329" ht="15.75" customHeight="1">
      <c r="A329" s="1"/>
      <c r="B329" s="1"/>
      <c r="C329" s="1"/>
      <c r="D329" s="1"/>
      <c r="E329" s="1"/>
      <c r="F329" s="1"/>
      <c r="G329" s="1"/>
      <c r="H329" s="1"/>
      <c r="I329" s="1"/>
      <c r="J329" s="1"/>
      <c r="K329" s="1"/>
      <c r="L329" s="1"/>
      <c r="M329" s="1"/>
      <c r="N329" s="1"/>
      <c r="O329" s="1"/>
      <c r="P329" s="1"/>
      <c r="Q329" s="1"/>
      <c r="R329" s="1"/>
      <c r="S329" s="1"/>
    </row>
    <row r="330" ht="15.75" customHeight="1">
      <c r="A330" s="1"/>
      <c r="B330" s="1"/>
      <c r="C330" s="1"/>
      <c r="D330" s="1"/>
      <c r="E330" s="1"/>
      <c r="F330" s="1"/>
      <c r="G330" s="1"/>
      <c r="H330" s="1"/>
      <c r="I330" s="1"/>
      <c r="J330" s="1"/>
      <c r="K330" s="1"/>
      <c r="L330" s="1"/>
      <c r="M330" s="1"/>
      <c r="N330" s="1"/>
      <c r="O330" s="1"/>
      <c r="P330" s="1"/>
      <c r="Q330" s="1"/>
      <c r="R330" s="1"/>
      <c r="S330" s="1"/>
    </row>
    <row r="331" ht="15.75" customHeight="1">
      <c r="A331" s="1"/>
      <c r="B331" s="1"/>
      <c r="C331" s="1"/>
      <c r="D331" s="1"/>
      <c r="E331" s="1"/>
      <c r="F331" s="1"/>
      <c r="G331" s="1"/>
      <c r="H331" s="1"/>
      <c r="I331" s="1"/>
      <c r="J331" s="1"/>
      <c r="K331" s="1"/>
      <c r="L331" s="1"/>
      <c r="M331" s="1"/>
      <c r="N331" s="1"/>
      <c r="O331" s="1"/>
      <c r="P331" s="1"/>
      <c r="Q331" s="1"/>
      <c r="R331" s="1"/>
      <c r="S331" s="1"/>
    </row>
    <row r="332" ht="15.75" customHeight="1">
      <c r="A332" s="1"/>
      <c r="B332" s="1"/>
      <c r="C332" s="1"/>
      <c r="D332" s="1"/>
      <c r="E332" s="1"/>
      <c r="F332" s="1"/>
      <c r="G332" s="1"/>
      <c r="H332" s="1"/>
      <c r="I332" s="1"/>
      <c r="J332" s="1"/>
      <c r="K332" s="1"/>
      <c r="L332" s="1"/>
      <c r="M332" s="1"/>
      <c r="N332" s="1"/>
      <c r="O332" s="1"/>
      <c r="P332" s="1"/>
      <c r="Q332" s="1"/>
      <c r="R332" s="1"/>
      <c r="S332" s="1"/>
    </row>
    <row r="333" ht="15.75" customHeight="1">
      <c r="A333" s="1"/>
      <c r="B333" s="1"/>
      <c r="C333" s="1"/>
      <c r="D333" s="1"/>
      <c r="E333" s="1"/>
      <c r="F333" s="1"/>
      <c r="G333" s="1"/>
      <c r="H333" s="1"/>
      <c r="I333" s="1"/>
      <c r="J333" s="1"/>
      <c r="K333" s="1"/>
      <c r="L333" s="1"/>
      <c r="M333" s="1"/>
      <c r="N333" s="1"/>
      <c r="O333" s="1"/>
      <c r="P333" s="1"/>
      <c r="Q333" s="1"/>
      <c r="R333" s="1"/>
      <c r="S333" s="1"/>
    </row>
    <row r="334" ht="15.75" customHeight="1">
      <c r="A334" s="1"/>
      <c r="B334" s="1"/>
      <c r="C334" s="1"/>
      <c r="D334" s="1"/>
      <c r="E334" s="1"/>
      <c r="F334" s="1"/>
      <c r="G334" s="1"/>
      <c r="H334" s="1"/>
      <c r="I334" s="1"/>
      <c r="J334" s="1"/>
      <c r="K334" s="1"/>
      <c r="L334" s="1"/>
      <c r="M334" s="1"/>
      <c r="N334" s="1"/>
      <c r="O334" s="1"/>
      <c r="P334" s="1"/>
      <c r="Q334" s="1"/>
      <c r="R334" s="1"/>
      <c r="S334" s="1"/>
    </row>
    <row r="335" ht="15.75" customHeight="1">
      <c r="A335" s="1"/>
      <c r="B335" s="1"/>
      <c r="C335" s="1"/>
      <c r="D335" s="1"/>
      <c r="E335" s="1"/>
      <c r="F335" s="1"/>
      <c r="G335" s="1"/>
      <c r="H335" s="1"/>
      <c r="I335" s="1"/>
      <c r="J335" s="1"/>
      <c r="K335" s="1"/>
      <c r="L335" s="1"/>
      <c r="M335" s="1"/>
      <c r="N335" s="1"/>
      <c r="O335" s="1"/>
      <c r="P335" s="1"/>
      <c r="Q335" s="1"/>
      <c r="R335" s="1"/>
      <c r="S335" s="1"/>
    </row>
    <row r="336" ht="15.75" customHeight="1">
      <c r="A336" s="1"/>
      <c r="B336" s="1"/>
      <c r="C336" s="1"/>
      <c r="D336" s="1"/>
      <c r="E336" s="1"/>
      <c r="F336" s="1"/>
      <c r="G336" s="1"/>
      <c r="H336" s="1"/>
      <c r="I336" s="1"/>
      <c r="J336" s="1"/>
      <c r="K336" s="1"/>
      <c r="L336" s="1"/>
      <c r="M336" s="1"/>
      <c r="N336" s="1"/>
      <c r="O336" s="1"/>
      <c r="P336" s="1"/>
      <c r="Q336" s="1"/>
      <c r="R336" s="1"/>
      <c r="S336" s="1"/>
    </row>
    <row r="337" ht="15.75" customHeight="1">
      <c r="A337" s="1"/>
      <c r="B337" s="1"/>
      <c r="C337" s="1"/>
      <c r="D337" s="1"/>
      <c r="E337" s="1"/>
      <c r="F337" s="1"/>
      <c r="G337" s="1"/>
      <c r="H337" s="1"/>
      <c r="I337" s="1"/>
      <c r="J337" s="1"/>
      <c r="K337" s="1"/>
      <c r="L337" s="1"/>
      <c r="M337" s="1"/>
      <c r="N337" s="1"/>
      <c r="O337" s="1"/>
      <c r="P337" s="1"/>
      <c r="Q337" s="1"/>
      <c r="R337" s="1"/>
      <c r="S337" s="1"/>
    </row>
    <row r="338" ht="15.75" customHeight="1">
      <c r="A338" s="1"/>
      <c r="B338" s="1"/>
      <c r="C338" s="1"/>
      <c r="D338" s="1"/>
      <c r="E338" s="1"/>
      <c r="F338" s="1"/>
      <c r="G338" s="1"/>
      <c r="H338" s="1"/>
      <c r="I338" s="1"/>
      <c r="J338" s="1"/>
      <c r="K338" s="1"/>
      <c r="L338" s="1"/>
      <c r="M338" s="1"/>
      <c r="N338" s="1"/>
      <c r="O338" s="1"/>
      <c r="P338" s="1"/>
      <c r="Q338" s="1"/>
      <c r="R338" s="1"/>
      <c r="S338" s="1"/>
    </row>
    <row r="339" ht="15.75" customHeight="1">
      <c r="A339" s="1"/>
      <c r="B339" s="1"/>
      <c r="C339" s="1"/>
      <c r="D339" s="1"/>
      <c r="E339" s="1"/>
      <c r="F339" s="1"/>
      <c r="G339" s="1"/>
      <c r="H339" s="1"/>
      <c r="I339" s="1"/>
      <c r="J339" s="1"/>
      <c r="K339" s="1"/>
      <c r="L339" s="1"/>
      <c r="M339" s="1"/>
      <c r="N339" s="1"/>
      <c r="O339" s="1"/>
      <c r="P339" s="1"/>
      <c r="Q339" s="1"/>
      <c r="R339" s="1"/>
      <c r="S339" s="1"/>
    </row>
    <row r="340" ht="15.75" customHeight="1">
      <c r="A340" s="1"/>
      <c r="B340" s="1"/>
      <c r="C340" s="1"/>
      <c r="D340" s="1"/>
      <c r="E340" s="1"/>
      <c r="F340" s="1"/>
      <c r="G340" s="1"/>
      <c r="H340" s="1"/>
      <c r="I340" s="1"/>
      <c r="J340" s="1"/>
      <c r="K340" s="1"/>
      <c r="L340" s="1"/>
      <c r="M340" s="1"/>
      <c r="N340" s="1"/>
      <c r="O340" s="1"/>
      <c r="P340" s="1"/>
      <c r="Q340" s="1"/>
      <c r="R340" s="1"/>
      <c r="S340" s="1"/>
    </row>
    <row r="341" ht="15.75" customHeight="1">
      <c r="A341" s="1"/>
      <c r="B341" s="1"/>
      <c r="C341" s="1"/>
      <c r="D341" s="1"/>
      <c r="E341" s="1"/>
      <c r="F341" s="1"/>
      <c r="G341" s="1"/>
      <c r="H341" s="1"/>
      <c r="I341" s="1"/>
      <c r="J341" s="1"/>
      <c r="K341" s="1"/>
      <c r="L341" s="1"/>
      <c r="M341" s="1"/>
      <c r="N341" s="1"/>
      <c r="O341" s="1"/>
      <c r="P341" s="1"/>
      <c r="Q341" s="1"/>
      <c r="R341" s="1"/>
      <c r="S341" s="1"/>
    </row>
    <row r="342" ht="15.75" customHeight="1">
      <c r="A342" s="1"/>
      <c r="B342" s="1"/>
      <c r="C342" s="1"/>
      <c r="D342" s="1"/>
      <c r="E342" s="1"/>
      <c r="F342" s="1"/>
      <c r="G342" s="1"/>
      <c r="H342" s="1"/>
      <c r="I342" s="1"/>
      <c r="J342" s="1"/>
      <c r="K342" s="1"/>
      <c r="L342" s="1"/>
      <c r="M342" s="1"/>
      <c r="N342" s="1"/>
      <c r="O342" s="1"/>
      <c r="P342" s="1"/>
      <c r="Q342" s="1"/>
      <c r="R342" s="1"/>
      <c r="S342" s="1"/>
    </row>
    <row r="343" ht="15.75" customHeight="1">
      <c r="A343" s="1"/>
      <c r="B343" s="1"/>
      <c r="C343" s="1"/>
      <c r="D343" s="1"/>
      <c r="E343" s="1"/>
      <c r="F343" s="1"/>
      <c r="G343" s="1"/>
      <c r="H343" s="1"/>
      <c r="I343" s="1"/>
      <c r="J343" s="1"/>
      <c r="K343" s="1"/>
      <c r="L343" s="1"/>
      <c r="M343" s="1"/>
      <c r="N343" s="1"/>
      <c r="O343" s="1"/>
      <c r="P343" s="1"/>
      <c r="Q343" s="1"/>
      <c r="R343" s="1"/>
      <c r="S343" s="1"/>
    </row>
    <row r="344" ht="15.75" customHeight="1">
      <c r="A344" s="1"/>
      <c r="B344" s="1"/>
      <c r="C344" s="1"/>
      <c r="D344" s="1"/>
      <c r="E344" s="1"/>
      <c r="F344" s="1"/>
      <c r="G344" s="1"/>
      <c r="H344" s="1"/>
      <c r="I344" s="1"/>
      <c r="J344" s="1"/>
      <c r="K344" s="1"/>
      <c r="L344" s="1"/>
      <c r="M344" s="1"/>
      <c r="N344" s="1"/>
      <c r="O344" s="1"/>
      <c r="P344" s="1"/>
      <c r="Q344" s="1"/>
      <c r="R344" s="1"/>
      <c r="S344" s="1"/>
    </row>
    <row r="345" ht="15.75" customHeight="1">
      <c r="A345" s="1"/>
      <c r="B345" s="1"/>
      <c r="C345" s="1"/>
      <c r="D345" s="1"/>
      <c r="E345" s="1"/>
      <c r="F345" s="1"/>
      <c r="G345" s="1"/>
      <c r="H345" s="1"/>
      <c r="I345" s="1"/>
      <c r="J345" s="1"/>
      <c r="K345" s="1"/>
      <c r="L345" s="1"/>
      <c r="M345" s="1"/>
      <c r="N345" s="1"/>
      <c r="O345" s="1"/>
      <c r="P345" s="1"/>
      <c r="Q345" s="1"/>
      <c r="R345" s="1"/>
      <c r="S345" s="1"/>
    </row>
    <row r="346" ht="15.75" customHeight="1">
      <c r="A346" s="1"/>
      <c r="B346" s="1"/>
      <c r="C346" s="1"/>
      <c r="D346" s="1"/>
      <c r="E346" s="1"/>
      <c r="F346" s="1"/>
      <c r="G346" s="1"/>
      <c r="H346" s="1"/>
      <c r="I346" s="1"/>
      <c r="J346" s="1"/>
      <c r="K346" s="1"/>
      <c r="L346" s="1"/>
      <c r="M346" s="1"/>
      <c r="N346" s="1"/>
      <c r="O346" s="1"/>
      <c r="P346" s="1"/>
      <c r="Q346" s="1"/>
      <c r="R346" s="1"/>
      <c r="S346" s="1"/>
    </row>
    <row r="347" ht="15.75" customHeight="1">
      <c r="A347" s="1"/>
      <c r="B347" s="1"/>
      <c r="C347" s="1"/>
      <c r="D347" s="1"/>
      <c r="E347" s="1"/>
      <c r="F347" s="1"/>
      <c r="G347" s="1"/>
      <c r="H347" s="1"/>
      <c r="I347" s="1"/>
      <c r="J347" s="1"/>
      <c r="K347" s="1"/>
      <c r="L347" s="1"/>
      <c r="M347" s="1"/>
      <c r="N347" s="1"/>
      <c r="O347" s="1"/>
      <c r="P347" s="1"/>
      <c r="Q347" s="1"/>
      <c r="R347" s="1"/>
      <c r="S347" s="1"/>
    </row>
    <row r="348" ht="15.75" customHeight="1">
      <c r="A348" s="1"/>
      <c r="B348" s="1"/>
      <c r="C348" s="1"/>
      <c r="D348" s="1"/>
      <c r="E348" s="1"/>
      <c r="F348" s="1"/>
      <c r="G348" s="1"/>
      <c r="H348" s="1"/>
      <c r="I348" s="1"/>
      <c r="J348" s="1"/>
      <c r="K348" s="1"/>
      <c r="L348" s="1"/>
      <c r="M348" s="1"/>
      <c r="N348" s="1"/>
      <c r="O348" s="1"/>
      <c r="P348" s="1"/>
      <c r="Q348" s="1"/>
      <c r="R348" s="1"/>
      <c r="S348" s="1"/>
    </row>
    <row r="349" ht="15.75" customHeight="1">
      <c r="A349" s="1"/>
      <c r="B349" s="1"/>
      <c r="C349" s="1"/>
      <c r="D349" s="1"/>
      <c r="E349" s="1"/>
      <c r="F349" s="1"/>
      <c r="G349" s="1"/>
      <c r="H349" s="1"/>
      <c r="I349" s="1"/>
      <c r="J349" s="1"/>
      <c r="K349" s="1"/>
      <c r="L349" s="1"/>
      <c r="M349" s="1"/>
      <c r="N349" s="1"/>
      <c r="O349" s="1"/>
      <c r="P349" s="1"/>
      <c r="Q349" s="1"/>
      <c r="R349" s="1"/>
      <c r="S349" s="1"/>
    </row>
    <row r="350" ht="15.75" customHeight="1">
      <c r="A350" s="1"/>
      <c r="B350" s="1"/>
      <c r="C350" s="1"/>
      <c r="D350" s="1"/>
      <c r="E350" s="1"/>
      <c r="F350" s="1"/>
      <c r="G350" s="1"/>
      <c r="H350" s="1"/>
      <c r="I350" s="1"/>
      <c r="J350" s="1"/>
      <c r="K350" s="1"/>
      <c r="L350" s="1"/>
      <c r="M350" s="1"/>
      <c r="N350" s="1"/>
      <c r="O350" s="1"/>
      <c r="P350" s="1"/>
      <c r="Q350" s="1"/>
      <c r="R350" s="1"/>
      <c r="S350" s="1"/>
    </row>
    <row r="351" ht="15.75" customHeight="1">
      <c r="A351" s="1"/>
      <c r="B351" s="1"/>
      <c r="C351" s="1"/>
      <c r="D351" s="1"/>
      <c r="E351" s="1"/>
      <c r="F351" s="1"/>
      <c r="G351" s="1"/>
      <c r="H351" s="1"/>
      <c r="I351" s="1"/>
      <c r="J351" s="1"/>
      <c r="K351" s="1"/>
      <c r="L351" s="1"/>
      <c r="M351" s="1"/>
      <c r="N351" s="1"/>
      <c r="O351" s="1"/>
      <c r="P351" s="1"/>
      <c r="Q351" s="1"/>
      <c r="R351" s="1"/>
      <c r="S351" s="1"/>
    </row>
    <row r="352" ht="15.75" customHeight="1">
      <c r="A352" s="1"/>
      <c r="B352" s="1"/>
      <c r="C352" s="1"/>
      <c r="D352" s="1"/>
      <c r="E352" s="1"/>
      <c r="F352" s="1"/>
      <c r="G352" s="1"/>
      <c r="H352" s="1"/>
      <c r="I352" s="1"/>
      <c r="J352" s="1"/>
      <c r="K352" s="1"/>
      <c r="L352" s="1"/>
      <c r="M352" s="1"/>
      <c r="N352" s="1"/>
      <c r="O352" s="1"/>
      <c r="P352" s="1"/>
      <c r="Q352" s="1"/>
      <c r="R352" s="1"/>
      <c r="S352" s="1"/>
    </row>
    <row r="353" ht="15.75" customHeight="1">
      <c r="A353" s="1"/>
      <c r="B353" s="1"/>
      <c r="C353" s="1"/>
      <c r="D353" s="1"/>
      <c r="E353" s="1"/>
      <c r="F353" s="1"/>
      <c r="G353" s="1"/>
      <c r="H353" s="1"/>
      <c r="I353" s="1"/>
      <c r="J353" s="1"/>
      <c r="K353" s="1"/>
      <c r="L353" s="1"/>
      <c r="M353" s="1"/>
      <c r="N353" s="1"/>
      <c r="O353" s="1"/>
      <c r="P353" s="1"/>
      <c r="Q353" s="1"/>
      <c r="R353" s="1"/>
      <c r="S353" s="1"/>
    </row>
    <row r="354" ht="15.75" customHeight="1">
      <c r="A354" s="1"/>
      <c r="B354" s="1"/>
      <c r="C354" s="1"/>
      <c r="D354" s="1"/>
      <c r="E354" s="1"/>
      <c r="F354" s="1"/>
      <c r="G354" s="1"/>
      <c r="H354" s="1"/>
      <c r="I354" s="1"/>
      <c r="J354" s="1"/>
      <c r="K354" s="1"/>
      <c r="L354" s="1"/>
      <c r="M354" s="1"/>
      <c r="N354" s="1"/>
      <c r="O354" s="1"/>
      <c r="P354" s="1"/>
      <c r="Q354" s="1"/>
      <c r="R354" s="1"/>
      <c r="S354" s="1"/>
    </row>
    <row r="355" ht="15.75" customHeight="1">
      <c r="A355" s="1"/>
      <c r="B355" s="1"/>
      <c r="C355" s="1"/>
      <c r="D355" s="1"/>
      <c r="E355" s="1"/>
      <c r="F355" s="1"/>
      <c r="G355" s="1"/>
      <c r="H355" s="1"/>
      <c r="I355" s="1"/>
      <c r="J355" s="1"/>
      <c r="K355" s="1"/>
      <c r="L355" s="1"/>
      <c r="M355" s="1"/>
      <c r="N355" s="1"/>
      <c r="O355" s="1"/>
      <c r="P355" s="1"/>
      <c r="Q355" s="1"/>
      <c r="R355" s="1"/>
      <c r="S355" s="1"/>
    </row>
    <row r="356" ht="15.75" customHeight="1">
      <c r="A356" s="1"/>
      <c r="B356" s="1"/>
      <c r="C356" s="1"/>
      <c r="D356" s="1"/>
      <c r="E356" s="1"/>
      <c r="F356" s="1"/>
      <c r="G356" s="1"/>
      <c r="H356" s="1"/>
      <c r="I356" s="1"/>
      <c r="J356" s="1"/>
      <c r="K356" s="1"/>
      <c r="L356" s="1"/>
      <c r="M356" s="1"/>
      <c r="N356" s="1"/>
      <c r="O356" s="1"/>
      <c r="P356" s="1"/>
      <c r="Q356" s="1"/>
      <c r="R356" s="1"/>
      <c r="S356" s="1"/>
    </row>
    <row r="357" ht="15.75" customHeight="1">
      <c r="A357" s="1"/>
      <c r="B357" s="1"/>
      <c r="C357" s="1"/>
      <c r="D357" s="1"/>
      <c r="E357" s="1"/>
      <c r="F357" s="1"/>
      <c r="G357" s="1"/>
      <c r="H357" s="1"/>
      <c r="I357" s="1"/>
      <c r="J357" s="1"/>
      <c r="K357" s="1"/>
      <c r="L357" s="1"/>
      <c r="M357" s="1"/>
      <c r="N357" s="1"/>
      <c r="O357" s="1"/>
      <c r="P357" s="1"/>
      <c r="Q357" s="1"/>
      <c r="R357" s="1"/>
      <c r="S357" s="1"/>
    </row>
    <row r="358" ht="15.75" customHeight="1">
      <c r="A358" s="1"/>
      <c r="B358" s="1"/>
      <c r="C358" s="1"/>
      <c r="D358" s="1"/>
      <c r="E358" s="1"/>
      <c r="F358" s="1"/>
      <c r="G358" s="1"/>
      <c r="H358" s="1"/>
      <c r="I358" s="1"/>
      <c r="J358" s="1"/>
      <c r="K358" s="1"/>
      <c r="L358" s="1"/>
      <c r="M358" s="1"/>
      <c r="N358" s="1"/>
      <c r="O358" s="1"/>
      <c r="P358" s="1"/>
      <c r="Q358" s="1"/>
      <c r="R358" s="1"/>
      <c r="S358" s="1"/>
    </row>
    <row r="359" ht="15.75" customHeight="1">
      <c r="A359" s="1"/>
      <c r="B359" s="1"/>
      <c r="C359" s="1"/>
      <c r="D359" s="1"/>
      <c r="E359" s="1"/>
      <c r="F359" s="1"/>
      <c r="G359" s="1"/>
      <c r="H359" s="1"/>
      <c r="I359" s="1"/>
      <c r="J359" s="1"/>
      <c r="K359" s="1"/>
      <c r="L359" s="1"/>
      <c r="M359" s="1"/>
      <c r="N359" s="1"/>
      <c r="O359" s="1"/>
      <c r="P359" s="1"/>
      <c r="Q359" s="1"/>
      <c r="R359" s="1"/>
      <c r="S359" s="1"/>
    </row>
    <row r="360" ht="15.75" customHeight="1">
      <c r="A360" s="1"/>
      <c r="B360" s="1"/>
      <c r="C360" s="1"/>
      <c r="D360" s="1"/>
      <c r="E360" s="1"/>
      <c r="F360" s="1"/>
      <c r="G360" s="1"/>
      <c r="H360" s="1"/>
      <c r="I360" s="1"/>
      <c r="J360" s="1"/>
      <c r="K360" s="1"/>
      <c r="L360" s="1"/>
      <c r="M360" s="1"/>
      <c r="N360" s="1"/>
      <c r="O360" s="1"/>
      <c r="P360" s="1"/>
      <c r="Q360" s="1"/>
      <c r="R360" s="1"/>
      <c r="S360" s="1"/>
    </row>
    <row r="361" ht="15.75" customHeight="1">
      <c r="A361" s="1"/>
      <c r="B361" s="1"/>
      <c r="C361" s="1"/>
      <c r="D361" s="1"/>
      <c r="E361" s="1"/>
      <c r="F361" s="1"/>
      <c r="G361" s="1"/>
      <c r="H361" s="1"/>
      <c r="I361" s="1"/>
      <c r="J361" s="1"/>
      <c r="K361" s="1"/>
      <c r="L361" s="1"/>
      <c r="M361" s="1"/>
      <c r="N361" s="1"/>
      <c r="O361" s="1"/>
      <c r="P361" s="1"/>
      <c r="Q361" s="1"/>
      <c r="R361" s="1"/>
      <c r="S361" s="1"/>
    </row>
    <row r="362" ht="15.75" customHeight="1">
      <c r="A362" s="1"/>
      <c r="B362" s="1"/>
      <c r="C362" s="1"/>
      <c r="D362" s="1"/>
      <c r="E362" s="1"/>
      <c r="F362" s="1"/>
      <c r="G362" s="1"/>
      <c r="H362" s="1"/>
      <c r="I362" s="1"/>
      <c r="J362" s="1"/>
      <c r="K362" s="1"/>
      <c r="L362" s="1"/>
      <c r="M362" s="1"/>
      <c r="N362" s="1"/>
      <c r="O362" s="1"/>
      <c r="P362" s="1"/>
      <c r="Q362" s="1"/>
      <c r="R362" s="1"/>
      <c r="S362" s="1"/>
    </row>
    <row r="363" ht="15.75" customHeight="1">
      <c r="A363" s="1"/>
      <c r="B363" s="1"/>
      <c r="C363" s="1"/>
      <c r="D363" s="1"/>
      <c r="E363" s="1"/>
      <c r="F363" s="1"/>
      <c r="G363" s="1"/>
      <c r="H363" s="1"/>
      <c r="I363" s="1"/>
      <c r="J363" s="1"/>
      <c r="K363" s="1"/>
      <c r="L363" s="1"/>
      <c r="M363" s="1"/>
      <c r="N363" s="1"/>
      <c r="O363" s="1"/>
      <c r="P363" s="1"/>
      <c r="Q363" s="1"/>
      <c r="R363" s="1"/>
      <c r="S363" s="1"/>
    </row>
    <row r="364" ht="15.75" customHeight="1">
      <c r="A364" s="1"/>
      <c r="B364" s="1"/>
      <c r="C364" s="1"/>
      <c r="D364" s="1"/>
      <c r="E364" s="1"/>
      <c r="F364" s="1"/>
      <c r="G364" s="1"/>
      <c r="H364" s="1"/>
      <c r="I364" s="1"/>
      <c r="J364" s="1"/>
      <c r="K364" s="1"/>
      <c r="L364" s="1"/>
      <c r="M364" s="1"/>
      <c r="N364" s="1"/>
      <c r="O364" s="1"/>
      <c r="P364" s="1"/>
      <c r="Q364" s="1"/>
      <c r="R364" s="1"/>
      <c r="S364" s="1"/>
    </row>
    <row r="365" ht="15.75" customHeight="1">
      <c r="A365" s="1"/>
      <c r="B365" s="1"/>
      <c r="C365" s="1"/>
      <c r="D365" s="1"/>
      <c r="E365" s="1"/>
      <c r="F365" s="1"/>
      <c r="G365" s="1"/>
      <c r="H365" s="1"/>
      <c r="I365" s="1"/>
      <c r="J365" s="1"/>
      <c r="K365" s="1"/>
      <c r="L365" s="1"/>
      <c r="M365" s="1"/>
      <c r="N365" s="1"/>
      <c r="O365" s="1"/>
      <c r="P365" s="1"/>
      <c r="Q365" s="1"/>
      <c r="R365" s="1"/>
      <c r="S365" s="1"/>
    </row>
    <row r="366" ht="15.75" customHeight="1">
      <c r="A366" s="1"/>
      <c r="B366" s="1"/>
      <c r="C366" s="1"/>
      <c r="D366" s="1"/>
      <c r="E366" s="1"/>
      <c r="F366" s="1"/>
      <c r="G366" s="1"/>
      <c r="H366" s="1"/>
      <c r="I366" s="1"/>
      <c r="J366" s="1"/>
      <c r="K366" s="1"/>
      <c r="L366" s="1"/>
      <c r="M366" s="1"/>
      <c r="N366" s="1"/>
      <c r="O366" s="1"/>
      <c r="P366" s="1"/>
      <c r="Q366" s="1"/>
      <c r="R366" s="1"/>
      <c r="S366" s="1"/>
    </row>
    <row r="367" ht="15.75" customHeight="1">
      <c r="A367" s="1"/>
      <c r="B367" s="1"/>
      <c r="C367" s="1"/>
      <c r="D367" s="1"/>
      <c r="E367" s="1"/>
      <c r="F367" s="1"/>
      <c r="G367" s="1"/>
      <c r="H367" s="1"/>
      <c r="I367" s="1"/>
      <c r="J367" s="1"/>
      <c r="K367" s="1"/>
      <c r="L367" s="1"/>
      <c r="M367" s="1"/>
      <c r="N367" s="1"/>
      <c r="O367" s="1"/>
      <c r="P367" s="1"/>
      <c r="Q367" s="1"/>
      <c r="R367" s="1"/>
      <c r="S367" s="1"/>
    </row>
    <row r="368" ht="15.75" customHeight="1">
      <c r="A368" s="1"/>
      <c r="B368" s="1"/>
      <c r="C368" s="1"/>
      <c r="D368" s="1"/>
      <c r="E368" s="1"/>
      <c r="F368" s="1"/>
      <c r="G368" s="1"/>
      <c r="H368" s="1"/>
      <c r="I368" s="1"/>
      <c r="J368" s="1"/>
      <c r="K368" s="1"/>
      <c r="L368" s="1"/>
      <c r="M368" s="1"/>
      <c r="N368" s="1"/>
      <c r="O368" s="1"/>
      <c r="P368" s="1"/>
      <c r="Q368" s="1"/>
      <c r="R368" s="1"/>
      <c r="S368" s="1"/>
    </row>
    <row r="369" ht="15.75" customHeight="1">
      <c r="A369" s="1"/>
      <c r="B369" s="1"/>
      <c r="C369" s="1"/>
      <c r="D369" s="1"/>
      <c r="E369" s="1"/>
      <c r="F369" s="1"/>
      <c r="G369" s="1"/>
      <c r="H369" s="1"/>
      <c r="I369" s="1"/>
      <c r="J369" s="1"/>
      <c r="K369" s="1"/>
      <c r="L369" s="1"/>
      <c r="M369" s="1"/>
      <c r="N369" s="1"/>
      <c r="O369" s="1"/>
      <c r="P369" s="1"/>
      <c r="Q369" s="1"/>
      <c r="R369" s="1"/>
      <c r="S369" s="1"/>
    </row>
    <row r="370" ht="15.75" customHeight="1">
      <c r="A370" s="1"/>
      <c r="B370" s="1"/>
      <c r="C370" s="1"/>
      <c r="D370" s="1"/>
      <c r="E370" s="1"/>
      <c r="F370" s="1"/>
      <c r="G370" s="1"/>
      <c r="H370" s="1"/>
      <c r="I370" s="1"/>
      <c r="J370" s="1"/>
      <c r="K370" s="1"/>
      <c r="L370" s="1"/>
      <c r="M370" s="1"/>
      <c r="N370" s="1"/>
      <c r="O370" s="1"/>
      <c r="P370" s="1"/>
      <c r="Q370" s="1"/>
      <c r="R370" s="1"/>
      <c r="S370" s="1"/>
    </row>
    <row r="371" ht="15.75" customHeight="1">
      <c r="A371" s="1"/>
      <c r="B371" s="1"/>
      <c r="C371" s="1"/>
      <c r="D371" s="1"/>
      <c r="E371" s="1"/>
      <c r="F371" s="1"/>
      <c r="G371" s="1"/>
      <c r="H371" s="1"/>
      <c r="I371" s="1"/>
      <c r="J371" s="1"/>
      <c r="K371" s="1"/>
      <c r="L371" s="1"/>
      <c r="M371" s="1"/>
      <c r="N371" s="1"/>
      <c r="O371" s="1"/>
      <c r="P371" s="1"/>
      <c r="Q371" s="1"/>
      <c r="R371" s="1"/>
      <c r="S371" s="1"/>
    </row>
    <row r="372" ht="15.75" customHeight="1">
      <c r="A372" s="1"/>
      <c r="B372" s="1"/>
      <c r="C372" s="1"/>
      <c r="D372" s="1"/>
      <c r="E372" s="1"/>
      <c r="F372" s="1"/>
      <c r="G372" s="1"/>
      <c r="H372" s="1"/>
      <c r="I372" s="1"/>
      <c r="J372" s="1"/>
      <c r="K372" s="1"/>
      <c r="L372" s="1"/>
      <c r="M372" s="1"/>
      <c r="N372" s="1"/>
      <c r="O372" s="1"/>
      <c r="P372" s="1"/>
      <c r="Q372" s="1"/>
      <c r="R372" s="1"/>
      <c r="S372" s="1"/>
    </row>
    <row r="373" ht="15.75" customHeight="1">
      <c r="A373" s="1"/>
      <c r="B373" s="1"/>
      <c r="C373" s="1"/>
      <c r="D373" s="1"/>
      <c r="E373" s="1"/>
      <c r="F373" s="1"/>
      <c r="G373" s="1"/>
      <c r="H373" s="1"/>
      <c r="I373" s="1"/>
      <c r="J373" s="1"/>
      <c r="K373" s="1"/>
      <c r="L373" s="1"/>
      <c r="M373" s="1"/>
      <c r="N373" s="1"/>
      <c r="O373" s="1"/>
      <c r="P373" s="1"/>
      <c r="Q373" s="1"/>
      <c r="R373" s="1"/>
      <c r="S373" s="1"/>
    </row>
    <row r="374" ht="15.75" customHeight="1">
      <c r="A374" s="1"/>
      <c r="B374" s="1"/>
      <c r="C374" s="1"/>
      <c r="D374" s="1"/>
      <c r="E374" s="1"/>
      <c r="F374" s="1"/>
      <c r="G374" s="1"/>
      <c r="H374" s="1"/>
      <c r="I374" s="1"/>
      <c r="J374" s="1"/>
      <c r="K374" s="1"/>
      <c r="L374" s="1"/>
      <c r="M374" s="1"/>
      <c r="N374" s="1"/>
      <c r="O374" s="1"/>
      <c r="P374" s="1"/>
      <c r="Q374" s="1"/>
      <c r="R374" s="1"/>
      <c r="S374" s="1"/>
    </row>
    <row r="375" ht="15.75" customHeight="1">
      <c r="A375" s="1"/>
      <c r="B375" s="1"/>
      <c r="C375" s="1"/>
      <c r="D375" s="1"/>
      <c r="E375" s="1"/>
      <c r="F375" s="1"/>
      <c r="G375" s="1"/>
      <c r="H375" s="1"/>
      <c r="I375" s="1"/>
      <c r="J375" s="1"/>
      <c r="K375" s="1"/>
      <c r="L375" s="1"/>
      <c r="M375" s="1"/>
      <c r="N375" s="1"/>
      <c r="O375" s="1"/>
      <c r="P375" s="1"/>
      <c r="Q375" s="1"/>
      <c r="R375" s="1"/>
      <c r="S375" s="1"/>
    </row>
    <row r="376" ht="15.75" customHeight="1">
      <c r="A376" s="1"/>
      <c r="B376" s="1"/>
      <c r="C376" s="1"/>
      <c r="D376" s="1"/>
      <c r="E376" s="1"/>
      <c r="F376" s="1"/>
      <c r="G376" s="1"/>
      <c r="H376" s="1"/>
      <c r="I376" s="1"/>
      <c r="J376" s="1"/>
      <c r="K376" s="1"/>
      <c r="L376" s="1"/>
      <c r="M376" s="1"/>
      <c r="N376" s="1"/>
      <c r="O376" s="1"/>
      <c r="P376" s="1"/>
      <c r="Q376" s="1"/>
      <c r="R376" s="1"/>
      <c r="S376" s="1"/>
    </row>
    <row r="377" ht="15.75" customHeight="1">
      <c r="A377" s="1"/>
      <c r="B377" s="1"/>
      <c r="C377" s="1"/>
      <c r="D377" s="1"/>
      <c r="E377" s="1"/>
      <c r="F377" s="1"/>
      <c r="G377" s="1"/>
      <c r="H377" s="1"/>
      <c r="I377" s="1"/>
      <c r="J377" s="1"/>
      <c r="K377" s="1"/>
      <c r="L377" s="1"/>
      <c r="M377" s="1"/>
      <c r="N377" s="1"/>
      <c r="O377" s="1"/>
      <c r="P377" s="1"/>
      <c r="Q377" s="1"/>
      <c r="R377" s="1"/>
      <c r="S377" s="1"/>
    </row>
    <row r="378" ht="15.75" customHeight="1">
      <c r="A378" s="1"/>
      <c r="B378" s="1"/>
      <c r="C378" s="1"/>
      <c r="D378" s="1"/>
      <c r="E378" s="1"/>
      <c r="F378" s="1"/>
      <c r="G378" s="1"/>
      <c r="H378" s="1"/>
      <c r="I378" s="1"/>
      <c r="J378" s="1"/>
      <c r="K378" s="1"/>
      <c r="L378" s="1"/>
      <c r="M378" s="1"/>
      <c r="N378" s="1"/>
      <c r="O378" s="1"/>
      <c r="P378" s="1"/>
      <c r="Q378" s="1"/>
      <c r="R378" s="1"/>
      <c r="S378" s="1"/>
    </row>
    <row r="379" ht="15.75" customHeight="1">
      <c r="A379" s="1"/>
      <c r="B379" s="1"/>
      <c r="C379" s="1"/>
      <c r="D379" s="1"/>
      <c r="E379" s="1"/>
      <c r="F379" s="1"/>
      <c r="G379" s="1"/>
      <c r="H379" s="1"/>
      <c r="I379" s="1"/>
      <c r="J379" s="1"/>
      <c r="K379" s="1"/>
      <c r="L379" s="1"/>
      <c r="M379" s="1"/>
      <c r="N379" s="1"/>
      <c r="O379" s="1"/>
      <c r="P379" s="1"/>
      <c r="Q379" s="1"/>
      <c r="R379" s="1"/>
      <c r="S379" s="1"/>
    </row>
    <row r="380" ht="15.75" customHeight="1">
      <c r="A380" s="1"/>
      <c r="B380" s="1"/>
      <c r="C380" s="1"/>
      <c r="D380" s="1"/>
      <c r="E380" s="1"/>
      <c r="F380" s="1"/>
      <c r="G380" s="1"/>
      <c r="H380" s="1"/>
      <c r="I380" s="1"/>
      <c r="J380" s="1"/>
      <c r="K380" s="1"/>
      <c r="L380" s="1"/>
      <c r="M380" s="1"/>
      <c r="N380" s="1"/>
      <c r="O380" s="1"/>
      <c r="P380" s="1"/>
      <c r="Q380" s="1"/>
      <c r="R380" s="1"/>
      <c r="S380" s="1"/>
    </row>
    <row r="381" ht="15.75" customHeight="1">
      <c r="A381" s="1"/>
      <c r="B381" s="1"/>
      <c r="C381" s="1"/>
      <c r="D381" s="1"/>
      <c r="E381" s="1"/>
      <c r="F381" s="1"/>
      <c r="G381" s="1"/>
      <c r="H381" s="1"/>
      <c r="I381" s="1"/>
      <c r="J381" s="1"/>
      <c r="K381" s="1"/>
      <c r="L381" s="1"/>
      <c r="M381" s="1"/>
      <c r="N381" s="1"/>
      <c r="O381" s="1"/>
      <c r="P381" s="1"/>
      <c r="Q381" s="1"/>
      <c r="R381" s="1"/>
      <c r="S381" s="1"/>
    </row>
    <row r="382" ht="15.75" customHeight="1">
      <c r="A382" s="1"/>
      <c r="B382" s="1"/>
      <c r="C382" s="1"/>
      <c r="D382" s="1"/>
      <c r="E382" s="1"/>
      <c r="F382" s="1"/>
      <c r="G382" s="1"/>
      <c r="H382" s="1"/>
      <c r="I382" s="1"/>
      <c r="J382" s="1"/>
      <c r="K382" s="1"/>
      <c r="L382" s="1"/>
      <c r="M382" s="1"/>
      <c r="N382" s="1"/>
      <c r="O382" s="1"/>
      <c r="P382" s="1"/>
      <c r="Q382" s="1"/>
      <c r="R382" s="1"/>
      <c r="S382" s="1"/>
    </row>
    <row r="383" ht="15.75" customHeight="1">
      <c r="A383" s="1"/>
      <c r="B383" s="1"/>
      <c r="C383" s="1"/>
      <c r="D383" s="1"/>
      <c r="E383" s="1"/>
      <c r="F383" s="1"/>
      <c r="G383" s="1"/>
      <c r="H383" s="1"/>
      <c r="I383" s="1"/>
      <c r="J383" s="1"/>
      <c r="K383" s="1"/>
      <c r="L383" s="1"/>
      <c r="M383" s="1"/>
      <c r="N383" s="1"/>
      <c r="O383" s="1"/>
      <c r="P383" s="1"/>
      <c r="Q383" s="1"/>
      <c r="R383" s="1"/>
      <c r="S383" s="1"/>
    </row>
    <row r="384" ht="15.75" customHeight="1">
      <c r="A384" s="1"/>
      <c r="B384" s="1"/>
      <c r="C384" s="1"/>
      <c r="D384" s="1"/>
      <c r="E384" s="1"/>
      <c r="F384" s="1"/>
      <c r="G384" s="1"/>
      <c r="H384" s="1"/>
      <c r="I384" s="1"/>
      <c r="J384" s="1"/>
      <c r="K384" s="1"/>
      <c r="L384" s="1"/>
      <c r="M384" s="1"/>
      <c r="N384" s="1"/>
      <c r="O384" s="1"/>
      <c r="P384" s="1"/>
      <c r="Q384" s="1"/>
      <c r="R384" s="1"/>
      <c r="S384" s="1"/>
    </row>
    <row r="385" ht="15.75" customHeight="1">
      <c r="A385" s="1"/>
      <c r="B385" s="1"/>
      <c r="C385" s="1"/>
      <c r="D385" s="1"/>
      <c r="E385" s="1"/>
      <c r="F385" s="1"/>
      <c r="G385" s="1"/>
      <c r="H385" s="1"/>
      <c r="I385" s="1"/>
      <c r="J385" s="1"/>
      <c r="K385" s="1"/>
      <c r="L385" s="1"/>
      <c r="M385" s="1"/>
      <c r="N385" s="1"/>
      <c r="O385" s="1"/>
      <c r="P385" s="1"/>
      <c r="Q385" s="1"/>
      <c r="R385" s="1"/>
      <c r="S385" s="1"/>
    </row>
    <row r="386" ht="15.75" customHeight="1">
      <c r="A386" s="1"/>
      <c r="B386" s="1"/>
      <c r="C386" s="1"/>
      <c r="D386" s="1"/>
      <c r="E386" s="1"/>
      <c r="F386" s="1"/>
      <c r="G386" s="1"/>
      <c r="H386" s="1"/>
      <c r="I386" s="1"/>
      <c r="J386" s="1"/>
      <c r="K386" s="1"/>
      <c r="L386" s="1"/>
      <c r="M386" s="1"/>
      <c r="N386" s="1"/>
      <c r="O386" s="1"/>
      <c r="P386" s="1"/>
      <c r="Q386" s="1"/>
      <c r="R386" s="1"/>
      <c r="S386" s="1"/>
    </row>
    <row r="387" ht="15.75" customHeight="1">
      <c r="A387" s="1"/>
      <c r="B387" s="1"/>
      <c r="C387" s="1"/>
      <c r="D387" s="1"/>
      <c r="E387" s="1"/>
      <c r="F387" s="1"/>
      <c r="G387" s="1"/>
      <c r="H387" s="1"/>
      <c r="I387" s="1"/>
      <c r="J387" s="1"/>
      <c r="K387" s="1"/>
      <c r="L387" s="1"/>
      <c r="M387" s="1"/>
      <c r="N387" s="1"/>
      <c r="O387" s="1"/>
      <c r="P387" s="1"/>
      <c r="Q387" s="1"/>
      <c r="R387" s="1"/>
      <c r="S387" s="1"/>
    </row>
    <row r="388" ht="15.75" customHeight="1">
      <c r="A388" s="1"/>
      <c r="B388" s="1"/>
      <c r="C388" s="1"/>
      <c r="D388" s="1"/>
      <c r="E388" s="1"/>
      <c r="F388" s="1"/>
      <c r="G388" s="1"/>
      <c r="H388" s="1"/>
      <c r="I388" s="1"/>
      <c r="J388" s="1"/>
      <c r="K388" s="1"/>
      <c r="L388" s="1"/>
      <c r="M388" s="1"/>
      <c r="N388" s="1"/>
      <c r="O388" s="1"/>
      <c r="P388" s="1"/>
      <c r="Q388" s="1"/>
      <c r="R388" s="1"/>
      <c r="S388" s="1"/>
    </row>
    <row r="389" ht="15.75" customHeight="1">
      <c r="A389" s="1"/>
      <c r="B389" s="1"/>
      <c r="C389" s="1"/>
      <c r="D389" s="1"/>
      <c r="E389" s="1"/>
      <c r="F389" s="1"/>
      <c r="G389" s="1"/>
      <c r="H389" s="1"/>
      <c r="I389" s="1"/>
      <c r="J389" s="1"/>
      <c r="K389" s="1"/>
      <c r="L389" s="1"/>
      <c r="M389" s="1"/>
      <c r="N389" s="1"/>
      <c r="O389" s="1"/>
      <c r="P389" s="1"/>
      <c r="Q389" s="1"/>
      <c r="R389" s="1"/>
      <c r="S389" s="1"/>
    </row>
    <row r="390" ht="15.75" customHeight="1">
      <c r="A390" s="1"/>
      <c r="B390" s="1"/>
      <c r="C390" s="1"/>
      <c r="D390" s="1"/>
      <c r="E390" s="1"/>
      <c r="F390" s="1"/>
      <c r="G390" s="1"/>
      <c r="H390" s="1"/>
      <c r="I390" s="1"/>
      <c r="J390" s="1"/>
      <c r="K390" s="1"/>
      <c r="L390" s="1"/>
      <c r="M390" s="1"/>
      <c r="N390" s="1"/>
      <c r="O390" s="1"/>
      <c r="P390" s="1"/>
      <c r="Q390" s="1"/>
      <c r="R390" s="1"/>
      <c r="S390" s="1"/>
    </row>
    <row r="391" ht="15.75" customHeight="1">
      <c r="A391" s="1"/>
      <c r="B391" s="1"/>
      <c r="C391" s="1"/>
      <c r="D391" s="1"/>
      <c r="E391" s="1"/>
      <c r="F391" s="1"/>
      <c r="G391" s="1"/>
      <c r="H391" s="1"/>
      <c r="I391" s="1"/>
      <c r="J391" s="1"/>
      <c r="K391" s="1"/>
      <c r="L391" s="1"/>
      <c r="M391" s="1"/>
      <c r="N391" s="1"/>
      <c r="O391" s="1"/>
      <c r="P391" s="1"/>
      <c r="Q391" s="1"/>
      <c r="R391" s="1"/>
      <c r="S391" s="1"/>
    </row>
    <row r="392" ht="15.75" customHeight="1">
      <c r="A392" s="1"/>
      <c r="B392" s="1"/>
      <c r="C392" s="1"/>
      <c r="D392" s="1"/>
      <c r="E392" s="1"/>
      <c r="F392" s="1"/>
      <c r="G392" s="1"/>
      <c r="H392" s="1"/>
      <c r="I392" s="1"/>
      <c r="J392" s="1"/>
      <c r="K392" s="1"/>
      <c r="L392" s="1"/>
      <c r="M392" s="1"/>
      <c r="N392" s="1"/>
      <c r="O392" s="1"/>
      <c r="P392" s="1"/>
      <c r="Q392" s="1"/>
      <c r="R392" s="1"/>
      <c r="S392" s="1"/>
    </row>
    <row r="393" ht="15.75" customHeight="1">
      <c r="A393" s="1"/>
      <c r="B393" s="1"/>
      <c r="C393" s="1"/>
      <c r="D393" s="1"/>
      <c r="E393" s="1"/>
      <c r="F393" s="1"/>
      <c r="G393" s="1"/>
      <c r="H393" s="1"/>
      <c r="I393" s="1"/>
      <c r="J393" s="1"/>
      <c r="K393" s="1"/>
      <c r="L393" s="1"/>
      <c r="M393" s="1"/>
      <c r="N393" s="1"/>
      <c r="O393" s="1"/>
      <c r="P393" s="1"/>
      <c r="Q393" s="1"/>
      <c r="R393" s="1"/>
      <c r="S393" s="1"/>
    </row>
    <row r="394" ht="15.75" customHeight="1">
      <c r="A394" s="1"/>
      <c r="B394" s="1"/>
      <c r="C394" s="1"/>
      <c r="D394" s="1"/>
      <c r="E394" s="1"/>
      <c r="F394" s="1"/>
      <c r="G394" s="1"/>
      <c r="H394" s="1"/>
      <c r="I394" s="1"/>
      <c r="J394" s="1"/>
      <c r="K394" s="1"/>
      <c r="L394" s="1"/>
      <c r="M394" s="1"/>
      <c r="N394" s="1"/>
      <c r="O394" s="1"/>
      <c r="P394" s="1"/>
      <c r="Q394" s="1"/>
      <c r="R394" s="1"/>
      <c r="S394" s="1"/>
    </row>
    <row r="395" ht="15.75" customHeight="1">
      <c r="A395" s="1"/>
      <c r="B395" s="1"/>
      <c r="C395" s="1"/>
      <c r="D395" s="1"/>
      <c r="E395" s="1"/>
      <c r="F395" s="1"/>
      <c r="G395" s="1"/>
      <c r="H395" s="1"/>
      <c r="I395" s="1"/>
      <c r="J395" s="1"/>
      <c r="K395" s="1"/>
      <c r="L395" s="1"/>
      <c r="M395" s="1"/>
      <c r="N395" s="1"/>
      <c r="O395" s="1"/>
      <c r="P395" s="1"/>
      <c r="Q395" s="1"/>
      <c r="R395" s="1"/>
      <c r="S395" s="1"/>
    </row>
    <row r="396" ht="15.75" customHeight="1">
      <c r="A396" s="1"/>
      <c r="B396" s="1"/>
      <c r="C396" s="1"/>
      <c r="D396" s="1"/>
      <c r="E396" s="1"/>
      <c r="F396" s="1"/>
      <c r="G396" s="1"/>
      <c r="H396" s="1"/>
      <c r="I396" s="1"/>
      <c r="J396" s="1"/>
      <c r="K396" s="1"/>
      <c r="L396" s="1"/>
      <c r="M396" s="1"/>
      <c r="N396" s="1"/>
      <c r="O396" s="1"/>
      <c r="P396" s="1"/>
      <c r="Q396" s="1"/>
      <c r="R396" s="1"/>
      <c r="S396" s="1"/>
    </row>
    <row r="397" ht="15.75" customHeight="1">
      <c r="A397" s="1"/>
      <c r="B397" s="1"/>
      <c r="C397" s="1"/>
      <c r="D397" s="1"/>
      <c r="E397" s="1"/>
      <c r="F397" s="1"/>
      <c r="G397" s="1"/>
      <c r="H397" s="1"/>
      <c r="I397" s="1"/>
      <c r="J397" s="1"/>
      <c r="K397" s="1"/>
      <c r="L397" s="1"/>
      <c r="M397" s="1"/>
      <c r="N397" s="1"/>
      <c r="O397" s="1"/>
      <c r="P397" s="1"/>
      <c r="Q397" s="1"/>
      <c r="R397" s="1"/>
      <c r="S397" s="1"/>
    </row>
    <row r="398" ht="15.75" customHeight="1">
      <c r="A398" s="1"/>
      <c r="B398" s="1"/>
      <c r="C398" s="1"/>
      <c r="D398" s="1"/>
      <c r="E398" s="1"/>
      <c r="F398" s="1"/>
      <c r="G398" s="1"/>
      <c r="H398" s="1"/>
      <c r="I398" s="1"/>
      <c r="J398" s="1"/>
      <c r="K398" s="1"/>
      <c r="L398" s="1"/>
      <c r="M398" s="1"/>
      <c r="N398" s="1"/>
      <c r="O398" s="1"/>
      <c r="P398" s="1"/>
      <c r="Q398" s="1"/>
      <c r="R398" s="1"/>
      <c r="S398" s="1"/>
    </row>
    <row r="399" ht="15.75" customHeight="1">
      <c r="A399" s="1"/>
      <c r="B399" s="1"/>
      <c r="C399" s="1"/>
      <c r="D399" s="1"/>
      <c r="E399" s="1"/>
      <c r="F399" s="1"/>
      <c r="G399" s="1"/>
      <c r="H399" s="1"/>
      <c r="I399" s="1"/>
      <c r="J399" s="1"/>
      <c r="K399" s="1"/>
      <c r="L399" s="1"/>
      <c r="M399" s="1"/>
      <c r="N399" s="1"/>
      <c r="O399" s="1"/>
      <c r="P399" s="1"/>
      <c r="Q399" s="1"/>
      <c r="R399" s="1"/>
      <c r="S399" s="1"/>
    </row>
    <row r="400" ht="15.75" customHeight="1">
      <c r="A400" s="1"/>
      <c r="B400" s="1"/>
      <c r="C400" s="1"/>
      <c r="D400" s="1"/>
      <c r="E400" s="1"/>
      <c r="F400" s="1"/>
      <c r="G400" s="1"/>
      <c r="H400" s="1"/>
      <c r="I400" s="1"/>
      <c r="J400" s="1"/>
      <c r="K400" s="1"/>
      <c r="L400" s="1"/>
      <c r="M400" s="1"/>
      <c r="N400" s="1"/>
      <c r="O400" s="1"/>
      <c r="P400" s="1"/>
      <c r="Q400" s="1"/>
      <c r="R400" s="1"/>
      <c r="S400" s="1"/>
    </row>
    <row r="401" ht="15.75" customHeight="1">
      <c r="A401" s="1"/>
      <c r="B401" s="1"/>
      <c r="C401" s="1"/>
      <c r="D401" s="1"/>
      <c r="E401" s="1"/>
      <c r="F401" s="1"/>
      <c r="G401" s="1"/>
      <c r="H401" s="1"/>
      <c r="I401" s="1"/>
      <c r="J401" s="1"/>
      <c r="K401" s="1"/>
      <c r="L401" s="1"/>
      <c r="M401" s="1"/>
      <c r="N401" s="1"/>
      <c r="O401" s="1"/>
      <c r="P401" s="1"/>
      <c r="Q401" s="1"/>
      <c r="R401" s="1"/>
      <c r="S401" s="1"/>
    </row>
    <row r="402" ht="15.75" customHeight="1">
      <c r="A402" s="1"/>
      <c r="B402" s="1"/>
      <c r="C402" s="1"/>
      <c r="D402" s="1"/>
      <c r="E402" s="1"/>
      <c r="F402" s="1"/>
      <c r="G402" s="1"/>
      <c r="H402" s="1"/>
      <c r="I402" s="1"/>
      <c r="J402" s="1"/>
      <c r="K402" s="1"/>
      <c r="L402" s="1"/>
      <c r="M402" s="1"/>
      <c r="N402" s="1"/>
      <c r="O402" s="1"/>
      <c r="P402" s="1"/>
      <c r="Q402" s="1"/>
      <c r="R402" s="1"/>
      <c r="S402" s="1"/>
    </row>
    <row r="403" ht="15.75" customHeight="1">
      <c r="A403" s="1"/>
      <c r="B403" s="1"/>
      <c r="C403" s="1"/>
      <c r="D403" s="1"/>
      <c r="E403" s="1"/>
      <c r="F403" s="1"/>
      <c r="G403" s="1"/>
      <c r="H403" s="1"/>
      <c r="I403" s="1"/>
      <c r="J403" s="1"/>
      <c r="K403" s="1"/>
      <c r="L403" s="1"/>
      <c r="M403" s="1"/>
      <c r="N403" s="1"/>
      <c r="O403" s="1"/>
      <c r="P403" s="1"/>
      <c r="Q403" s="1"/>
      <c r="R403" s="1"/>
      <c r="S403" s="1"/>
    </row>
    <row r="404" ht="15.75" customHeight="1">
      <c r="A404" s="1"/>
      <c r="B404" s="1"/>
      <c r="C404" s="1"/>
      <c r="D404" s="1"/>
      <c r="E404" s="1"/>
      <c r="F404" s="1"/>
      <c r="G404" s="1"/>
      <c r="H404" s="1"/>
      <c r="I404" s="1"/>
      <c r="J404" s="1"/>
      <c r="K404" s="1"/>
      <c r="L404" s="1"/>
      <c r="M404" s="1"/>
      <c r="N404" s="1"/>
      <c r="O404" s="1"/>
      <c r="P404" s="1"/>
      <c r="Q404" s="1"/>
      <c r="R404" s="1"/>
      <c r="S404" s="1"/>
    </row>
    <row r="405" ht="15.75" customHeight="1">
      <c r="A405" s="1"/>
      <c r="B405" s="1"/>
      <c r="C405" s="1"/>
      <c r="D405" s="1"/>
      <c r="E405" s="1"/>
      <c r="F405" s="1"/>
      <c r="G405" s="1"/>
      <c r="H405" s="1"/>
      <c r="I405" s="1"/>
      <c r="J405" s="1"/>
      <c r="K405" s="1"/>
      <c r="L405" s="1"/>
      <c r="M405" s="1"/>
      <c r="N405" s="1"/>
      <c r="O405" s="1"/>
      <c r="P405" s="1"/>
      <c r="Q405" s="1"/>
      <c r="R405" s="1"/>
      <c r="S405" s="1"/>
    </row>
    <row r="406" ht="15.75" customHeight="1">
      <c r="A406" s="1"/>
      <c r="B406" s="1"/>
      <c r="C406" s="1"/>
      <c r="D406" s="1"/>
      <c r="E406" s="1"/>
      <c r="F406" s="1"/>
      <c r="G406" s="1"/>
      <c r="H406" s="1"/>
      <c r="I406" s="1"/>
      <c r="J406" s="1"/>
      <c r="K406" s="1"/>
      <c r="L406" s="1"/>
      <c r="M406" s="1"/>
      <c r="N406" s="1"/>
      <c r="O406" s="1"/>
      <c r="P406" s="1"/>
      <c r="Q406" s="1"/>
      <c r="R406" s="1"/>
      <c r="S406" s="1"/>
    </row>
    <row r="407" ht="15.75" customHeight="1">
      <c r="A407" s="1"/>
      <c r="B407" s="1"/>
      <c r="C407" s="1"/>
      <c r="D407" s="1"/>
      <c r="E407" s="1"/>
      <c r="F407" s="1"/>
      <c r="G407" s="1"/>
      <c r="H407" s="1"/>
      <c r="I407" s="1"/>
      <c r="J407" s="1"/>
      <c r="K407" s="1"/>
      <c r="L407" s="1"/>
      <c r="M407" s="1"/>
      <c r="N407" s="1"/>
      <c r="O407" s="1"/>
      <c r="P407" s="1"/>
      <c r="Q407" s="1"/>
      <c r="R407" s="1"/>
      <c r="S407" s="1"/>
    </row>
    <row r="408" ht="15.75" customHeight="1">
      <c r="A408" s="1"/>
      <c r="B408" s="1"/>
      <c r="C408" s="1"/>
      <c r="D408" s="1"/>
      <c r="E408" s="1"/>
      <c r="F408" s="1"/>
      <c r="G408" s="1"/>
      <c r="H408" s="1"/>
      <c r="I408" s="1"/>
      <c r="J408" s="1"/>
      <c r="K408" s="1"/>
      <c r="L408" s="1"/>
      <c r="M408" s="1"/>
      <c r="N408" s="1"/>
      <c r="O408" s="1"/>
      <c r="P408" s="1"/>
      <c r="Q408" s="1"/>
      <c r="R408" s="1"/>
      <c r="S408" s="1"/>
    </row>
    <row r="409" ht="15.75" customHeight="1">
      <c r="A409" s="1"/>
      <c r="B409" s="1"/>
      <c r="C409" s="1"/>
      <c r="D409" s="1"/>
      <c r="E409" s="1"/>
      <c r="F409" s="1"/>
      <c r="G409" s="1"/>
      <c r="H409" s="1"/>
      <c r="I409" s="1"/>
      <c r="J409" s="1"/>
      <c r="K409" s="1"/>
      <c r="L409" s="1"/>
      <c r="M409" s="1"/>
      <c r="N409" s="1"/>
      <c r="O409" s="1"/>
      <c r="P409" s="1"/>
      <c r="Q409" s="1"/>
      <c r="R409" s="1"/>
      <c r="S409" s="1"/>
    </row>
    <row r="410" ht="15.75" customHeight="1">
      <c r="A410" s="1"/>
      <c r="B410" s="1"/>
      <c r="C410" s="1"/>
      <c r="D410" s="1"/>
      <c r="E410" s="1"/>
      <c r="F410" s="1"/>
      <c r="G410" s="1"/>
      <c r="H410" s="1"/>
      <c r="I410" s="1"/>
      <c r="J410" s="1"/>
      <c r="K410" s="1"/>
      <c r="L410" s="1"/>
      <c r="M410" s="1"/>
      <c r="N410" s="1"/>
      <c r="O410" s="1"/>
      <c r="P410" s="1"/>
      <c r="Q410" s="1"/>
      <c r="R410" s="1"/>
      <c r="S410" s="1"/>
    </row>
    <row r="411" ht="15.75" customHeight="1">
      <c r="A411" s="1"/>
      <c r="B411" s="1"/>
      <c r="C411" s="1"/>
      <c r="D411" s="1"/>
      <c r="E411" s="1"/>
      <c r="F411" s="1"/>
      <c r="G411" s="1"/>
      <c r="H411" s="1"/>
      <c r="I411" s="1"/>
      <c r="J411" s="1"/>
      <c r="K411" s="1"/>
      <c r="L411" s="1"/>
      <c r="M411" s="1"/>
      <c r="N411" s="1"/>
      <c r="O411" s="1"/>
      <c r="P411" s="1"/>
      <c r="Q411" s="1"/>
      <c r="R411" s="1"/>
      <c r="S411" s="1"/>
    </row>
    <row r="412" ht="15.75" customHeight="1">
      <c r="A412" s="1"/>
      <c r="B412" s="1"/>
      <c r="C412" s="1"/>
      <c r="D412" s="1"/>
      <c r="E412" s="1"/>
      <c r="F412" s="1"/>
      <c r="G412" s="1"/>
      <c r="H412" s="1"/>
      <c r="I412" s="1"/>
      <c r="J412" s="1"/>
      <c r="K412" s="1"/>
      <c r="L412" s="1"/>
      <c r="M412" s="1"/>
      <c r="N412" s="1"/>
      <c r="O412" s="1"/>
      <c r="P412" s="1"/>
      <c r="Q412" s="1"/>
      <c r="R412" s="1"/>
      <c r="S412" s="1"/>
    </row>
    <row r="413" ht="15.75" customHeight="1">
      <c r="A413" s="1"/>
      <c r="B413" s="1"/>
      <c r="C413" s="1"/>
      <c r="D413" s="1"/>
      <c r="E413" s="1"/>
      <c r="F413" s="1"/>
      <c r="G413" s="1"/>
      <c r="H413" s="1"/>
      <c r="I413" s="1"/>
      <c r="J413" s="1"/>
      <c r="K413" s="1"/>
      <c r="L413" s="1"/>
      <c r="M413" s="1"/>
      <c r="N413" s="1"/>
      <c r="O413" s="1"/>
      <c r="P413" s="1"/>
      <c r="Q413" s="1"/>
      <c r="R413" s="1"/>
      <c r="S413" s="1"/>
    </row>
    <row r="414" ht="15.75" customHeight="1">
      <c r="A414" s="1"/>
      <c r="B414" s="1"/>
      <c r="C414" s="1"/>
      <c r="D414" s="1"/>
      <c r="E414" s="1"/>
      <c r="F414" s="1"/>
      <c r="G414" s="1"/>
      <c r="H414" s="1"/>
      <c r="I414" s="1"/>
      <c r="J414" s="1"/>
      <c r="K414" s="1"/>
      <c r="L414" s="1"/>
      <c r="M414" s="1"/>
      <c r="N414" s="1"/>
      <c r="O414" s="1"/>
      <c r="P414" s="1"/>
      <c r="Q414" s="1"/>
      <c r="R414" s="1"/>
      <c r="S414" s="1"/>
    </row>
    <row r="415" ht="15.75" customHeight="1">
      <c r="A415" s="1"/>
      <c r="B415" s="1"/>
      <c r="C415" s="1"/>
      <c r="D415" s="1"/>
      <c r="E415" s="1"/>
      <c r="F415" s="1"/>
      <c r="G415" s="1"/>
      <c r="H415" s="1"/>
      <c r="I415" s="1"/>
      <c r="J415" s="1"/>
      <c r="K415" s="1"/>
      <c r="L415" s="1"/>
      <c r="M415" s="1"/>
      <c r="N415" s="1"/>
      <c r="O415" s="1"/>
      <c r="P415" s="1"/>
      <c r="Q415" s="1"/>
      <c r="R415" s="1"/>
      <c r="S415" s="1"/>
    </row>
    <row r="416" ht="15.75" customHeight="1">
      <c r="A416" s="1"/>
      <c r="B416" s="1"/>
      <c r="C416" s="1"/>
      <c r="D416" s="1"/>
      <c r="E416" s="1"/>
      <c r="F416" s="1"/>
      <c r="G416" s="1"/>
      <c r="H416" s="1"/>
      <c r="I416" s="1"/>
      <c r="J416" s="1"/>
      <c r="K416" s="1"/>
      <c r="L416" s="1"/>
      <c r="M416" s="1"/>
      <c r="N416" s="1"/>
      <c r="O416" s="1"/>
      <c r="P416" s="1"/>
      <c r="Q416" s="1"/>
      <c r="R416" s="1"/>
      <c r="S416" s="1"/>
    </row>
    <row r="417" ht="15.75" customHeight="1">
      <c r="A417" s="1"/>
      <c r="B417" s="1"/>
      <c r="C417" s="1"/>
      <c r="D417" s="1"/>
      <c r="E417" s="1"/>
      <c r="F417" s="1"/>
      <c r="G417" s="1"/>
      <c r="H417" s="1"/>
      <c r="I417" s="1"/>
      <c r="J417" s="1"/>
      <c r="K417" s="1"/>
      <c r="L417" s="1"/>
      <c r="M417" s="1"/>
      <c r="N417" s="1"/>
      <c r="O417" s="1"/>
      <c r="P417" s="1"/>
      <c r="Q417" s="1"/>
      <c r="R417" s="1"/>
      <c r="S417" s="1"/>
    </row>
    <row r="418" ht="15.75" customHeight="1">
      <c r="A418" s="1"/>
      <c r="B418" s="1"/>
      <c r="C418" s="1"/>
      <c r="D418" s="1"/>
      <c r="E418" s="1"/>
      <c r="F418" s="1"/>
      <c r="G418" s="1"/>
      <c r="H418" s="1"/>
      <c r="I418" s="1"/>
      <c r="J418" s="1"/>
      <c r="K418" s="1"/>
      <c r="L418" s="1"/>
      <c r="M418" s="1"/>
      <c r="N418" s="1"/>
      <c r="O418" s="1"/>
      <c r="P418" s="1"/>
      <c r="Q418" s="1"/>
      <c r="R418" s="1"/>
      <c r="S418" s="1"/>
    </row>
    <row r="419" ht="15.75" customHeight="1">
      <c r="A419" s="1"/>
      <c r="B419" s="1"/>
      <c r="C419" s="1"/>
      <c r="D419" s="1"/>
      <c r="E419" s="1"/>
      <c r="F419" s="1"/>
      <c r="G419" s="1"/>
      <c r="H419" s="1"/>
      <c r="I419" s="1"/>
      <c r="J419" s="1"/>
      <c r="K419" s="1"/>
      <c r="L419" s="1"/>
      <c r="M419" s="1"/>
      <c r="N419" s="1"/>
      <c r="O419" s="1"/>
      <c r="P419" s="1"/>
      <c r="Q419" s="1"/>
      <c r="R419" s="1"/>
      <c r="S419" s="1"/>
    </row>
    <row r="420" ht="15.75" customHeight="1">
      <c r="A420" s="1"/>
      <c r="B420" s="1"/>
      <c r="C420" s="1"/>
      <c r="D420" s="1"/>
      <c r="E420" s="1"/>
      <c r="F420" s="1"/>
      <c r="G420" s="1"/>
      <c r="H420" s="1"/>
      <c r="I420" s="1"/>
      <c r="J420" s="1"/>
      <c r="K420" s="1"/>
      <c r="L420" s="1"/>
      <c r="M420" s="1"/>
      <c r="N420" s="1"/>
      <c r="O420" s="1"/>
      <c r="P420" s="1"/>
      <c r="Q420" s="1"/>
      <c r="R420" s="1"/>
      <c r="S420" s="1"/>
    </row>
    <row r="421" ht="15.75" customHeight="1">
      <c r="A421" s="1"/>
      <c r="B421" s="1"/>
      <c r="C421" s="1"/>
      <c r="D421" s="1"/>
      <c r="E421" s="1"/>
      <c r="F421" s="1"/>
      <c r="G421" s="1"/>
      <c r="H421" s="1"/>
      <c r="I421" s="1"/>
      <c r="J421" s="1"/>
      <c r="K421" s="1"/>
      <c r="L421" s="1"/>
      <c r="M421" s="1"/>
      <c r="N421" s="1"/>
      <c r="O421" s="1"/>
      <c r="P421" s="1"/>
      <c r="Q421" s="1"/>
      <c r="R421" s="1"/>
      <c r="S421" s="1"/>
    </row>
    <row r="422" ht="15.75" customHeight="1">
      <c r="A422" s="1"/>
      <c r="B422" s="1"/>
      <c r="C422" s="1"/>
      <c r="D422" s="1"/>
      <c r="E422" s="1"/>
      <c r="F422" s="1"/>
      <c r="G422" s="1"/>
      <c r="H422" s="1"/>
      <c r="I422" s="1"/>
      <c r="J422" s="1"/>
      <c r="K422" s="1"/>
      <c r="L422" s="1"/>
      <c r="M422" s="1"/>
      <c r="N422" s="1"/>
      <c r="O422" s="1"/>
      <c r="P422" s="1"/>
      <c r="Q422" s="1"/>
      <c r="R422" s="1"/>
      <c r="S422" s="1"/>
    </row>
    <row r="423" ht="15.75" customHeight="1">
      <c r="A423" s="1"/>
      <c r="B423" s="1"/>
      <c r="C423" s="1"/>
      <c r="D423" s="1"/>
      <c r="E423" s="1"/>
      <c r="F423" s="1"/>
      <c r="G423" s="1"/>
      <c r="H423" s="1"/>
      <c r="I423" s="1"/>
      <c r="J423" s="1"/>
      <c r="K423" s="1"/>
      <c r="L423" s="1"/>
      <c r="M423" s="1"/>
      <c r="N423" s="1"/>
      <c r="O423" s="1"/>
      <c r="P423" s="1"/>
      <c r="Q423" s="1"/>
      <c r="R423" s="1"/>
      <c r="S423" s="1"/>
    </row>
    <row r="424" ht="15.75" customHeight="1">
      <c r="A424" s="1"/>
      <c r="B424" s="1"/>
      <c r="C424" s="1"/>
      <c r="D424" s="1"/>
      <c r="E424" s="1"/>
      <c r="F424" s="1"/>
      <c r="G424" s="1"/>
      <c r="H424" s="1"/>
      <c r="I424" s="1"/>
      <c r="J424" s="1"/>
      <c r="K424" s="1"/>
      <c r="L424" s="1"/>
      <c r="M424" s="1"/>
      <c r="N424" s="1"/>
      <c r="O424" s="1"/>
      <c r="P424" s="1"/>
      <c r="Q424" s="1"/>
      <c r="R424" s="1"/>
      <c r="S424" s="1"/>
    </row>
    <row r="425" ht="15.75" customHeight="1">
      <c r="A425" s="1"/>
      <c r="B425" s="1"/>
      <c r="C425" s="1"/>
      <c r="D425" s="1"/>
      <c r="E425" s="1"/>
      <c r="F425" s="1"/>
      <c r="G425" s="1"/>
      <c r="H425" s="1"/>
      <c r="I425" s="1"/>
      <c r="J425" s="1"/>
      <c r="K425" s="1"/>
      <c r="L425" s="1"/>
      <c r="M425" s="1"/>
      <c r="N425" s="1"/>
      <c r="O425" s="1"/>
      <c r="P425" s="1"/>
      <c r="Q425" s="1"/>
      <c r="R425" s="1"/>
      <c r="S425" s="1"/>
    </row>
    <row r="426" ht="15.75" customHeight="1">
      <c r="A426" s="1"/>
      <c r="B426" s="1"/>
      <c r="C426" s="1"/>
      <c r="D426" s="1"/>
      <c r="E426" s="1"/>
      <c r="F426" s="1"/>
      <c r="G426" s="1"/>
      <c r="H426" s="1"/>
      <c r="I426" s="1"/>
      <c r="J426" s="1"/>
      <c r="K426" s="1"/>
      <c r="L426" s="1"/>
      <c r="M426" s="1"/>
      <c r="N426" s="1"/>
      <c r="O426" s="1"/>
      <c r="P426" s="1"/>
      <c r="Q426" s="1"/>
      <c r="R426" s="1"/>
      <c r="S426" s="1"/>
    </row>
    <row r="427" ht="15.75" customHeight="1">
      <c r="A427" s="1"/>
      <c r="B427" s="1"/>
      <c r="C427" s="1"/>
      <c r="D427" s="1"/>
      <c r="E427" s="1"/>
      <c r="F427" s="1"/>
      <c r="G427" s="1"/>
      <c r="H427" s="1"/>
      <c r="I427" s="1"/>
      <c r="J427" s="1"/>
      <c r="K427" s="1"/>
      <c r="L427" s="1"/>
      <c r="M427" s="1"/>
      <c r="N427" s="1"/>
      <c r="O427" s="1"/>
      <c r="P427" s="1"/>
      <c r="Q427" s="1"/>
      <c r="R427" s="1"/>
      <c r="S427" s="1"/>
    </row>
    <row r="428" ht="15.75" customHeight="1">
      <c r="A428" s="1"/>
      <c r="B428" s="1"/>
      <c r="C428" s="1"/>
      <c r="D428" s="1"/>
      <c r="E428" s="1"/>
      <c r="F428" s="1"/>
      <c r="G428" s="1"/>
      <c r="H428" s="1"/>
      <c r="I428" s="1"/>
      <c r="J428" s="1"/>
      <c r="K428" s="1"/>
      <c r="L428" s="1"/>
      <c r="M428" s="1"/>
      <c r="N428" s="1"/>
      <c r="O428" s="1"/>
      <c r="P428" s="1"/>
      <c r="Q428" s="1"/>
      <c r="R428" s="1"/>
      <c r="S428" s="1"/>
    </row>
    <row r="429" ht="15.75" customHeight="1">
      <c r="A429" s="1"/>
      <c r="B429" s="1"/>
      <c r="C429" s="1"/>
      <c r="D429" s="1"/>
      <c r="E429" s="1"/>
      <c r="F429" s="1"/>
      <c r="G429" s="1"/>
      <c r="H429" s="1"/>
      <c r="I429" s="1"/>
      <c r="J429" s="1"/>
      <c r="K429" s="1"/>
      <c r="L429" s="1"/>
      <c r="M429" s="1"/>
      <c r="N429" s="1"/>
      <c r="O429" s="1"/>
      <c r="P429" s="1"/>
      <c r="Q429" s="1"/>
      <c r="R429" s="1"/>
      <c r="S429" s="1"/>
    </row>
    <row r="430" ht="15.75" customHeight="1">
      <c r="A430" s="1"/>
      <c r="B430" s="1"/>
      <c r="C430" s="1"/>
      <c r="D430" s="1"/>
      <c r="E430" s="1"/>
      <c r="F430" s="1"/>
      <c r="G430" s="1"/>
      <c r="H430" s="1"/>
      <c r="I430" s="1"/>
      <c r="J430" s="1"/>
      <c r="K430" s="1"/>
      <c r="L430" s="1"/>
      <c r="M430" s="1"/>
      <c r="N430" s="1"/>
      <c r="O430" s="1"/>
      <c r="P430" s="1"/>
      <c r="Q430" s="1"/>
      <c r="R430" s="1"/>
      <c r="S430" s="1"/>
    </row>
    <row r="431" ht="15.75" customHeight="1">
      <c r="A431" s="1"/>
      <c r="B431" s="1"/>
      <c r="C431" s="1"/>
      <c r="D431" s="1"/>
      <c r="E431" s="1"/>
      <c r="F431" s="1"/>
      <c r="G431" s="1"/>
      <c r="H431" s="1"/>
      <c r="I431" s="1"/>
      <c r="J431" s="1"/>
      <c r="K431" s="1"/>
      <c r="L431" s="1"/>
      <c r="M431" s="1"/>
      <c r="N431" s="1"/>
      <c r="O431" s="1"/>
      <c r="P431" s="1"/>
      <c r="Q431" s="1"/>
      <c r="R431" s="1"/>
      <c r="S431" s="1"/>
    </row>
    <row r="432" ht="15.75" customHeight="1">
      <c r="A432" s="1"/>
      <c r="B432" s="1"/>
      <c r="C432" s="1"/>
      <c r="D432" s="1"/>
      <c r="E432" s="1"/>
      <c r="F432" s="1"/>
      <c r="G432" s="1"/>
      <c r="H432" s="1"/>
      <c r="I432" s="1"/>
      <c r="J432" s="1"/>
      <c r="K432" s="1"/>
      <c r="L432" s="1"/>
      <c r="M432" s="1"/>
      <c r="N432" s="1"/>
      <c r="O432" s="1"/>
      <c r="P432" s="1"/>
      <c r="Q432" s="1"/>
      <c r="R432" s="1"/>
      <c r="S432" s="1"/>
    </row>
    <row r="433" ht="15.75" customHeight="1">
      <c r="A433" s="1"/>
      <c r="B433" s="1"/>
      <c r="C433" s="1"/>
      <c r="D433" s="1"/>
      <c r="E433" s="1"/>
      <c r="F433" s="1"/>
      <c r="G433" s="1"/>
      <c r="H433" s="1"/>
      <c r="I433" s="1"/>
      <c r="J433" s="1"/>
      <c r="K433" s="1"/>
      <c r="L433" s="1"/>
      <c r="M433" s="1"/>
      <c r="N433" s="1"/>
      <c r="O433" s="1"/>
      <c r="P433" s="1"/>
      <c r="Q433" s="1"/>
      <c r="R433" s="1"/>
      <c r="S433" s="1"/>
    </row>
    <row r="434" ht="15.75" customHeight="1">
      <c r="A434" s="1"/>
      <c r="B434" s="1"/>
      <c r="C434" s="1"/>
      <c r="D434" s="1"/>
      <c r="E434" s="1"/>
      <c r="F434" s="1"/>
      <c r="G434" s="1"/>
      <c r="H434" s="1"/>
      <c r="I434" s="1"/>
      <c r="J434" s="1"/>
      <c r="K434" s="1"/>
      <c r="L434" s="1"/>
      <c r="M434" s="1"/>
      <c r="N434" s="1"/>
      <c r="O434" s="1"/>
      <c r="P434" s="1"/>
      <c r="Q434" s="1"/>
      <c r="R434" s="1"/>
      <c r="S434" s="1"/>
    </row>
    <row r="435" ht="15.75" customHeight="1">
      <c r="A435" s="1"/>
      <c r="B435" s="1"/>
      <c r="C435" s="1"/>
      <c r="D435" s="1"/>
      <c r="E435" s="1"/>
      <c r="F435" s="1"/>
      <c r="G435" s="1"/>
      <c r="H435" s="1"/>
      <c r="I435" s="1"/>
      <c r="J435" s="1"/>
      <c r="K435" s="1"/>
      <c r="L435" s="1"/>
      <c r="M435" s="1"/>
      <c r="N435" s="1"/>
      <c r="O435" s="1"/>
      <c r="P435" s="1"/>
      <c r="Q435" s="1"/>
      <c r="R435" s="1"/>
      <c r="S435" s="1"/>
    </row>
    <row r="436" ht="15.75" customHeight="1">
      <c r="A436" s="1"/>
      <c r="B436" s="1"/>
      <c r="C436" s="1"/>
      <c r="D436" s="1"/>
      <c r="E436" s="1"/>
      <c r="F436" s="1"/>
      <c r="G436" s="1"/>
      <c r="H436" s="1"/>
      <c r="I436" s="1"/>
      <c r="J436" s="1"/>
      <c r="K436" s="1"/>
      <c r="L436" s="1"/>
      <c r="M436" s="1"/>
      <c r="N436" s="1"/>
      <c r="O436" s="1"/>
      <c r="P436" s="1"/>
      <c r="Q436" s="1"/>
      <c r="R436" s="1"/>
      <c r="S436" s="1"/>
    </row>
    <row r="437" ht="15.75" customHeight="1">
      <c r="A437" s="1"/>
      <c r="B437" s="1"/>
      <c r="C437" s="1"/>
      <c r="D437" s="1"/>
      <c r="E437" s="1"/>
      <c r="F437" s="1"/>
      <c r="G437" s="1"/>
      <c r="H437" s="1"/>
      <c r="I437" s="1"/>
      <c r="J437" s="1"/>
      <c r="K437" s="1"/>
      <c r="L437" s="1"/>
      <c r="M437" s="1"/>
      <c r="N437" s="1"/>
      <c r="O437" s="1"/>
      <c r="P437" s="1"/>
      <c r="Q437" s="1"/>
      <c r="R437" s="1"/>
      <c r="S437" s="1"/>
    </row>
    <row r="438" ht="15.75" customHeight="1">
      <c r="A438" s="1"/>
      <c r="B438" s="1"/>
      <c r="C438" s="1"/>
      <c r="D438" s="1"/>
      <c r="E438" s="1"/>
      <c r="F438" s="1"/>
      <c r="G438" s="1"/>
      <c r="H438" s="1"/>
      <c r="I438" s="1"/>
      <c r="J438" s="1"/>
      <c r="K438" s="1"/>
      <c r="L438" s="1"/>
      <c r="M438" s="1"/>
      <c r="N438" s="1"/>
      <c r="O438" s="1"/>
      <c r="P438" s="1"/>
      <c r="Q438" s="1"/>
      <c r="R438" s="1"/>
      <c r="S438" s="1"/>
    </row>
    <row r="439" ht="15.75" customHeight="1">
      <c r="A439" s="1"/>
      <c r="B439" s="1"/>
      <c r="C439" s="1"/>
      <c r="D439" s="1"/>
      <c r="E439" s="1"/>
      <c r="F439" s="1"/>
      <c r="G439" s="1"/>
      <c r="H439" s="1"/>
      <c r="I439" s="1"/>
      <c r="J439" s="1"/>
      <c r="K439" s="1"/>
      <c r="L439" s="1"/>
      <c r="M439" s="1"/>
      <c r="N439" s="1"/>
      <c r="O439" s="1"/>
      <c r="P439" s="1"/>
      <c r="Q439" s="1"/>
      <c r="R439" s="1"/>
      <c r="S439" s="1"/>
    </row>
    <row r="440" ht="15.75" customHeight="1">
      <c r="A440" s="1"/>
      <c r="B440" s="1"/>
      <c r="C440" s="1"/>
      <c r="D440" s="1"/>
      <c r="E440" s="1"/>
      <c r="F440" s="1"/>
      <c r="G440" s="1"/>
      <c r="H440" s="1"/>
      <c r="I440" s="1"/>
      <c r="J440" s="1"/>
      <c r="K440" s="1"/>
      <c r="L440" s="1"/>
      <c r="M440" s="1"/>
      <c r="N440" s="1"/>
      <c r="O440" s="1"/>
      <c r="P440" s="1"/>
      <c r="Q440" s="1"/>
      <c r="R440" s="1"/>
      <c r="S440" s="1"/>
    </row>
    <row r="441" ht="15.75" customHeight="1">
      <c r="A441" s="1"/>
      <c r="B441" s="1"/>
      <c r="C441" s="1"/>
      <c r="D441" s="1"/>
      <c r="E441" s="1"/>
      <c r="F441" s="1"/>
      <c r="G441" s="1"/>
      <c r="H441" s="1"/>
      <c r="I441" s="1"/>
      <c r="J441" s="1"/>
      <c r="K441" s="1"/>
      <c r="L441" s="1"/>
      <c r="M441" s="1"/>
      <c r="N441" s="1"/>
      <c r="O441" s="1"/>
      <c r="P441" s="1"/>
      <c r="Q441" s="1"/>
      <c r="R441" s="1"/>
      <c r="S441" s="1"/>
    </row>
    <row r="442" ht="15.75" customHeight="1">
      <c r="A442" s="1"/>
      <c r="B442" s="1"/>
      <c r="C442" s="1"/>
      <c r="D442" s="1"/>
      <c r="E442" s="1"/>
      <c r="F442" s="1"/>
      <c r="G442" s="1"/>
      <c r="H442" s="1"/>
      <c r="I442" s="1"/>
      <c r="J442" s="1"/>
      <c r="K442" s="1"/>
      <c r="L442" s="1"/>
      <c r="M442" s="1"/>
      <c r="N442" s="1"/>
      <c r="O442" s="1"/>
      <c r="P442" s="1"/>
      <c r="Q442" s="1"/>
      <c r="R442" s="1"/>
      <c r="S442" s="1"/>
    </row>
    <row r="443" ht="15.75" customHeight="1">
      <c r="A443" s="1"/>
      <c r="B443" s="1"/>
      <c r="C443" s="1"/>
      <c r="D443" s="1"/>
      <c r="E443" s="1"/>
      <c r="F443" s="1"/>
      <c r="G443" s="1"/>
      <c r="H443" s="1"/>
      <c r="I443" s="1"/>
      <c r="J443" s="1"/>
      <c r="K443" s="1"/>
      <c r="L443" s="1"/>
      <c r="M443" s="1"/>
      <c r="N443" s="1"/>
      <c r="O443" s="1"/>
      <c r="P443" s="1"/>
      <c r="Q443" s="1"/>
      <c r="R443" s="1"/>
      <c r="S443" s="1"/>
    </row>
    <row r="444" ht="15.75" customHeight="1">
      <c r="A444" s="1"/>
      <c r="B444" s="1"/>
      <c r="C444" s="1"/>
      <c r="D444" s="1"/>
      <c r="E444" s="1"/>
      <c r="F444" s="1"/>
      <c r="G444" s="1"/>
      <c r="H444" s="1"/>
      <c r="I444" s="1"/>
      <c r="J444" s="1"/>
      <c r="K444" s="1"/>
      <c r="L444" s="1"/>
      <c r="M444" s="1"/>
      <c r="N444" s="1"/>
      <c r="O444" s="1"/>
      <c r="P444" s="1"/>
      <c r="Q444" s="1"/>
      <c r="R444" s="1"/>
      <c r="S444" s="1"/>
    </row>
    <row r="445" ht="15.75" customHeight="1">
      <c r="A445" s="1"/>
      <c r="B445" s="1"/>
      <c r="C445" s="1"/>
      <c r="D445" s="1"/>
      <c r="E445" s="1"/>
      <c r="F445" s="1"/>
      <c r="G445" s="1"/>
      <c r="H445" s="1"/>
      <c r="I445" s="1"/>
      <c r="J445" s="1"/>
      <c r="K445" s="1"/>
      <c r="L445" s="1"/>
      <c r="M445" s="1"/>
      <c r="N445" s="1"/>
      <c r="O445" s="1"/>
      <c r="P445" s="1"/>
      <c r="Q445" s="1"/>
      <c r="R445" s="1"/>
      <c r="S445" s="1"/>
    </row>
    <row r="446" ht="15.75" customHeight="1">
      <c r="A446" s="1"/>
      <c r="B446" s="1"/>
      <c r="C446" s="1"/>
      <c r="D446" s="1"/>
      <c r="E446" s="1"/>
      <c r="F446" s="1"/>
      <c r="G446" s="1"/>
      <c r="H446" s="1"/>
      <c r="I446" s="1"/>
      <c r="J446" s="1"/>
      <c r="K446" s="1"/>
      <c r="L446" s="1"/>
      <c r="M446" s="1"/>
      <c r="N446" s="1"/>
      <c r="O446" s="1"/>
      <c r="P446" s="1"/>
      <c r="Q446" s="1"/>
      <c r="R446" s="1"/>
      <c r="S446" s="1"/>
    </row>
    <row r="447" ht="15.75" customHeight="1">
      <c r="A447" s="1"/>
      <c r="B447" s="1"/>
      <c r="C447" s="1"/>
      <c r="D447" s="1"/>
      <c r="E447" s="1"/>
      <c r="F447" s="1"/>
      <c r="G447" s="1"/>
      <c r="H447" s="1"/>
      <c r="I447" s="1"/>
      <c r="J447" s="1"/>
      <c r="K447" s="1"/>
      <c r="L447" s="1"/>
      <c r="M447" s="1"/>
      <c r="N447" s="1"/>
      <c r="O447" s="1"/>
      <c r="P447" s="1"/>
      <c r="Q447" s="1"/>
      <c r="R447" s="1"/>
      <c r="S447" s="1"/>
    </row>
    <row r="448" ht="15.75" customHeight="1">
      <c r="A448" s="1"/>
      <c r="B448" s="1"/>
      <c r="C448" s="1"/>
      <c r="D448" s="1"/>
      <c r="E448" s="1"/>
      <c r="F448" s="1"/>
      <c r="G448" s="1"/>
      <c r="H448" s="1"/>
      <c r="I448" s="1"/>
      <c r="J448" s="1"/>
      <c r="K448" s="1"/>
      <c r="L448" s="1"/>
      <c r="M448" s="1"/>
      <c r="N448" s="1"/>
      <c r="O448" s="1"/>
      <c r="P448" s="1"/>
      <c r="Q448" s="1"/>
      <c r="R448" s="1"/>
      <c r="S448" s="1"/>
    </row>
    <row r="449" ht="15.75" customHeight="1">
      <c r="A449" s="1"/>
      <c r="B449" s="1"/>
      <c r="C449" s="1"/>
      <c r="D449" s="1"/>
      <c r="E449" s="1"/>
      <c r="F449" s="1"/>
      <c r="G449" s="1"/>
      <c r="H449" s="1"/>
      <c r="I449" s="1"/>
      <c r="J449" s="1"/>
      <c r="K449" s="1"/>
      <c r="L449" s="1"/>
      <c r="M449" s="1"/>
      <c r="N449" s="1"/>
      <c r="O449" s="1"/>
      <c r="P449" s="1"/>
      <c r="Q449" s="1"/>
      <c r="R449" s="1"/>
      <c r="S449" s="1"/>
    </row>
    <row r="450" ht="15.75" customHeight="1">
      <c r="A450" s="1"/>
      <c r="B450" s="1"/>
      <c r="C450" s="1"/>
      <c r="D450" s="1"/>
      <c r="E450" s="1"/>
      <c r="F450" s="1"/>
      <c r="G450" s="1"/>
      <c r="H450" s="1"/>
      <c r="I450" s="1"/>
      <c r="J450" s="1"/>
      <c r="K450" s="1"/>
      <c r="L450" s="1"/>
      <c r="M450" s="1"/>
      <c r="N450" s="1"/>
      <c r="O450" s="1"/>
      <c r="P450" s="1"/>
      <c r="Q450" s="1"/>
      <c r="R450" s="1"/>
      <c r="S450" s="1"/>
    </row>
    <row r="451" ht="15.75" customHeight="1">
      <c r="A451" s="1"/>
      <c r="B451" s="1"/>
      <c r="C451" s="1"/>
      <c r="D451" s="1"/>
      <c r="E451" s="1"/>
      <c r="F451" s="1"/>
      <c r="G451" s="1"/>
      <c r="H451" s="1"/>
      <c r="I451" s="1"/>
      <c r="J451" s="1"/>
      <c r="K451" s="1"/>
      <c r="L451" s="1"/>
      <c r="M451" s="1"/>
      <c r="N451" s="1"/>
      <c r="O451" s="1"/>
      <c r="P451" s="1"/>
      <c r="Q451" s="1"/>
      <c r="R451" s="1"/>
      <c r="S451" s="1"/>
    </row>
    <row r="452" ht="15.75" customHeight="1">
      <c r="A452" s="1"/>
      <c r="B452" s="1"/>
      <c r="C452" s="1"/>
      <c r="D452" s="1"/>
      <c r="E452" s="1"/>
      <c r="F452" s="1"/>
      <c r="G452" s="1"/>
      <c r="H452" s="1"/>
      <c r="I452" s="1"/>
      <c r="J452" s="1"/>
      <c r="K452" s="1"/>
      <c r="L452" s="1"/>
      <c r="M452" s="1"/>
      <c r="N452" s="1"/>
      <c r="O452" s="1"/>
      <c r="P452" s="1"/>
      <c r="Q452" s="1"/>
      <c r="R452" s="1"/>
      <c r="S452" s="1"/>
    </row>
    <row r="453" ht="15.75" customHeight="1">
      <c r="A453" s="1"/>
      <c r="B453" s="1"/>
      <c r="C453" s="1"/>
      <c r="D453" s="1"/>
      <c r="E453" s="1"/>
      <c r="F453" s="1"/>
      <c r="G453" s="1"/>
      <c r="H453" s="1"/>
      <c r="I453" s="1"/>
      <c r="J453" s="1"/>
      <c r="K453" s="1"/>
      <c r="L453" s="1"/>
      <c r="M453" s="1"/>
      <c r="N453" s="1"/>
      <c r="O453" s="1"/>
      <c r="P453" s="1"/>
      <c r="Q453" s="1"/>
      <c r="R453" s="1"/>
      <c r="S453" s="1"/>
    </row>
    <row r="454" ht="15.75" customHeight="1">
      <c r="A454" s="1"/>
      <c r="B454" s="1"/>
      <c r="C454" s="1"/>
      <c r="D454" s="1"/>
      <c r="E454" s="1"/>
      <c r="F454" s="1"/>
      <c r="G454" s="1"/>
      <c r="H454" s="1"/>
      <c r="I454" s="1"/>
      <c r="J454" s="1"/>
      <c r="K454" s="1"/>
      <c r="L454" s="1"/>
      <c r="M454" s="1"/>
      <c r="N454" s="1"/>
      <c r="O454" s="1"/>
      <c r="P454" s="1"/>
      <c r="Q454" s="1"/>
      <c r="R454" s="1"/>
      <c r="S454" s="1"/>
    </row>
    <row r="455" ht="15.75" customHeight="1">
      <c r="A455" s="1"/>
      <c r="B455" s="1"/>
      <c r="C455" s="1"/>
      <c r="D455" s="1"/>
      <c r="E455" s="1"/>
      <c r="F455" s="1"/>
      <c r="G455" s="1"/>
      <c r="H455" s="1"/>
      <c r="I455" s="1"/>
      <c r="J455" s="1"/>
      <c r="K455" s="1"/>
      <c r="L455" s="1"/>
      <c r="M455" s="1"/>
      <c r="N455" s="1"/>
      <c r="O455" s="1"/>
      <c r="P455" s="1"/>
      <c r="Q455" s="1"/>
      <c r="R455" s="1"/>
      <c r="S455" s="1"/>
    </row>
    <row r="456" ht="15.75" customHeight="1">
      <c r="A456" s="1"/>
      <c r="B456" s="1"/>
      <c r="C456" s="1"/>
      <c r="D456" s="1"/>
      <c r="E456" s="1"/>
      <c r="F456" s="1"/>
      <c r="G456" s="1"/>
      <c r="H456" s="1"/>
      <c r="I456" s="1"/>
      <c r="J456" s="1"/>
      <c r="K456" s="1"/>
      <c r="L456" s="1"/>
      <c r="M456" s="1"/>
      <c r="N456" s="1"/>
      <c r="O456" s="1"/>
      <c r="P456" s="1"/>
      <c r="Q456" s="1"/>
      <c r="R456" s="1"/>
      <c r="S456" s="1"/>
    </row>
    <row r="457" ht="15.75" customHeight="1">
      <c r="A457" s="1"/>
      <c r="B457" s="1"/>
      <c r="C457" s="1"/>
      <c r="D457" s="1"/>
      <c r="E457" s="1"/>
      <c r="F457" s="1"/>
      <c r="G457" s="1"/>
      <c r="H457" s="1"/>
      <c r="I457" s="1"/>
      <c r="J457" s="1"/>
      <c r="K457" s="1"/>
      <c r="L457" s="1"/>
      <c r="M457" s="1"/>
      <c r="N457" s="1"/>
      <c r="O457" s="1"/>
      <c r="P457" s="1"/>
      <c r="Q457" s="1"/>
      <c r="R457" s="1"/>
      <c r="S457" s="1"/>
    </row>
    <row r="458" ht="15.75" customHeight="1">
      <c r="A458" s="1"/>
      <c r="B458" s="1"/>
      <c r="C458" s="1"/>
      <c r="D458" s="1"/>
      <c r="E458" s="1"/>
      <c r="F458" s="1"/>
      <c r="G458" s="1"/>
      <c r="H458" s="1"/>
      <c r="I458" s="1"/>
      <c r="J458" s="1"/>
      <c r="K458" s="1"/>
      <c r="L458" s="1"/>
      <c r="M458" s="1"/>
      <c r="N458" s="1"/>
      <c r="O458" s="1"/>
      <c r="P458" s="1"/>
      <c r="Q458" s="1"/>
      <c r="R458" s="1"/>
      <c r="S458" s="1"/>
    </row>
    <row r="459" ht="15.75" customHeight="1">
      <c r="A459" s="1"/>
      <c r="B459" s="1"/>
      <c r="C459" s="1"/>
      <c r="D459" s="1"/>
      <c r="E459" s="1"/>
      <c r="F459" s="1"/>
      <c r="G459" s="1"/>
      <c r="H459" s="1"/>
      <c r="I459" s="1"/>
      <c r="J459" s="1"/>
      <c r="K459" s="1"/>
      <c r="L459" s="1"/>
      <c r="M459" s="1"/>
      <c r="N459" s="1"/>
      <c r="O459" s="1"/>
      <c r="P459" s="1"/>
      <c r="Q459" s="1"/>
      <c r="R459" s="1"/>
      <c r="S459" s="1"/>
    </row>
    <row r="460" ht="15.75" customHeight="1">
      <c r="A460" s="1"/>
      <c r="B460" s="1"/>
      <c r="C460" s="1"/>
      <c r="D460" s="1"/>
      <c r="E460" s="1"/>
      <c r="F460" s="1"/>
      <c r="G460" s="1"/>
      <c r="H460" s="1"/>
      <c r="I460" s="1"/>
      <c r="J460" s="1"/>
      <c r="K460" s="1"/>
      <c r="L460" s="1"/>
      <c r="M460" s="1"/>
      <c r="N460" s="1"/>
      <c r="O460" s="1"/>
      <c r="P460" s="1"/>
      <c r="Q460" s="1"/>
      <c r="R460" s="1"/>
      <c r="S460" s="1"/>
    </row>
    <row r="461" ht="15.75" customHeight="1">
      <c r="A461" s="1"/>
      <c r="B461" s="1"/>
      <c r="C461" s="1"/>
      <c r="D461" s="1"/>
      <c r="E461" s="1"/>
      <c r="F461" s="1"/>
      <c r="G461" s="1"/>
      <c r="H461" s="1"/>
      <c r="I461" s="1"/>
      <c r="J461" s="1"/>
      <c r="K461" s="1"/>
      <c r="L461" s="1"/>
      <c r="M461" s="1"/>
      <c r="N461" s="1"/>
      <c r="O461" s="1"/>
      <c r="P461" s="1"/>
      <c r="Q461" s="1"/>
      <c r="R461" s="1"/>
      <c r="S461" s="1"/>
    </row>
    <row r="462" ht="15.75" customHeight="1">
      <c r="A462" s="1"/>
      <c r="B462" s="1"/>
      <c r="C462" s="1"/>
      <c r="D462" s="1"/>
      <c r="E462" s="1"/>
      <c r="F462" s="1"/>
      <c r="G462" s="1"/>
      <c r="H462" s="1"/>
      <c r="I462" s="1"/>
      <c r="J462" s="1"/>
      <c r="K462" s="1"/>
      <c r="L462" s="1"/>
      <c r="M462" s="1"/>
      <c r="N462" s="1"/>
      <c r="O462" s="1"/>
      <c r="P462" s="1"/>
      <c r="Q462" s="1"/>
      <c r="R462" s="1"/>
      <c r="S462" s="1"/>
    </row>
    <row r="463" ht="15.75" customHeight="1">
      <c r="A463" s="1"/>
      <c r="B463" s="1"/>
      <c r="C463" s="1"/>
      <c r="D463" s="1"/>
      <c r="E463" s="1"/>
      <c r="F463" s="1"/>
      <c r="G463" s="1"/>
      <c r="H463" s="1"/>
      <c r="I463" s="1"/>
      <c r="J463" s="1"/>
      <c r="K463" s="1"/>
      <c r="L463" s="1"/>
      <c r="M463" s="1"/>
      <c r="N463" s="1"/>
      <c r="O463" s="1"/>
      <c r="P463" s="1"/>
      <c r="Q463" s="1"/>
      <c r="R463" s="1"/>
      <c r="S463" s="1"/>
    </row>
    <row r="464" ht="15.75" customHeight="1">
      <c r="A464" s="1"/>
      <c r="B464" s="1"/>
      <c r="C464" s="1"/>
      <c r="D464" s="1"/>
      <c r="E464" s="1"/>
      <c r="F464" s="1"/>
      <c r="G464" s="1"/>
      <c r="H464" s="1"/>
      <c r="I464" s="1"/>
      <c r="J464" s="1"/>
      <c r="K464" s="1"/>
      <c r="L464" s="1"/>
      <c r="M464" s="1"/>
      <c r="N464" s="1"/>
      <c r="O464" s="1"/>
      <c r="P464" s="1"/>
      <c r="Q464" s="1"/>
      <c r="R464" s="1"/>
      <c r="S464" s="1"/>
    </row>
    <row r="465" ht="15.75" customHeight="1">
      <c r="A465" s="1"/>
      <c r="B465" s="1"/>
      <c r="C465" s="1"/>
      <c r="D465" s="1"/>
      <c r="E465" s="1"/>
      <c r="F465" s="1"/>
      <c r="G465" s="1"/>
      <c r="H465" s="1"/>
      <c r="I465" s="1"/>
      <c r="J465" s="1"/>
      <c r="K465" s="1"/>
      <c r="L465" s="1"/>
      <c r="M465" s="1"/>
      <c r="N465" s="1"/>
      <c r="O465" s="1"/>
      <c r="P465" s="1"/>
      <c r="Q465" s="1"/>
      <c r="R465" s="1"/>
      <c r="S465" s="1"/>
    </row>
    <row r="466" ht="15.75" customHeight="1">
      <c r="A466" s="1"/>
      <c r="B466" s="1"/>
      <c r="C466" s="1"/>
      <c r="D466" s="1"/>
      <c r="E466" s="1"/>
      <c r="F466" s="1"/>
      <c r="G466" s="1"/>
      <c r="H466" s="1"/>
      <c r="I466" s="1"/>
      <c r="J466" s="1"/>
      <c r="K466" s="1"/>
      <c r="L466" s="1"/>
      <c r="M466" s="1"/>
      <c r="N466" s="1"/>
      <c r="O466" s="1"/>
      <c r="P466" s="1"/>
      <c r="Q466" s="1"/>
      <c r="R466" s="1"/>
      <c r="S466" s="1"/>
    </row>
    <row r="467" ht="15.75" customHeight="1">
      <c r="A467" s="1"/>
      <c r="B467" s="1"/>
      <c r="C467" s="1"/>
      <c r="D467" s="1"/>
      <c r="E467" s="1"/>
      <c r="F467" s="1"/>
      <c r="G467" s="1"/>
      <c r="H467" s="1"/>
      <c r="I467" s="1"/>
      <c r="J467" s="1"/>
      <c r="K467" s="1"/>
      <c r="L467" s="1"/>
      <c r="M467" s="1"/>
      <c r="N467" s="1"/>
      <c r="O467" s="1"/>
      <c r="P467" s="1"/>
      <c r="Q467" s="1"/>
      <c r="R467" s="1"/>
      <c r="S467" s="1"/>
    </row>
    <row r="468" ht="15.75" customHeight="1">
      <c r="A468" s="1"/>
      <c r="B468" s="1"/>
      <c r="C468" s="1"/>
      <c r="D468" s="1"/>
      <c r="E468" s="1"/>
      <c r="F468" s="1"/>
      <c r="G468" s="1"/>
      <c r="H468" s="1"/>
      <c r="I468" s="1"/>
      <c r="J468" s="1"/>
      <c r="K468" s="1"/>
      <c r="L468" s="1"/>
      <c r="M468" s="1"/>
      <c r="N468" s="1"/>
      <c r="O468" s="1"/>
      <c r="P468" s="1"/>
      <c r="Q468" s="1"/>
      <c r="R468" s="1"/>
      <c r="S468" s="1"/>
    </row>
    <row r="469" ht="15.75" customHeight="1">
      <c r="A469" s="1"/>
      <c r="B469" s="1"/>
      <c r="C469" s="1"/>
      <c r="D469" s="1"/>
      <c r="E469" s="1"/>
      <c r="F469" s="1"/>
      <c r="G469" s="1"/>
      <c r="H469" s="1"/>
      <c r="I469" s="1"/>
      <c r="J469" s="1"/>
      <c r="K469" s="1"/>
      <c r="L469" s="1"/>
      <c r="M469" s="1"/>
      <c r="N469" s="1"/>
      <c r="O469" s="1"/>
      <c r="P469" s="1"/>
      <c r="Q469" s="1"/>
      <c r="R469" s="1"/>
      <c r="S469" s="1"/>
    </row>
    <row r="470" ht="15.75" customHeight="1">
      <c r="A470" s="1"/>
      <c r="B470" s="1"/>
      <c r="C470" s="1"/>
      <c r="D470" s="1"/>
      <c r="E470" s="1"/>
      <c r="F470" s="1"/>
      <c r="G470" s="1"/>
      <c r="H470" s="1"/>
      <c r="I470" s="1"/>
      <c r="J470" s="1"/>
      <c r="K470" s="1"/>
      <c r="L470" s="1"/>
      <c r="M470" s="1"/>
      <c r="N470" s="1"/>
      <c r="O470" s="1"/>
      <c r="P470" s="1"/>
      <c r="Q470" s="1"/>
      <c r="R470" s="1"/>
      <c r="S470" s="1"/>
    </row>
    <row r="471" ht="15.75" customHeight="1">
      <c r="A471" s="1"/>
      <c r="B471" s="1"/>
      <c r="C471" s="1"/>
      <c r="D471" s="1"/>
      <c r="E471" s="1"/>
      <c r="F471" s="1"/>
      <c r="G471" s="1"/>
      <c r="H471" s="1"/>
      <c r="I471" s="1"/>
      <c r="J471" s="1"/>
      <c r="K471" s="1"/>
      <c r="L471" s="1"/>
      <c r="M471" s="1"/>
      <c r="N471" s="1"/>
      <c r="O471" s="1"/>
      <c r="P471" s="1"/>
      <c r="Q471" s="1"/>
      <c r="R471" s="1"/>
      <c r="S471" s="1"/>
    </row>
    <row r="472" ht="15.75" customHeight="1">
      <c r="A472" s="1"/>
      <c r="B472" s="1"/>
      <c r="C472" s="1"/>
      <c r="D472" s="1"/>
      <c r="E472" s="1"/>
      <c r="F472" s="1"/>
      <c r="G472" s="1"/>
      <c r="H472" s="1"/>
      <c r="I472" s="1"/>
      <c r="J472" s="1"/>
      <c r="K472" s="1"/>
      <c r="L472" s="1"/>
      <c r="M472" s="1"/>
      <c r="N472" s="1"/>
      <c r="O472" s="1"/>
      <c r="P472" s="1"/>
      <c r="Q472" s="1"/>
      <c r="R472" s="1"/>
      <c r="S472" s="1"/>
    </row>
    <row r="473" ht="15.75" customHeight="1">
      <c r="A473" s="1"/>
      <c r="B473" s="1"/>
      <c r="C473" s="1"/>
      <c r="D473" s="1"/>
      <c r="E473" s="1"/>
      <c r="F473" s="1"/>
      <c r="G473" s="1"/>
      <c r="H473" s="1"/>
      <c r="I473" s="1"/>
      <c r="J473" s="1"/>
      <c r="K473" s="1"/>
      <c r="L473" s="1"/>
      <c r="M473" s="1"/>
      <c r="N473" s="1"/>
      <c r="O473" s="1"/>
      <c r="P473" s="1"/>
      <c r="Q473" s="1"/>
      <c r="R473" s="1"/>
      <c r="S473" s="1"/>
    </row>
    <row r="474" ht="15.75" customHeight="1">
      <c r="A474" s="1"/>
      <c r="B474" s="1"/>
      <c r="C474" s="1"/>
      <c r="D474" s="1"/>
      <c r="E474" s="1"/>
      <c r="F474" s="1"/>
      <c r="G474" s="1"/>
      <c r="H474" s="1"/>
      <c r="I474" s="1"/>
      <c r="J474" s="1"/>
      <c r="K474" s="1"/>
      <c r="L474" s="1"/>
      <c r="M474" s="1"/>
      <c r="N474" s="1"/>
      <c r="O474" s="1"/>
      <c r="P474" s="1"/>
      <c r="Q474" s="1"/>
      <c r="R474" s="1"/>
      <c r="S474" s="1"/>
    </row>
    <row r="475" ht="15.75" customHeight="1">
      <c r="A475" s="1"/>
      <c r="B475" s="1"/>
      <c r="C475" s="1"/>
      <c r="D475" s="1"/>
      <c r="E475" s="1"/>
      <c r="F475" s="1"/>
      <c r="G475" s="1"/>
      <c r="H475" s="1"/>
      <c r="I475" s="1"/>
      <c r="J475" s="1"/>
      <c r="K475" s="1"/>
      <c r="L475" s="1"/>
      <c r="M475" s="1"/>
      <c r="N475" s="1"/>
      <c r="O475" s="1"/>
      <c r="P475" s="1"/>
      <c r="Q475" s="1"/>
      <c r="R475" s="1"/>
      <c r="S475" s="1"/>
    </row>
    <row r="476" ht="15.75" customHeight="1">
      <c r="A476" s="1"/>
      <c r="B476" s="1"/>
      <c r="C476" s="1"/>
      <c r="D476" s="1"/>
      <c r="E476" s="1"/>
      <c r="F476" s="1"/>
      <c r="G476" s="1"/>
      <c r="H476" s="1"/>
      <c r="I476" s="1"/>
      <c r="J476" s="1"/>
      <c r="K476" s="1"/>
      <c r="L476" s="1"/>
      <c r="M476" s="1"/>
      <c r="N476" s="1"/>
      <c r="O476" s="1"/>
      <c r="P476" s="1"/>
      <c r="Q476" s="1"/>
      <c r="R476" s="1"/>
      <c r="S476" s="1"/>
    </row>
    <row r="477" ht="15.75" customHeight="1">
      <c r="A477" s="1"/>
      <c r="B477" s="1"/>
      <c r="C477" s="1"/>
      <c r="D477" s="1"/>
      <c r="E477" s="1"/>
      <c r="F477" s="1"/>
      <c r="G477" s="1"/>
      <c r="H477" s="1"/>
      <c r="I477" s="1"/>
      <c r="J477" s="1"/>
      <c r="K477" s="1"/>
      <c r="L477" s="1"/>
      <c r="M477" s="1"/>
      <c r="N477" s="1"/>
      <c r="O477" s="1"/>
      <c r="P477" s="1"/>
      <c r="Q477" s="1"/>
      <c r="R477" s="1"/>
      <c r="S477" s="1"/>
    </row>
    <row r="478" ht="15.75" customHeight="1">
      <c r="A478" s="1"/>
      <c r="B478" s="1"/>
      <c r="C478" s="1"/>
      <c r="D478" s="1"/>
      <c r="E478" s="1"/>
      <c r="F478" s="1"/>
      <c r="G478" s="1"/>
      <c r="H478" s="1"/>
      <c r="I478" s="1"/>
      <c r="J478" s="1"/>
      <c r="K478" s="1"/>
      <c r="L478" s="1"/>
      <c r="M478" s="1"/>
      <c r="N478" s="1"/>
      <c r="O478" s="1"/>
      <c r="P478" s="1"/>
      <c r="Q478" s="1"/>
      <c r="R478" s="1"/>
      <c r="S478" s="1"/>
    </row>
    <row r="479" ht="15.75" customHeight="1">
      <c r="A479" s="1"/>
      <c r="B479" s="1"/>
      <c r="C479" s="1"/>
      <c r="D479" s="1"/>
      <c r="E479" s="1"/>
      <c r="F479" s="1"/>
      <c r="G479" s="1"/>
      <c r="H479" s="1"/>
      <c r="I479" s="1"/>
      <c r="J479" s="1"/>
      <c r="K479" s="1"/>
      <c r="L479" s="1"/>
      <c r="M479" s="1"/>
      <c r="N479" s="1"/>
      <c r="O479" s="1"/>
      <c r="P479" s="1"/>
      <c r="Q479" s="1"/>
      <c r="R479" s="1"/>
      <c r="S479" s="1"/>
    </row>
    <row r="480" ht="15.75" customHeight="1">
      <c r="A480" s="1"/>
      <c r="B480" s="1"/>
      <c r="C480" s="1"/>
      <c r="D480" s="1"/>
      <c r="E480" s="1"/>
      <c r="F480" s="1"/>
      <c r="G480" s="1"/>
      <c r="H480" s="1"/>
      <c r="I480" s="1"/>
      <c r="J480" s="1"/>
      <c r="K480" s="1"/>
      <c r="L480" s="1"/>
      <c r="M480" s="1"/>
      <c r="N480" s="1"/>
      <c r="O480" s="1"/>
      <c r="P480" s="1"/>
      <c r="Q480" s="1"/>
      <c r="R480" s="1"/>
      <c r="S480" s="1"/>
    </row>
    <row r="481" ht="15.75" customHeight="1">
      <c r="A481" s="1"/>
      <c r="B481" s="1"/>
      <c r="C481" s="1"/>
      <c r="D481" s="1"/>
      <c r="E481" s="1"/>
      <c r="F481" s="1"/>
      <c r="G481" s="1"/>
      <c r="H481" s="1"/>
      <c r="I481" s="1"/>
      <c r="J481" s="1"/>
      <c r="K481" s="1"/>
      <c r="L481" s="1"/>
      <c r="M481" s="1"/>
      <c r="N481" s="1"/>
      <c r="O481" s="1"/>
      <c r="P481" s="1"/>
      <c r="Q481" s="1"/>
      <c r="R481" s="1"/>
      <c r="S481" s="1"/>
    </row>
    <row r="482" ht="15.75" customHeight="1">
      <c r="A482" s="1"/>
      <c r="B482" s="1"/>
      <c r="C482" s="1"/>
      <c r="D482" s="1"/>
      <c r="E482" s="1"/>
      <c r="F482" s="1"/>
      <c r="G482" s="1"/>
      <c r="H482" s="1"/>
      <c r="I482" s="1"/>
      <c r="J482" s="1"/>
      <c r="K482" s="1"/>
      <c r="L482" s="1"/>
      <c r="M482" s="1"/>
      <c r="N482" s="1"/>
      <c r="O482" s="1"/>
      <c r="P482" s="1"/>
      <c r="Q482" s="1"/>
      <c r="R482" s="1"/>
      <c r="S482" s="1"/>
    </row>
    <row r="483" ht="15.75" customHeight="1">
      <c r="A483" s="1"/>
      <c r="B483" s="1"/>
      <c r="C483" s="1"/>
      <c r="D483" s="1"/>
      <c r="E483" s="1"/>
      <c r="F483" s="1"/>
      <c r="G483" s="1"/>
      <c r="H483" s="1"/>
      <c r="I483" s="1"/>
      <c r="J483" s="1"/>
      <c r="K483" s="1"/>
      <c r="L483" s="1"/>
      <c r="M483" s="1"/>
      <c r="N483" s="1"/>
      <c r="O483" s="1"/>
      <c r="P483" s="1"/>
      <c r="Q483" s="1"/>
      <c r="R483" s="1"/>
      <c r="S483" s="1"/>
    </row>
    <row r="484" ht="15.75" customHeight="1">
      <c r="A484" s="1"/>
      <c r="B484" s="1"/>
      <c r="C484" s="1"/>
      <c r="D484" s="1"/>
      <c r="E484" s="1"/>
      <c r="F484" s="1"/>
      <c r="G484" s="1"/>
      <c r="H484" s="1"/>
      <c r="I484" s="1"/>
      <c r="J484" s="1"/>
      <c r="K484" s="1"/>
      <c r="L484" s="1"/>
      <c r="M484" s="1"/>
      <c r="N484" s="1"/>
      <c r="O484" s="1"/>
      <c r="P484" s="1"/>
      <c r="Q484" s="1"/>
      <c r="R484" s="1"/>
      <c r="S484" s="1"/>
    </row>
    <row r="485" ht="15.75" customHeight="1">
      <c r="A485" s="1"/>
      <c r="B485" s="1"/>
      <c r="C485" s="1"/>
      <c r="D485" s="1"/>
      <c r="E485" s="1"/>
      <c r="F485" s="1"/>
      <c r="G485" s="1"/>
      <c r="H485" s="1"/>
      <c r="I485" s="1"/>
      <c r="J485" s="1"/>
      <c r="K485" s="1"/>
      <c r="L485" s="1"/>
      <c r="M485" s="1"/>
      <c r="N485" s="1"/>
      <c r="O485" s="1"/>
      <c r="P485" s="1"/>
      <c r="Q485" s="1"/>
      <c r="R485" s="1"/>
      <c r="S485" s="1"/>
    </row>
    <row r="486" ht="15.75" customHeight="1">
      <c r="A486" s="1"/>
      <c r="B486" s="1"/>
      <c r="C486" s="1"/>
      <c r="D486" s="1"/>
      <c r="E486" s="1"/>
      <c r="F486" s="1"/>
      <c r="G486" s="1"/>
      <c r="H486" s="1"/>
      <c r="I486" s="1"/>
      <c r="J486" s="1"/>
      <c r="K486" s="1"/>
      <c r="L486" s="1"/>
      <c r="M486" s="1"/>
      <c r="N486" s="1"/>
      <c r="O486" s="1"/>
      <c r="P486" s="1"/>
      <c r="Q486" s="1"/>
      <c r="R486" s="1"/>
      <c r="S486" s="1"/>
    </row>
    <row r="487" ht="15.75" customHeight="1">
      <c r="A487" s="1"/>
      <c r="B487" s="1"/>
      <c r="C487" s="1"/>
      <c r="D487" s="1"/>
      <c r="E487" s="1"/>
      <c r="F487" s="1"/>
      <c r="G487" s="1"/>
      <c r="H487" s="1"/>
      <c r="I487" s="1"/>
      <c r="J487" s="1"/>
      <c r="K487" s="1"/>
      <c r="L487" s="1"/>
      <c r="M487" s="1"/>
      <c r="N487" s="1"/>
      <c r="O487" s="1"/>
      <c r="P487" s="1"/>
      <c r="Q487" s="1"/>
      <c r="R487" s="1"/>
      <c r="S487" s="1"/>
    </row>
    <row r="488" ht="15.75" customHeight="1">
      <c r="A488" s="1"/>
      <c r="B488" s="1"/>
      <c r="C488" s="1"/>
      <c r="D488" s="1"/>
      <c r="E488" s="1"/>
      <c r="F488" s="1"/>
      <c r="G488" s="1"/>
      <c r="H488" s="1"/>
      <c r="I488" s="1"/>
      <c r="J488" s="1"/>
      <c r="K488" s="1"/>
      <c r="L488" s="1"/>
      <c r="M488" s="1"/>
      <c r="N488" s="1"/>
      <c r="O488" s="1"/>
      <c r="P488" s="1"/>
      <c r="Q488" s="1"/>
      <c r="R488" s="1"/>
      <c r="S488" s="1"/>
    </row>
    <row r="489" ht="15.75" customHeight="1">
      <c r="A489" s="1"/>
      <c r="B489" s="1"/>
      <c r="C489" s="1"/>
      <c r="D489" s="1"/>
      <c r="E489" s="1"/>
      <c r="F489" s="1"/>
      <c r="G489" s="1"/>
      <c r="H489" s="1"/>
      <c r="I489" s="1"/>
      <c r="J489" s="1"/>
      <c r="K489" s="1"/>
      <c r="L489" s="1"/>
      <c r="M489" s="1"/>
      <c r="N489" s="1"/>
      <c r="O489" s="1"/>
      <c r="P489" s="1"/>
      <c r="Q489" s="1"/>
      <c r="R489" s="1"/>
      <c r="S489" s="1"/>
    </row>
    <row r="490" ht="15.75" customHeight="1">
      <c r="A490" s="1"/>
      <c r="B490" s="1"/>
      <c r="C490" s="1"/>
      <c r="D490" s="1"/>
      <c r="E490" s="1"/>
      <c r="F490" s="1"/>
      <c r="G490" s="1"/>
      <c r="H490" s="1"/>
      <c r="I490" s="1"/>
      <c r="J490" s="1"/>
      <c r="K490" s="1"/>
      <c r="L490" s="1"/>
      <c r="M490" s="1"/>
      <c r="N490" s="1"/>
      <c r="O490" s="1"/>
      <c r="P490" s="1"/>
      <c r="Q490" s="1"/>
      <c r="R490" s="1"/>
      <c r="S490" s="1"/>
    </row>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45">
    <mergeCell ref="J262:J263"/>
    <mergeCell ref="J269:J270"/>
    <mergeCell ref="B259:C259"/>
    <mergeCell ref="B260:C260"/>
    <mergeCell ref="B261:J261"/>
    <mergeCell ref="D262:I262"/>
    <mergeCell ref="B267:J267"/>
    <mergeCell ref="B268:J268"/>
    <mergeCell ref="D269:I269"/>
    <mergeCell ref="B210:C210"/>
    <mergeCell ref="B211:J211"/>
    <mergeCell ref="B212:B213"/>
    <mergeCell ref="C212:C213"/>
    <mergeCell ref="D212:I212"/>
    <mergeCell ref="J212:J213"/>
    <mergeCell ref="B215:C215"/>
    <mergeCell ref="B216:C216"/>
    <mergeCell ref="B217:J217"/>
    <mergeCell ref="B218:J218"/>
    <mergeCell ref="B219:J219"/>
    <mergeCell ref="B220:B221"/>
    <mergeCell ref="D220:I220"/>
    <mergeCell ref="J220:J221"/>
    <mergeCell ref="C220:C221"/>
    <mergeCell ref="B227:C227"/>
    <mergeCell ref="B228:C228"/>
    <mergeCell ref="B230:B231"/>
    <mergeCell ref="C230:C231"/>
    <mergeCell ref="B233:C233"/>
    <mergeCell ref="B234:C234"/>
    <mergeCell ref="B229:J229"/>
    <mergeCell ref="D230:I230"/>
    <mergeCell ref="J230:J231"/>
    <mergeCell ref="B235:J235"/>
    <mergeCell ref="B236:J236"/>
    <mergeCell ref="D237:I237"/>
    <mergeCell ref="J237:J238"/>
    <mergeCell ref="B255:J255"/>
    <mergeCell ref="D256:I256"/>
    <mergeCell ref="J256:J257"/>
    <mergeCell ref="B242:J242"/>
    <mergeCell ref="D243:I243"/>
    <mergeCell ref="J243:J244"/>
    <mergeCell ref="B248:J248"/>
    <mergeCell ref="D249:I249"/>
    <mergeCell ref="J249:J250"/>
    <mergeCell ref="B254:J254"/>
    <mergeCell ref="B274:J274"/>
    <mergeCell ref="D275:I275"/>
    <mergeCell ref="B24:B25"/>
    <mergeCell ref="C24:C25"/>
    <mergeCell ref="B27:C27"/>
    <mergeCell ref="B28:C28"/>
    <mergeCell ref="B31:B32"/>
    <mergeCell ref="C31:C32"/>
    <mergeCell ref="B34:C34"/>
    <mergeCell ref="B35:C35"/>
    <mergeCell ref="B40:C40"/>
    <mergeCell ref="B41:C41"/>
    <mergeCell ref="B47:C47"/>
    <mergeCell ref="B48:C48"/>
    <mergeCell ref="B53:C53"/>
    <mergeCell ref="B54:C54"/>
    <mergeCell ref="D1:E1"/>
    <mergeCell ref="F1:I4"/>
    <mergeCell ref="J1:J4"/>
    <mergeCell ref="D2:E2"/>
    <mergeCell ref="D3:E3"/>
    <mergeCell ref="D4:E4"/>
    <mergeCell ref="B7:J7"/>
    <mergeCell ref="B8:J8"/>
    <mergeCell ref="B9:J9"/>
    <mergeCell ref="B10:J10"/>
    <mergeCell ref="B11:B12"/>
    <mergeCell ref="C11:C12"/>
    <mergeCell ref="D11:I11"/>
    <mergeCell ref="J11:J12"/>
    <mergeCell ref="B16:C16"/>
    <mergeCell ref="B17:C17"/>
    <mergeCell ref="B18:J18"/>
    <mergeCell ref="B20:C20"/>
    <mergeCell ref="B21:C21"/>
    <mergeCell ref="B22:J22"/>
    <mergeCell ref="B23:J23"/>
    <mergeCell ref="B42:J42"/>
    <mergeCell ref="B49:J49"/>
    <mergeCell ref="B55:J55"/>
    <mergeCell ref="D24:I24"/>
    <mergeCell ref="J24:J25"/>
    <mergeCell ref="B29:J29"/>
    <mergeCell ref="B30:J30"/>
    <mergeCell ref="D31:I31"/>
    <mergeCell ref="J31:J32"/>
    <mergeCell ref="B36:J36"/>
    <mergeCell ref="B59:C59"/>
    <mergeCell ref="B60:C60"/>
    <mergeCell ref="B61:J61"/>
    <mergeCell ref="B65:C65"/>
    <mergeCell ref="B66:C66"/>
    <mergeCell ref="B67:J67"/>
    <mergeCell ref="B70:C70"/>
    <mergeCell ref="B71:C71"/>
    <mergeCell ref="B72:J72"/>
    <mergeCell ref="B77:C77"/>
    <mergeCell ref="B121:C121"/>
    <mergeCell ref="B122:C122"/>
    <mergeCell ref="B123:J123"/>
    <mergeCell ref="B124:B125"/>
    <mergeCell ref="C124:C125"/>
    <mergeCell ref="D124:I124"/>
    <mergeCell ref="J124:J125"/>
    <mergeCell ref="B127:C127"/>
    <mergeCell ref="B128:C128"/>
    <mergeCell ref="B129:J129"/>
    <mergeCell ref="B130:B131"/>
    <mergeCell ref="C130:C131"/>
    <mergeCell ref="D130:I130"/>
    <mergeCell ref="J130:J131"/>
    <mergeCell ref="B144:J144"/>
    <mergeCell ref="D145:I145"/>
    <mergeCell ref="B135:C135"/>
    <mergeCell ref="B136:C136"/>
    <mergeCell ref="B137:J137"/>
    <mergeCell ref="B138:J138"/>
    <mergeCell ref="B139:B140"/>
    <mergeCell ref="D139:I139"/>
    <mergeCell ref="J139:J140"/>
    <mergeCell ref="B84:J84"/>
    <mergeCell ref="D85:I85"/>
    <mergeCell ref="B93:J93"/>
    <mergeCell ref="B100:J100"/>
    <mergeCell ref="B106:J106"/>
    <mergeCell ref="B78:C78"/>
    <mergeCell ref="B79:J79"/>
    <mergeCell ref="B81:C81"/>
    <mergeCell ref="B82:C82"/>
    <mergeCell ref="B83:J83"/>
    <mergeCell ref="B85:B86"/>
    <mergeCell ref="J85:J86"/>
    <mergeCell ref="D116:I116"/>
    <mergeCell ref="J116:J117"/>
    <mergeCell ref="B111:C111"/>
    <mergeCell ref="B112:C112"/>
    <mergeCell ref="B113:J113"/>
    <mergeCell ref="B114:J114"/>
    <mergeCell ref="B115:J115"/>
    <mergeCell ref="B116:B117"/>
    <mergeCell ref="C116:C117"/>
    <mergeCell ref="C85:C86"/>
    <mergeCell ref="B91:C91"/>
    <mergeCell ref="B92:C92"/>
    <mergeCell ref="B98:C98"/>
    <mergeCell ref="B99:C99"/>
    <mergeCell ref="B104:C104"/>
    <mergeCell ref="B105:C105"/>
    <mergeCell ref="C139:C140"/>
    <mergeCell ref="B142:C142"/>
    <mergeCell ref="B143:C143"/>
    <mergeCell ref="B145:B146"/>
    <mergeCell ref="C145:C146"/>
    <mergeCell ref="J145:J146"/>
    <mergeCell ref="B151:C151"/>
    <mergeCell ref="B152:C152"/>
    <mergeCell ref="B153:J153"/>
    <mergeCell ref="B154:B155"/>
    <mergeCell ref="C154:C155"/>
    <mergeCell ref="D154:I154"/>
    <mergeCell ref="J154:J155"/>
    <mergeCell ref="B160:C160"/>
    <mergeCell ref="B161:C161"/>
    <mergeCell ref="B162:J162"/>
    <mergeCell ref="B163:B164"/>
    <mergeCell ref="C163:C164"/>
    <mergeCell ref="D163:I163"/>
    <mergeCell ref="J163:J164"/>
    <mergeCell ref="B169:C169"/>
    <mergeCell ref="B170:C170"/>
    <mergeCell ref="B171:J171"/>
    <mergeCell ref="B172:B173"/>
    <mergeCell ref="C172:C173"/>
    <mergeCell ref="D172:I172"/>
    <mergeCell ref="J172:J173"/>
    <mergeCell ref="B177:C177"/>
    <mergeCell ref="B178:C178"/>
    <mergeCell ref="B179:J179"/>
    <mergeCell ref="B180:B181"/>
    <mergeCell ref="C180:C181"/>
    <mergeCell ref="D180:I180"/>
    <mergeCell ref="J180:J181"/>
    <mergeCell ref="B185:C185"/>
    <mergeCell ref="B186:C186"/>
    <mergeCell ref="B187:J187"/>
    <mergeCell ref="B188:B189"/>
    <mergeCell ref="C188:C189"/>
    <mergeCell ref="D188:I188"/>
    <mergeCell ref="J188:J189"/>
    <mergeCell ref="B193:C193"/>
    <mergeCell ref="B194:C194"/>
    <mergeCell ref="B195:J195"/>
    <mergeCell ref="B196:B197"/>
    <mergeCell ref="C196:C197"/>
    <mergeCell ref="D196:I196"/>
    <mergeCell ref="J196:J197"/>
    <mergeCell ref="B200:C200"/>
    <mergeCell ref="B201:C201"/>
    <mergeCell ref="B202:J202"/>
    <mergeCell ref="B203:B204"/>
    <mergeCell ref="C203:C204"/>
    <mergeCell ref="D203:I203"/>
    <mergeCell ref="J203:J204"/>
    <mergeCell ref="B209:C209"/>
    <mergeCell ref="B237:B238"/>
    <mergeCell ref="C237:C238"/>
    <mergeCell ref="B240:C240"/>
    <mergeCell ref="B241:C241"/>
    <mergeCell ref="B243:B244"/>
    <mergeCell ref="C243:C244"/>
    <mergeCell ref="B246:C246"/>
    <mergeCell ref="B247:C247"/>
    <mergeCell ref="B249:B250"/>
    <mergeCell ref="C249:C250"/>
    <mergeCell ref="B252:C252"/>
    <mergeCell ref="B253:C253"/>
    <mergeCell ref="B256:B257"/>
    <mergeCell ref="C256:C257"/>
    <mergeCell ref="B273:C273"/>
    <mergeCell ref="B275:B276"/>
    <mergeCell ref="C275:C276"/>
    <mergeCell ref="J275:J276"/>
    <mergeCell ref="B280:C280"/>
    <mergeCell ref="B281:C281"/>
    <mergeCell ref="B282:J282"/>
    <mergeCell ref="B283:B284"/>
    <mergeCell ref="C283:C284"/>
    <mergeCell ref="D283:I283"/>
    <mergeCell ref="J283:J284"/>
    <mergeCell ref="B289:C289"/>
    <mergeCell ref="B290:C290"/>
    <mergeCell ref="B262:B263"/>
    <mergeCell ref="C262:C263"/>
    <mergeCell ref="B265:C265"/>
    <mergeCell ref="B266:C266"/>
    <mergeCell ref="B269:B270"/>
    <mergeCell ref="C269:C270"/>
    <mergeCell ref="B272:C272"/>
  </mergeCells>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14.43"/>
    <col customWidth="1" min="2" max="2" width="14.71"/>
    <col customWidth="1" min="3" max="3" width="60.29"/>
    <col customWidth="1" min="4" max="6" width="14.43"/>
    <col customWidth="1" min="10" max="10" width="21.14"/>
    <col customWidth="1" min="12" max="12" width="28.0"/>
  </cols>
  <sheetData>
    <row r="1">
      <c r="A1" s="1"/>
      <c r="B1" s="40" t="s">
        <v>109</v>
      </c>
      <c r="C1" s="41" t="s">
        <v>110</v>
      </c>
      <c r="D1" s="44"/>
      <c r="E1" s="43"/>
      <c r="F1" s="45"/>
      <c r="G1" s="46"/>
      <c r="H1" s="43"/>
      <c r="I1" s="43"/>
      <c r="J1" s="45"/>
      <c r="K1" s="1"/>
      <c r="L1" s="1"/>
      <c r="M1" s="1"/>
      <c r="N1" s="1"/>
      <c r="O1" s="1"/>
      <c r="P1" s="1"/>
      <c r="Q1" s="1"/>
      <c r="R1" s="1"/>
      <c r="S1" s="1"/>
    </row>
    <row r="2">
      <c r="A2" s="1"/>
      <c r="B2" s="47" t="s">
        <v>112</v>
      </c>
      <c r="C2" s="48" t="s">
        <v>110</v>
      </c>
      <c r="D2" s="49"/>
      <c r="F2" s="50"/>
      <c r="G2" s="49"/>
      <c r="J2" s="50"/>
      <c r="K2" s="1"/>
      <c r="L2" s="1"/>
      <c r="M2" s="1"/>
      <c r="N2" s="1"/>
      <c r="O2" s="1"/>
      <c r="P2" s="1"/>
      <c r="Q2" s="1"/>
      <c r="R2" s="1"/>
      <c r="S2" s="1"/>
    </row>
    <row r="3">
      <c r="A3" s="1"/>
      <c r="B3" s="47" t="s">
        <v>113</v>
      </c>
      <c r="C3" s="48" t="s">
        <v>110</v>
      </c>
      <c r="D3" s="49"/>
      <c r="F3" s="50"/>
      <c r="G3" s="49"/>
      <c r="J3" s="50"/>
      <c r="K3" s="1"/>
      <c r="L3" s="1"/>
      <c r="M3" s="1"/>
      <c r="N3" s="1"/>
      <c r="O3" s="1"/>
      <c r="P3" s="1"/>
      <c r="Q3" s="1"/>
      <c r="R3" s="1"/>
      <c r="S3" s="1"/>
    </row>
    <row r="4">
      <c r="A4" s="1"/>
      <c r="B4" s="51" t="s">
        <v>114</v>
      </c>
      <c r="C4" s="52" t="s">
        <v>110</v>
      </c>
      <c r="D4" s="55"/>
      <c r="E4" s="54"/>
      <c r="F4" s="56"/>
      <c r="G4" s="55"/>
      <c r="H4" s="54"/>
      <c r="I4" s="54"/>
      <c r="J4" s="56"/>
      <c r="K4" s="1"/>
      <c r="L4" s="1"/>
      <c r="M4" s="1"/>
      <c r="N4" s="1"/>
      <c r="O4" s="1"/>
      <c r="P4" s="1"/>
      <c r="Q4" s="1"/>
      <c r="R4" s="1"/>
      <c r="S4" s="1"/>
    </row>
    <row r="5">
      <c r="A5" s="1"/>
      <c r="K5" s="1"/>
      <c r="L5" s="1"/>
      <c r="M5" s="1"/>
      <c r="N5" s="1"/>
      <c r="O5" s="1"/>
      <c r="P5" s="1"/>
      <c r="Q5" s="1"/>
      <c r="R5" s="1"/>
      <c r="S5" s="1"/>
    </row>
    <row r="6">
      <c r="A6" s="1"/>
      <c r="B6" s="120" t="s">
        <v>115</v>
      </c>
      <c r="K6" s="1"/>
      <c r="L6" s="1"/>
      <c r="M6" s="1"/>
      <c r="N6" s="1"/>
      <c r="O6" s="1"/>
      <c r="P6" s="1"/>
      <c r="Q6" s="1"/>
      <c r="R6" s="1"/>
      <c r="S6" s="1"/>
    </row>
    <row r="7">
      <c r="A7" s="1"/>
      <c r="B7" s="120" t="s">
        <v>116</v>
      </c>
      <c r="K7" s="1"/>
      <c r="L7" s="1"/>
      <c r="M7" s="1"/>
      <c r="N7" s="1"/>
      <c r="O7" s="1"/>
      <c r="P7" s="1"/>
      <c r="Q7" s="1"/>
      <c r="R7" s="1"/>
      <c r="S7" s="1"/>
    </row>
    <row r="8">
      <c r="A8" s="1"/>
      <c r="B8" s="60" t="s">
        <v>117</v>
      </c>
      <c r="C8" s="58"/>
      <c r="D8" s="58"/>
      <c r="E8" s="58"/>
      <c r="F8" s="58"/>
      <c r="G8" s="58"/>
      <c r="H8" s="58"/>
      <c r="I8" s="58"/>
      <c r="J8" s="59"/>
      <c r="K8" s="1"/>
      <c r="L8" s="1"/>
      <c r="M8" s="1"/>
      <c r="N8" s="1"/>
      <c r="O8" s="1"/>
      <c r="P8" s="1"/>
      <c r="Q8" s="1"/>
      <c r="R8" s="1"/>
      <c r="S8" s="1"/>
    </row>
    <row r="9">
      <c r="A9" s="1"/>
      <c r="B9" s="61" t="s">
        <v>2</v>
      </c>
      <c r="C9" s="58"/>
      <c r="D9" s="58"/>
      <c r="E9" s="58"/>
      <c r="F9" s="58"/>
      <c r="G9" s="58"/>
      <c r="H9" s="58"/>
      <c r="I9" s="58"/>
      <c r="J9" s="59"/>
      <c r="K9" s="1"/>
      <c r="L9" s="1"/>
      <c r="M9" s="1"/>
      <c r="N9" s="1"/>
      <c r="O9" s="1"/>
      <c r="P9" s="1"/>
      <c r="Q9" s="1"/>
      <c r="R9" s="1"/>
      <c r="S9" s="1"/>
    </row>
    <row r="10">
      <c r="A10" s="1"/>
      <c r="B10" s="62" t="s">
        <v>55</v>
      </c>
      <c r="C10" s="63" t="s">
        <v>118</v>
      </c>
      <c r="D10" s="65" t="s">
        <v>120</v>
      </c>
      <c r="E10" s="58"/>
      <c r="F10" s="58"/>
      <c r="G10" s="58"/>
      <c r="H10" s="58"/>
      <c r="I10" s="59"/>
      <c r="J10" s="66" t="s">
        <v>121</v>
      </c>
      <c r="K10" s="1"/>
      <c r="L10" s="1"/>
      <c r="M10" s="1"/>
      <c r="N10" s="1"/>
      <c r="O10" s="1"/>
      <c r="P10" s="1"/>
      <c r="Q10" s="1"/>
      <c r="R10" s="1"/>
      <c r="S10" s="1"/>
    </row>
    <row r="11">
      <c r="A11" s="1"/>
      <c r="B11" s="67"/>
      <c r="C11" s="67"/>
      <c r="D11" s="69">
        <v>0.0</v>
      </c>
      <c r="E11" s="69">
        <v>1.0</v>
      </c>
      <c r="F11" s="69">
        <v>2.0</v>
      </c>
      <c r="G11" s="69">
        <v>3.0</v>
      </c>
      <c r="H11" s="69">
        <v>4.0</v>
      </c>
      <c r="I11" s="69">
        <v>5.0</v>
      </c>
      <c r="J11" s="67"/>
      <c r="K11" s="1"/>
      <c r="L11" s="1"/>
      <c r="M11" s="1"/>
      <c r="N11" s="1"/>
      <c r="O11" s="1"/>
      <c r="P11" s="1"/>
      <c r="Q11" s="1"/>
      <c r="R11" s="1"/>
      <c r="S11" s="1"/>
    </row>
    <row r="12">
      <c r="A12" s="1"/>
      <c r="B12" s="81">
        <v>1.0</v>
      </c>
      <c r="C12" s="121" t="s">
        <v>122</v>
      </c>
      <c r="D12" s="74"/>
      <c r="E12" s="74"/>
      <c r="F12" s="74"/>
      <c r="G12" s="74"/>
      <c r="H12" s="74"/>
      <c r="I12" s="74">
        <v>5.0</v>
      </c>
      <c r="J12" s="75" t="s">
        <v>123</v>
      </c>
      <c r="K12" s="1"/>
      <c r="L12" s="1"/>
      <c r="M12" s="1"/>
      <c r="N12" s="1"/>
      <c r="O12" s="1"/>
      <c r="P12" s="1"/>
      <c r="Q12" s="1"/>
      <c r="R12" s="1"/>
      <c r="S12" s="1"/>
    </row>
    <row r="13">
      <c r="A13" s="1"/>
      <c r="B13" s="62">
        <v>2.0</v>
      </c>
      <c r="C13" s="121" t="s">
        <v>124</v>
      </c>
      <c r="D13" s="74"/>
      <c r="E13" s="74"/>
      <c r="F13" s="74"/>
      <c r="G13" s="74"/>
      <c r="H13" s="74">
        <v>4.0</v>
      </c>
      <c r="I13" s="74"/>
      <c r="J13" s="75" t="s">
        <v>125</v>
      </c>
      <c r="K13" s="1"/>
      <c r="L13" s="1"/>
      <c r="M13" s="1"/>
      <c r="N13" s="1"/>
      <c r="O13" s="1"/>
      <c r="P13" s="1"/>
      <c r="Q13" s="1"/>
      <c r="R13" s="1"/>
      <c r="S13" s="1"/>
    </row>
    <row r="14">
      <c r="A14" s="1"/>
      <c r="B14" s="62">
        <v>3.0</v>
      </c>
      <c r="C14" s="121" t="s">
        <v>126</v>
      </c>
      <c r="D14" s="74"/>
      <c r="E14" s="74"/>
      <c r="F14" s="74"/>
      <c r="G14" s="74">
        <v>3.0</v>
      </c>
      <c r="H14" s="74"/>
      <c r="I14" s="74"/>
      <c r="J14" s="75" t="s">
        <v>127</v>
      </c>
      <c r="K14" s="1"/>
      <c r="L14" s="1"/>
      <c r="M14" s="1"/>
      <c r="N14" s="1"/>
      <c r="O14" s="1"/>
      <c r="P14" s="1"/>
      <c r="Q14" s="1"/>
      <c r="R14" s="1"/>
      <c r="S14" s="1"/>
    </row>
    <row r="15">
      <c r="A15" s="1"/>
      <c r="B15" s="61" t="s">
        <v>7</v>
      </c>
      <c r="C15" s="58"/>
      <c r="D15" s="58"/>
      <c r="E15" s="58"/>
      <c r="F15" s="58"/>
      <c r="G15" s="58"/>
      <c r="H15" s="58"/>
      <c r="I15" s="58"/>
      <c r="J15" s="59"/>
      <c r="K15" s="1"/>
      <c r="L15" s="1"/>
      <c r="M15" s="1"/>
      <c r="N15" s="1"/>
      <c r="O15" s="1"/>
      <c r="P15" s="1"/>
      <c r="Q15" s="1"/>
      <c r="R15" s="1"/>
      <c r="S15" s="1"/>
    </row>
    <row r="16">
      <c r="A16" s="1"/>
      <c r="B16" s="81">
        <v>1.0</v>
      </c>
      <c r="C16" s="121" t="s">
        <v>131</v>
      </c>
      <c r="D16" s="74"/>
      <c r="E16" s="74"/>
      <c r="F16" s="74"/>
      <c r="G16" s="74">
        <v>3.0</v>
      </c>
      <c r="H16" s="74"/>
      <c r="I16" s="74"/>
      <c r="J16" s="78" t="s">
        <v>132</v>
      </c>
      <c r="K16" s="1"/>
      <c r="L16" s="1"/>
      <c r="M16" s="1"/>
      <c r="N16" s="1"/>
      <c r="O16" s="1"/>
      <c r="P16" s="1"/>
      <c r="Q16" s="1"/>
      <c r="R16" s="1"/>
      <c r="S16" s="1"/>
    </row>
    <row r="17">
      <c r="A17" s="1"/>
      <c r="B17" s="60" t="s">
        <v>133</v>
      </c>
      <c r="C17" s="58"/>
      <c r="D17" s="58"/>
      <c r="E17" s="58"/>
      <c r="F17" s="58"/>
      <c r="G17" s="58"/>
      <c r="H17" s="58"/>
      <c r="I17" s="58"/>
      <c r="J17" s="59"/>
      <c r="K17" s="1"/>
      <c r="L17" s="1"/>
      <c r="M17" s="1"/>
      <c r="N17" s="1"/>
      <c r="O17" s="1"/>
      <c r="P17" s="1"/>
      <c r="Q17" s="1"/>
      <c r="R17" s="1"/>
      <c r="S17" s="1"/>
    </row>
    <row r="18">
      <c r="A18" s="1"/>
      <c r="B18" s="61" t="s">
        <v>10</v>
      </c>
      <c r="C18" s="58"/>
      <c r="D18" s="58"/>
      <c r="E18" s="58"/>
      <c r="F18" s="58"/>
      <c r="G18" s="58"/>
      <c r="H18" s="58"/>
      <c r="I18" s="58"/>
      <c r="J18" s="59"/>
      <c r="K18" s="1"/>
      <c r="L18" s="1"/>
      <c r="M18" s="1"/>
      <c r="N18" s="1"/>
      <c r="O18" s="1"/>
      <c r="P18" s="1"/>
      <c r="Q18" s="1"/>
      <c r="R18" s="1"/>
      <c r="S18" s="1"/>
    </row>
    <row r="19">
      <c r="A19" s="1"/>
      <c r="B19" s="62" t="s">
        <v>55</v>
      </c>
      <c r="C19" s="63" t="s">
        <v>118</v>
      </c>
      <c r="D19" s="79" t="s">
        <v>120</v>
      </c>
      <c r="E19" s="58"/>
      <c r="F19" s="58"/>
      <c r="G19" s="58"/>
      <c r="H19" s="58"/>
      <c r="I19" s="59"/>
      <c r="J19" s="66" t="s">
        <v>121</v>
      </c>
      <c r="K19" s="1"/>
      <c r="L19" s="1"/>
      <c r="M19" s="1"/>
      <c r="N19" s="1"/>
      <c r="O19" s="1"/>
      <c r="P19" s="1"/>
      <c r="Q19" s="1"/>
      <c r="R19" s="1"/>
      <c r="S19" s="1"/>
    </row>
    <row r="20">
      <c r="A20" s="1"/>
      <c r="B20" s="67"/>
      <c r="C20" s="67"/>
      <c r="D20" s="80">
        <v>0.0</v>
      </c>
      <c r="E20" s="80">
        <v>1.0</v>
      </c>
      <c r="F20" s="80">
        <v>2.0</v>
      </c>
      <c r="G20" s="80">
        <v>3.0</v>
      </c>
      <c r="H20" s="80">
        <v>4.0</v>
      </c>
      <c r="I20" s="80">
        <v>5.0</v>
      </c>
      <c r="J20" s="67"/>
      <c r="K20" s="1"/>
      <c r="L20" s="1"/>
      <c r="M20" s="1"/>
      <c r="N20" s="1"/>
      <c r="O20" s="1"/>
      <c r="P20" s="1"/>
      <c r="Q20" s="1"/>
      <c r="R20" s="1"/>
      <c r="S20" s="1"/>
    </row>
    <row r="21" ht="15.75" customHeight="1">
      <c r="A21" s="1"/>
      <c r="B21" s="122">
        <v>1.0</v>
      </c>
      <c r="C21" s="82" t="s">
        <v>134</v>
      </c>
      <c r="D21" s="74"/>
      <c r="E21" s="74"/>
      <c r="F21" s="74"/>
      <c r="G21" s="74"/>
      <c r="H21" s="74"/>
      <c r="I21" s="74">
        <v>5.0</v>
      </c>
      <c r="J21" s="75" t="s">
        <v>135</v>
      </c>
      <c r="K21" s="1"/>
      <c r="L21" s="1"/>
      <c r="M21" s="1"/>
      <c r="N21" s="1"/>
      <c r="O21" s="1"/>
      <c r="P21" s="1"/>
      <c r="Q21" s="1"/>
      <c r="R21" s="1"/>
      <c r="S21" s="1"/>
    </row>
    <row r="22" ht="15.75" customHeight="1">
      <c r="A22" s="1"/>
      <c r="B22" s="60" t="s">
        <v>136</v>
      </c>
      <c r="C22" s="58"/>
      <c r="D22" s="58"/>
      <c r="E22" s="58"/>
      <c r="F22" s="58"/>
      <c r="G22" s="58"/>
      <c r="H22" s="58"/>
      <c r="I22" s="58"/>
      <c r="J22" s="59"/>
      <c r="K22" s="1"/>
      <c r="L22" s="1"/>
      <c r="M22" s="1"/>
      <c r="N22" s="1"/>
      <c r="O22" s="1"/>
      <c r="P22" s="1"/>
      <c r="Q22" s="1"/>
      <c r="R22" s="1"/>
      <c r="S22" s="1"/>
    </row>
    <row r="23" ht="15.75" customHeight="1">
      <c r="A23" s="1"/>
      <c r="B23" s="123" t="s">
        <v>14</v>
      </c>
      <c r="C23" s="124"/>
      <c r="D23" s="124"/>
      <c r="E23" s="124"/>
      <c r="F23" s="124"/>
      <c r="G23" s="124"/>
      <c r="H23" s="124"/>
      <c r="I23" s="124"/>
      <c r="J23" s="125"/>
      <c r="K23" s="1"/>
      <c r="L23" s="1"/>
      <c r="M23" s="1"/>
      <c r="N23" s="1"/>
      <c r="O23" s="1"/>
      <c r="P23" s="1"/>
      <c r="Q23" s="1"/>
      <c r="R23" s="1"/>
      <c r="S23" s="1"/>
    </row>
    <row r="24" ht="15.75" customHeight="1">
      <c r="A24" s="1"/>
      <c r="B24" s="62" t="s">
        <v>55</v>
      </c>
      <c r="C24" s="63" t="s">
        <v>118</v>
      </c>
      <c r="D24" s="79" t="s">
        <v>120</v>
      </c>
      <c r="E24" s="58"/>
      <c r="F24" s="58"/>
      <c r="G24" s="58"/>
      <c r="H24" s="58"/>
      <c r="I24" s="59"/>
      <c r="J24" s="66" t="s">
        <v>121</v>
      </c>
      <c r="K24" s="1"/>
      <c r="L24" s="1"/>
      <c r="M24" s="1"/>
      <c r="N24" s="1"/>
      <c r="O24" s="1"/>
      <c r="P24" s="1"/>
      <c r="Q24" s="1"/>
      <c r="R24" s="1"/>
      <c r="S24" s="1"/>
    </row>
    <row r="25" ht="15.75" customHeight="1">
      <c r="A25" s="1"/>
      <c r="B25" s="67"/>
      <c r="C25" s="67"/>
      <c r="D25" s="80">
        <v>0.0</v>
      </c>
      <c r="E25" s="80">
        <v>1.0</v>
      </c>
      <c r="F25" s="80">
        <v>2.0</v>
      </c>
      <c r="G25" s="80">
        <v>3.0</v>
      </c>
      <c r="H25" s="80">
        <v>4.0</v>
      </c>
      <c r="I25" s="80">
        <v>5.0</v>
      </c>
      <c r="J25" s="67"/>
      <c r="K25" s="1"/>
      <c r="L25" s="1"/>
      <c r="M25" s="1"/>
      <c r="N25" s="1"/>
      <c r="O25" s="1"/>
      <c r="P25" s="1"/>
      <c r="Q25" s="1"/>
      <c r="R25" s="1"/>
      <c r="S25" s="1"/>
    </row>
    <row r="26" ht="15.75" customHeight="1">
      <c r="A26" s="1"/>
      <c r="B26" s="81">
        <v>1.0</v>
      </c>
      <c r="C26" s="82" t="s">
        <v>137</v>
      </c>
      <c r="D26" s="74"/>
      <c r="E26" s="74"/>
      <c r="F26" s="74"/>
      <c r="G26" s="74"/>
      <c r="H26" s="74">
        <v>4.0</v>
      </c>
      <c r="I26" s="74"/>
      <c r="J26" s="83" t="s">
        <v>138</v>
      </c>
      <c r="K26" s="1"/>
      <c r="L26" s="1"/>
      <c r="M26" s="1"/>
      <c r="N26" s="1"/>
      <c r="O26" s="1"/>
      <c r="P26" s="1"/>
      <c r="Q26" s="1"/>
      <c r="R26" s="1"/>
      <c r="S26" s="1"/>
    </row>
    <row r="27" ht="15.75" customHeight="1">
      <c r="A27" s="1"/>
      <c r="B27" s="123" t="s">
        <v>16</v>
      </c>
      <c r="C27" s="124"/>
      <c r="D27" s="124"/>
      <c r="E27" s="124"/>
      <c r="F27" s="124"/>
      <c r="G27" s="124"/>
      <c r="H27" s="124"/>
      <c r="I27" s="124"/>
      <c r="J27" s="125"/>
      <c r="K27" s="1"/>
      <c r="L27" s="1"/>
      <c r="M27" s="1"/>
      <c r="N27" s="1"/>
      <c r="O27" s="1"/>
      <c r="P27" s="1"/>
      <c r="Q27" s="1"/>
      <c r="R27" s="1"/>
      <c r="S27" s="1"/>
    </row>
    <row r="28" ht="15.75" customHeight="1">
      <c r="A28" s="1"/>
      <c r="B28" s="81">
        <v>2.0</v>
      </c>
      <c r="C28" s="82" t="s">
        <v>139</v>
      </c>
      <c r="D28" s="74"/>
      <c r="E28" s="74"/>
      <c r="F28" s="74"/>
      <c r="G28" s="74"/>
      <c r="H28" s="74"/>
      <c r="I28" s="74">
        <v>5.0</v>
      </c>
      <c r="J28" s="83" t="s">
        <v>140</v>
      </c>
      <c r="K28" s="1"/>
      <c r="L28" s="1"/>
      <c r="M28" s="1"/>
      <c r="N28" s="1"/>
      <c r="O28" s="1"/>
      <c r="P28" s="1"/>
      <c r="Q28" s="1"/>
      <c r="R28" s="1"/>
      <c r="S28" s="1"/>
    </row>
    <row r="29" ht="15.75" customHeight="1">
      <c r="A29" s="1"/>
      <c r="B29" s="70">
        <v>3.0</v>
      </c>
      <c r="C29" s="71" t="s">
        <v>141</v>
      </c>
      <c r="D29" s="74"/>
      <c r="E29" s="74"/>
      <c r="F29" s="74"/>
      <c r="G29" s="74"/>
      <c r="H29" s="74">
        <v>4.0</v>
      </c>
      <c r="I29" s="74"/>
      <c r="J29" s="83" t="s">
        <v>142</v>
      </c>
      <c r="K29" s="1"/>
      <c r="L29" s="1"/>
      <c r="M29" s="1"/>
      <c r="N29" s="1"/>
      <c r="O29" s="1"/>
      <c r="P29" s="1"/>
      <c r="Q29" s="1"/>
      <c r="R29" s="1"/>
      <c r="S29" s="1"/>
    </row>
    <row r="30" ht="15.75" customHeight="1">
      <c r="A30" s="1"/>
      <c r="B30" s="81">
        <v>4.0</v>
      </c>
      <c r="C30" s="71" t="s">
        <v>143</v>
      </c>
      <c r="D30" s="74"/>
      <c r="E30" s="74"/>
      <c r="F30" s="74"/>
      <c r="G30" s="74">
        <v>3.0</v>
      </c>
      <c r="H30" s="74"/>
      <c r="I30" s="74"/>
      <c r="J30" s="83" t="s">
        <v>144</v>
      </c>
      <c r="K30" s="1"/>
      <c r="L30" s="1"/>
      <c r="M30" s="1"/>
      <c r="N30" s="1"/>
      <c r="O30" s="1"/>
      <c r="P30" s="1"/>
      <c r="Q30" s="1"/>
      <c r="R30" s="1"/>
      <c r="S30" s="1"/>
    </row>
    <row r="31" ht="15.75" customHeight="1">
      <c r="A31" s="1"/>
      <c r="B31" s="123" t="s">
        <v>21</v>
      </c>
      <c r="C31" s="124"/>
      <c r="D31" s="124"/>
      <c r="E31" s="124"/>
      <c r="F31" s="124"/>
      <c r="G31" s="124"/>
      <c r="H31" s="124"/>
      <c r="I31" s="124"/>
      <c r="J31" s="125"/>
      <c r="K31" s="1"/>
      <c r="L31" s="1"/>
      <c r="M31" s="1"/>
      <c r="N31" s="1"/>
      <c r="O31" s="1"/>
      <c r="P31" s="1"/>
      <c r="Q31" s="1"/>
      <c r="R31" s="1"/>
      <c r="S31" s="1"/>
    </row>
    <row r="32" ht="15.75" customHeight="1">
      <c r="A32" s="1"/>
      <c r="B32" s="73">
        <v>5.0</v>
      </c>
      <c r="C32" s="71" t="s">
        <v>22</v>
      </c>
      <c r="D32" s="74"/>
      <c r="E32" s="74"/>
      <c r="F32" s="74"/>
      <c r="G32" s="74"/>
      <c r="H32" s="74">
        <v>4.0</v>
      </c>
      <c r="I32" s="74"/>
      <c r="J32" s="78" t="s">
        <v>145</v>
      </c>
      <c r="K32" s="1"/>
      <c r="L32" s="1"/>
      <c r="M32" s="1"/>
      <c r="N32" s="1"/>
      <c r="O32" s="1"/>
      <c r="P32" s="1"/>
      <c r="Q32" s="1"/>
      <c r="R32" s="1"/>
      <c r="S32" s="1"/>
    </row>
    <row r="33" ht="15.75" customHeight="1">
      <c r="A33" s="1"/>
      <c r="B33" s="73">
        <v>6.0</v>
      </c>
      <c r="C33" s="82" t="s">
        <v>23</v>
      </c>
      <c r="D33" s="74"/>
      <c r="E33" s="74"/>
      <c r="F33" s="74"/>
      <c r="G33" s="74">
        <v>3.0</v>
      </c>
      <c r="H33" s="74"/>
      <c r="I33" s="74"/>
      <c r="J33" s="83" t="s">
        <v>146</v>
      </c>
      <c r="K33" s="1"/>
      <c r="L33" s="1"/>
      <c r="M33" s="1"/>
      <c r="N33" s="1"/>
      <c r="O33" s="1"/>
      <c r="P33" s="1"/>
      <c r="Q33" s="1"/>
      <c r="R33" s="1"/>
      <c r="S33" s="1"/>
    </row>
    <row r="34" ht="15.75" customHeight="1">
      <c r="A34" s="1"/>
      <c r="B34" s="73">
        <v>7.0</v>
      </c>
      <c r="C34" s="71" t="s">
        <v>24</v>
      </c>
      <c r="D34" s="74"/>
      <c r="E34" s="74"/>
      <c r="F34" s="74"/>
      <c r="G34" s="74"/>
      <c r="H34" s="74"/>
      <c r="I34" s="74">
        <v>5.0</v>
      </c>
      <c r="J34" s="83" t="s">
        <v>147</v>
      </c>
      <c r="K34" s="1"/>
      <c r="L34" s="1"/>
      <c r="M34" s="1"/>
      <c r="N34" s="1"/>
      <c r="O34" s="1"/>
      <c r="P34" s="1"/>
      <c r="Q34" s="1"/>
      <c r="R34" s="1"/>
      <c r="S34" s="1"/>
    </row>
    <row r="35" ht="15.75" customHeight="1">
      <c r="A35" s="1"/>
      <c r="B35" s="73">
        <v>8.0</v>
      </c>
      <c r="C35" s="82" t="s">
        <v>25</v>
      </c>
      <c r="D35" s="74"/>
      <c r="E35" s="74"/>
      <c r="F35" s="74"/>
      <c r="G35" s="74"/>
      <c r="H35" s="74"/>
      <c r="I35" s="74">
        <v>5.0</v>
      </c>
      <c r="J35" s="83" t="s">
        <v>148</v>
      </c>
      <c r="K35" s="1"/>
      <c r="L35" s="1"/>
      <c r="M35" s="1"/>
      <c r="N35" s="1"/>
      <c r="O35" s="1"/>
      <c r="P35" s="1"/>
      <c r="Q35" s="1"/>
      <c r="R35" s="1"/>
      <c r="S35" s="1"/>
    </row>
    <row r="36" ht="15.75" customHeight="1">
      <c r="A36" s="1"/>
      <c r="B36" s="123" t="s">
        <v>26</v>
      </c>
      <c r="C36" s="124"/>
      <c r="D36" s="124"/>
      <c r="E36" s="124"/>
      <c r="F36" s="124"/>
      <c r="G36" s="124"/>
      <c r="H36" s="124"/>
      <c r="I36" s="124"/>
      <c r="J36" s="125"/>
      <c r="K36" s="1"/>
      <c r="L36" s="1"/>
      <c r="M36" s="1"/>
      <c r="N36" s="1"/>
      <c r="O36" s="1"/>
      <c r="P36" s="1"/>
      <c r="Q36" s="1"/>
      <c r="R36" s="1"/>
      <c r="S36" s="1"/>
    </row>
    <row r="37" ht="15.75" customHeight="1">
      <c r="A37" s="1"/>
      <c r="B37" s="88">
        <v>9.0</v>
      </c>
      <c r="C37" s="84" t="s">
        <v>27</v>
      </c>
      <c r="D37" s="74"/>
      <c r="E37" s="74"/>
      <c r="F37" s="74"/>
      <c r="G37" s="74"/>
      <c r="H37" s="74"/>
      <c r="I37" s="74">
        <v>5.0</v>
      </c>
      <c r="J37" s="83" t="s">
        <v>149</v>
      </c>
      <c r="K37" s="1"/>
      <c r="L37" s="1"/>
      <c r="M37" s="1"/>
      <c r="N37" s="1"/>
      <c r="O37" s="1"/>
      <c r="P37" s="1"/>
      <c r="Q37" s="1"/>
      <c r="R37" s="1"/>
      <c r="S37" s="1"/>
    </row>
    <row r="38" ht="15.75" customHeight="1">
      <c r="A38" s="1"/>
      <c r="B38" s="88">
        <v>10.0</v>
      </c>
      <c r="C38" s="82" t="s">
        <v>28</v>
      </c>
      <c r="D38" s="74"/>
      <c r="E38" s="74"/>
      <c r="F38" s="74"/>
      <c r="G38" s="74"/>
      <c r="H38" s="74">
        <v>4.0</v>
      </c>
      <c r="I38" s="74"/>
      <c r="J38" s="83" t="s">
        <v>150</v>
      </c>
      <c r="K38" s="1"/>
      <c r="L38" s="1"/>
      <c r="M38" s="1"/>
      <c r="N38" s="1"/>
      <c r="O38" s="1"/>
      <c r="P38" s="1"/>
      <c r="Q38" s="1"/>
      <c r="R38" s="1"/>
      <c r="S38" s="1"/>
    </row>
    <row r="39" ht="15.75" customHeight="1">
      <c r="A39" s="1"/>
      <c r="B39" s="88">
        <v>11.0</v>
      </c>
      <c r="C39" s="71" t="s">
        <v>29</v>
      </c>
      <c r="D39" s="74"/>
      <c r="E39" s="74"/>
      <c r="F39" s="74"/>
      <c r="G39" s="74">
        <v>3.0</v>
      </c>
      <c r="H39" s="74"/>
      <c r="I39" s="74"/>
      <c r="J39" s="83" t="s">
        <v>151</v>
      </c>
      <c r="K39" s="1"/>
      <c r="L39" s="1"/>
      <c r="M39" s="1"/>
      <c r="N39" s="1"/>
      <c r="O39" s="1"/>
      <c r="P39" s="1"/>
      <c r="Q39" s="1"/>
      <c r="R39" s="1"/>
      <c r="S39" s="1"/>
    </row>
    <row r="40" ht="15.75" customHeight="1">
      <c r="A40" s="1"/>
      <c r="B40" s="123" t="s">
        <v>152</v>
      </c>
      <c r="C40" s="124"/>
      <c r="D40" s="124"/>
      <c r="E40" s="124"/>
      <c r="F40" s="124"/>
      <c r="G40" s="124"/>
      <c r="H40" s="124"/>
      <c r="I40" s="124"/>
      <c r="J40" s="125"/>
      <c r="K40" s="1"/>
      <c r="L40" s="1"/>
      <c r="M40" s="1"/>
      <c r="N40" s="1"/>
      <c r="O40" s="1"/>
      <c r="P40" s="1"/>
      <c r="Q40" s="1"/>
      <c r="R40" s="1"/>
      <c r="S40" s="1"/>
    </row>
    <row r="41" ht="15.75" customHeight="1">
      <c r="A41" s="1"/>
      <c r="B41" s="88">
        <v>12.0</v>
      </c>
      <c r="C41" s="85" t="s">
        <v>153</v>
      </c>
      <c r="D41" s="74"/>
      <c r="E41" s="74"/>
      <c r="F41" s="74"/>
      <c r="G41" s="74"/>
      <c r="H41" s="74">
        <v>4.0</v>
      </c>
      <c r="I41" s="74"/>
      <c r="J41" s="83" t="s">
        <v>154</v>
      </c>
      <c r="K41" s="1"/>
      <c r="L41" s="1"/>
      <c r="M41" s="1"/>
      <c r="N41" s="1"/>
      <c r="O41" s="1"/>
      <c r="P41" s="1"/>
      <c r="Q41" s="1"/>
      <c r="R41" s="1"/>
      <c r="S41" s="1"/>
    </row>
    <row r="42" ht="15.75" customHeight="1">
      <c r="A42" s="1"/>
      <c r="B42" s="88">
        <v>13.0</v>
      </c>
      <c r="C42" s="85" t="s">
        <v>155</v>
      </c>
      <c r="D42" s="74"/>
      <c r="E42" s="74"/>
      <c r="F42" s="74"/>
      <c r="G42" s="74"/>
      <c r="H42" s="74">
        <v>4.0</v>
      </c>
      <c r="I42" s="74"/>
      <c r="J42" s="83" t="s">
        <v>156</v>
      </c>
      <c r="K42" s="1"/>
      <c r="L42" s="1"/>
      <c r="M42" s="1"/>
      <c r="N42" s="1"/>
      <c r="O42" s="1"/>
      <c r="P42" s="1"/>
      <c r="Q42" s="1"/>
      <c r="R42" s="1"/>
      <c r="S42" s="1"/>
    </row>
    <row r="43" ht="15.75" customHeight="1">
      <c r="A43" s="1"/>
      <c r="B43" s="88">
        <v>14.0</v>
      </c>
      <c r="C43" s="85" t="s">
        <v>157</v>
      </c>
      <c r="D43" s="74"/>
      <c r="E43" s="74"/>
      <c r="F43" s="74"/>
      <c r="G43" s="74">
        <v>3.0</v>
      </c>
      <c r="H43" s="74"/>
      <c r="I43" s="74"/>
      <c r="J43" s="83" t="s">
        <v>158</v>
      </c>
      <c r="K43" s="1"/>
      <c r="L43" s="1"/>
      <c r="M43" s="1"/>
      <c r="N43" s="1"/>
      <c r="O43" s="1"/>
      <c r="P43" s="1"/>
      <c r="Q43" s="1"/>
      <c r="R43" s="1"/>
      <c r="S43" s="1"/>
    </row>
    <row r="44" ht="15.75" customHeight="1">
      <c r="A44" s="1"/>
      <c r="B44" s="123" t="s">
        <v>159</v>
      </c>
      <c r="C44" s="124"/>
      <c r="D44" s="124"/>
      <c r="E44" s="124"/>
      <c r="F44" s="124"/>
      <c r="G44" s="124"/>
      <c r="H44" s="124"/>
      <c r="I44" s="124"/>
      <c r="J44" s="125"/>
      <c r="K44" s="1"/>
      <c r="L44" s="1"/>
      <c r="M44" s="1"/>
      <c r="N44" s="1"/>
      <c r="O44" s="1"/>
      <c r="P44" s="1"/>
      <c r="Q44" s="1"/>
      <c r="R44" s="1"/>
      <c r="S44" s="1"/>
    </row>
    <row r="45" ht="15.75" customHeight="1">
      <c r="A45" s="1"/>
      <c r="B45" s="88">
        <v>15.0</v>
      </c>
      <c r="C45" s="85" t="s">
        <v>160</v>
      </c>
      <c r="D45" s="74"/>
      <c r="E45" s="74"/>
      <c r="F45" s="74"/>
      <c r="G45" s="74"/>
      <c r="H45" s="74">
        <v>4.0</v>
      </c>
      <c r="I45" s="74"/>
      <c r="J45" s="83" t="s">
        <v>161</v>
      </c>
      <c r="K45" s="1"/>
      <c r="L45" s="1"/>
      <c r="M45" s="1"/>
      <c r="N45" s="1"/>
      <c r="O45" s="1"/>
      <c r="P45" s="1"/>
      <c r="Q45" s="1"/>
      <c r="R45" s="1"/>
      <c r="S45" s="1"/>
    </row>
    <row r="46" ht="15.75" customHeight="1">
      <c r="A46" s="1"/>
      <c r="B46" s="88">
        <v>16.0</v>
      </c>
      <c r="C46" s="85" t="s">
        <v>162</v>
      </c>
      <c r="D46" s="87"/>
      <c r="E46" s="74">
        <v>1.0</v>
      </c>
      <c r="F46" s="74"/>
      <c r="G46" s="74"/>
      <c r="H46" s="74"/>
      <c r="I46" s="74"/>
      <c r="J46" s="83" t="s">
        <v>163</v>
      </c>
      <c r="K46" s="1"/>
      <c r="L46" s="1"/>
      <c r="M46" s="1"/>
      <c r="N46" s="1"/>
      <c r="O46" s="1"/>
      <c r="P46" s="1"/>
      <c r="Q46" s="1"/>
      <c r="R46" s="1"/>
      <c r="S46" s="1"/>
    </row>
    <row r="47" ht="15.75" customHeight="1">
      <c r="A47" s="1"/>
      <c r="B47" s="88">
        <v>17.0</v>
      </c>
      <c r="C47" s="85" t="s">
        <v>164</v>
      </c>
      <c r="D47" s="87"/>
      <c r="E47" s="74">
        <v>1.0</v>
      </c>
      <c r="F47" s="74"/>
      <c r="G47" s="74"/>
      <c r="H47" s="74"/>
      <c r="I47" s="74"/>
      <c r="J47" s="83" t="s">
        <v>165</v>
      </c>
      <c r="K47" s="1"/>
      <c r="L47" s="1"/>
      <c r="M47" s="1"/>
      <c r="N47" s="1"/>
      <c r="O47" s="1"/>
      <c r="P47" s="1"/>
      <c r="Q47" s="1"/>
      <c r="R47" s="1"/>
      <c r="S47" s="1"/>
    </row>
    <row r="48" ht="15.75" customHeight="1">
      <c r="A48" s="1"/>
      <c r="B48" s="123" t="s">
        <v>166</v>
      </c>
      <c r="C48" s="124"/>
      <c r="D48" s="124"/>
      <c r="E48" s="124"/>
      <c r="F48" s="124"/>
      <c r="G48" s="124"/>
      <c r="H48" s="124"/>
      <c r="I48" s="124"/>
      <c r="J48" s="125"/>
      <c r="K48" s="1"/>
      <c r="L48" s="1"/>
      <c r="M48" s="1"/>
      <c r="N48" s="1"/>
      <c r="O48" s="1"/>
      <c r="P48" s="1"/>
      <c r="Q48" s="1"/>
      <c r="R48" s="1"/>
      <c r="S48" s="1"/>
    </row>
    <row r="49" ht="15.75" customHeight="1">
      <c r="A49" s="1"/>
      <c r="B49" s="88">
        <v>18.0</v>
      </c>
      <c r="C49" s="29" t="s">
        <v>167</v>
      </c>
      <c r="D49" s="74"/>
      <c r="F49" s="74">
        <v>2.0</v>
      </c>
      <c r="G49" s="74"/>
      <c r="H49" s="74"/>
      <c r="I49" s="74"/>
      <c r="J49" s="78" t="s">
        <v>168</v>
      </c>
      <c r="K49" s="1"/>
      <c r="L49" s="1"/>
      <c r="M49" s="1"/>
      <c r="N49" s="1"/>
      <c r="O49" s="1"/>
      <c r="P49" s="1"/>
      <c r="Q49" s="1"/>
      <c r="R49" s="1"/>
      <c r="S49" s="1"/>
    </row>
    <row r="50" ht="15.75" customHeight="1">
      <c r="A50" s="1"/>
      <c r="B50" s="88">
        <v>19.0</v>
      </c>
      <c r="C50" s="29" t="s">
        <v>169</v>
      </c>
      <c r="D50" s="87"/>
      <c r="E50" s="74">
        <v>1.0</v>
      </c>
      <c r="F50" s="74"/>
      <c r="G50" s="74"/>
      <c r="H50" s="74"/>
      <c r="I50" s="74"/>
      <c r="J50" s="78" t="s">
        <v>170</v>
      </c>
      <c r="K50" s="1"/>
      <c r="L50" s="1"/>
      <c r="M50" s="1"/>
      <c r="N50" s="1"/>
      <c r="O50" s="1"/>
      <c r="P50" s="1"/>
      <c r="Q50" s="1"/>
      <c r="R50" s="1"/>
      <c r="S50" s="1"/>
    </row>
    <row r="51" ht="15.75" customHeight="1">
      <c r="A51" s="1"/>
      <c r="B51" s="123" t="s">
        <v>171</v>
      </c>
      <c r="C51" s="124"/>
      <c r="D51" s="124"/>
      <c r="E51" s="124"/>
      <c r="F51" s="124"/>
      <c r="G51" s="124"/>
      <c r="H51" s="124"/>
      <c r="I51" s="124"/>
      <c r="J51" s="125"/>
      <c r="K51" s="1"/>
      <c r="L51" s="1"/>
      <c r="M51" s="1"/>
      <c r="N51" s="1"/>
      <c r="O51" s="1"/>
      <c r="P51" s="1"/>
      <c r="Q51" s="1"/>
      <c r="R51" s="1"/>
      <c r="S51" s="1"/>
    </row>
    <row r="52" ht="15.75" customHeight="1">
      <c r="A52" s="1"/>
      <c r="B52" s="88">
        <v>20.0</v>
      </c>
      <c r="C52" s="29" t="s">
        <v>172</v>
      </c>
      <c r="D52" s="87"/>
      <c r="E52" s="74">
        <v>1.0</v>
      </c>
      <c r="F52" s="74"/>
      <c r="G52" s="74"/>
      <c r="H52" s="74"/>
      <c r="I52" s="74"/>
      <c r="J52" s="78" t="s">
        <v>173</v>
      </c>
      <c r="K52" s="1"/>
      <c r="L52" s="1"/>
      <c r="M52" s="1"/>
      <c r="N52" s="1"/>
      <c r="O52" s="1"/>
      <c r="P52" s="1"/>
      <c r="Q52" s="1"/>
      <c r="R52" s="1"/>
      <c r="S52" s="1"/>
    </row>
    <row r="53" ht="15.75" customHeight="1">
      <c r="A53" s="1"/>
      <c r="B53" s="88">
        <v>21.0</v>
      </c>
      <c r="C53" s="29" t="s">
        <v>174</v>
      </c>
      <c r="D53" s="87"/>
      <c r="E53" s="74">
        <v>1.0</v>
      </c>
      <c r="F53" s="74"/>
      <c r="G53" s="74"/>
      <c r="H53" s="74"/>
      <c r="I53" s="74"/>
      <c r="J53" s="78" t="s">
        <v>176</v>
      </c>
      <c r="K53" s="1"/>
      <c r="L53" s="1"/>
      <c r="M53" s="1"/>
      <c r="N53" s="1"/>
      <c r="O53" s="1"/>
      <c r="P53" s="1"/>
      <c r="Q53" s="1"/>
      <c r="R53" s="1"/>
      <c r="S53" s="1"/>
    </row>
    <row r="54" ht="15.75" customHeight="1">
      <c r="A54" s="1"/>
      <c r="B54" s="88">
        <v>22.0</v>
      </c>
      <c r="C54" s="29" t="s">
        <v>177</v>
      </c>
      <c r="D54" s="74"/>
      <c r="F54" s="74">
        <v>2.0</v>
      </c>
      <c r="G54" s="74"/>
      <c r="H54" s="74"/>
      <c r="I54" s="74"/>
      <c r="J54" s="78" t="s">
        <v>178</v>
      </c>
      <c r="K54" s="1"/>
      <c r="L54" s="1"/>
      <c r="M54" s="1"/>
      <c r="N54" s="1"/>
      <c r="O54" s="1"/>
      <c r="P54" s="1"/>
      <c r="Q54" s="1"/>
      <c r="R54" s="1"/>
      <c r="S54" s="1"/>
    </row>
    <row r="55" ht="15.75" customHeight="1">
      <c r="A55" s="1"/>
      <c r="B55" s="88">
        <v>23.0</v>
      </c>
      <c r="C55" s="29" t="s">
        <v>179</v>
      </c>
      <c r="D55" s="74"/>
      <c r="E55" s="74"/>
      <c r="F55" s="74"/>
      <c r="G55" s="74"/>
      <c r="H55" s="74">
        <v>4.0</v>
      </c>
      <c r="I55" s="74"/>
      <c r="J55" s="78" t="s">
        <v>180</v>
      </c>
      <c r="K55" s="1"/>
      <c r="L55" s="1"/>
      <c r="M55" s="1"/>
      <c r="N55" s="1"/>
      <c r="O55" s="1"/>
      <c r="P55" s="1"/>
      <c r="Q55" s="1"/>
      <c r="R55" s="1"/>
      <c r="S55" s="1"/>
    </row>
    <row r="56" ht="15.75" customHeight="1">
      <c r="A56" s="1"/>
      <c r="B56" s="123" t="s">
        <v>181</v>
      </c>
      <c r="C56" s="124"/>
      <c r="D56" s="124"/>
      <c r="E56" s="124"/>
      <c r="F56" s="124"/>
      <c r="G56" s="124"/>
      <c r="H56" s="124"/>
      <c r="I56" s="124"/>
      <c r="J56" s="125"/>
      <c r="K56" s="1"/>
      <c r="L56" s="1"/>
      <c r="M56" s="1"/>
      <c r="N56" s="1"/>
      <c r="O56" s="1"/>
      <c r="P56" s="1"/>
      <c r="Q56" s="1"/>
      <c r="R56" s="1"/>
      <c r="S56" s="1"/>
    </row>
    <row r="57" ht="15.75" customHeight="1">
      <c r="A57" s="1"/>
      <c r="B57" s="88">
        <v>24.0</v>
      </c>
      <c r="C57" s="89" t="s">
        <v>182</v>
      </c>
      <c r="D57" s="91"/>
      <c r="E57" s="91"/>
      <c r="F57" s="91" t="s">
        <v>175</v>
      </c>
      <c r="G57" s="91"/>
      <c r="H57" s="91"/>
      <c r="I57" s="91">
        <v>5.0</v>
      </c>
      <c r="J57" s="91" t="s">
        <v>183</v>
      </c>
      <c r="K57" s="1"/>
      <c r="L57" s="1"/>
      <c r="M57" s="1"/>
      <c r="N57" s="1"/>
      <c r="O57" s="1"/>
      <c r="P57" s="1"/>
      <c r="Q57" s="1"/>
      <c r="R57" s="1"/>
      <c r="S57" s="1"/>
    </row>
    <row r="58" ht="15.75" customHeight="1">
      <c r="A58" s="1"/>
      <c r="B58" s="92" t="s">
        <v>184</v>
      </c>
      <c r="C58" s="58"/>
      <c r="D58" s="58"/>
      <c r="E58" s="58"/>
      <c r="F58" s="58"/>
      <c r="G58" s="58"/>
      <c r="H58" s="58"/>
      <c r="I58" s="58"/>
      <c r="J58" s="59"/>
      <c r="K58" s="1"/>
      <c r="L58" s="1"/>
      <c r="M58" s="1"/>
      <c r="N58" s="1"/>
      <c r="O58" s="1"/>
      <c r="P58" s="1"/>
      <c r="Q58" s="1"/>
      <c r="R58" s="1"/>
      <c r="S58" s="1"/>
    </row>
    <row r="59" ht="15.75" customHeight="1">
      <c r="A59" s="1"/>
      <c r="B59" s="126" t="s">
        <v>31</v>
      </c>
      <c r="C59" s="124"/>
      <c r="D59" s="124"/>
      <c r="E59" s="124"/>
      <c r="F59" s="124"/>
      <c r="G59" s="124"/>
      <c r="H59" s="124"/>
      <c r="I59" s="124"/>
      <c r="J59" s="125"/>
      <c r="K59" s="1"/>
      <c r="L59" s="1"/>
      <c r="M59" s="1"/>
      <c r="N59" s="1"/>
      <c r="O59" s="1"/>
      <c r="P59" s="1"/>
      <c r="Q59" s="1"/>
      <c r="R59" s="1"/>
      <c r="S59" s="1"/>
    </row>
    <row r="60" ht="15.75" customHeight="1">
      <c r="A60" s="1"/>
      <c r="B60" s="94" t="s">
        <v>55</v>
      </c>
      <c r="C60" s="95" t="s">
        <v>118</v>
      </c>
      <c r="D60" s="96" t="s">
        <v>120</v>
      </c>
      <c r="E60" s="58"/>
      <c r="F60" s="58"/>
      <c r="G60" s="58"/>
      <c r="H60" s="58"/>
      <c r="I60" s="59"/>
      <c r="J60" s="97" t="s">
        <v>121</v>
      </c>
      <c r="K60" s="1"/>
      <c r="L60" s="1"/>
      <c r="M60" s="1"/>
      <c r="N60" s="1"/>
      <c r="O60" s="1"/>
      <c r="P60" s="1"/>
      <c r="Q60" s="1"/>
      <c r="R60" s="1"/>
      <c r="S60" s="1"/>
    </row>
    <row r="61" ht="15.75" customHeight="1">
      <c r="A61" s="1"/>
      <c r="B61" s="67"/>
      <c r="C61" s="67"/>
      <c r="D61" s="98">
        <v>0.0</v>
      </c>
      <c r="E61" s="98">
        <v>1.0</v>
      </c>
      <c r="F61" s="98">
        <v>2.0</v>
      </c>
      <c r="G61" s="98">
        <v>3.0</v>
      </c>
      <c r="H61" s="98">
        <v>4.0</v>
      </c>
      <c r="I61" s="98">
        <v>5.0</v>
      </c>
      <c r="J61" s="67"/>
      <c r="K61" s="1"/>
      <c r="L61" s="1"/>
      <c r="M61" s="1"/>
      <c r="N61" s="1"/>
      <c r="O61" s="1"/>
      <c r="P61" s="1"/>
      <c r="Q61" s="1"/>
      <c r="R61" s="1"/>
      <c r="S61" s="1"/>
    </row>
    <row r="62" ht="15.75" customHeight="1">
      <c r="A62" s="1"/>
      <c r="B62" s="99">
        <v>1.0</v>
      </c>
      <c r="C62" s="127" t="s">
        <v>185</v>
      </c>
      <c r="D62" s="102"/>
      <c r="E62" s="102"/>
      <c r="F62" s="102"/>
      <c r="G62" s="102"/>
      <c r="H62" s="102"/>
      <c r="I62" s="102">
        <v>5.0</v>
      </c>
      <c r="J62" s="103" t="s">
        <v>186</v>
      </c>
      <c r="K62" s="1"/>
      <c r="L62" s="1"/>
      <c r="M62" s="1"/>
      <c r="N62" s="1"/>
      <c r="O62" s="1"/>
      <c r="P62" s="1"/>
      <c r="Q62" s="1"/>
      <c r="R62" s="1"/>
      <c r="S62" s="1"/>
    </row>
    <row r="63" ht="15.75" customHeight="1">
      <c r="A63" s="1"/>
      <c r="B63" s="99">
        <v>2.0</v>
      </c>
      <c r="C63" s="100" t="s">
        <v>187</v>
      </c>
      <c r="D63" s="102"/>
      <c r="E63" s="102">
        <v>1.0</v>
      </c>
      <c r="F63" s="102"/>
      <c r="G63" s="102"/>
      <c r="H63" s="102"/>
      <c r="I63" s="102"/>
      <c r="J63" s="103" t="s">
        <v>188</v>
      </c>
      <c r="K63" s="1"/>
      <c r="L63" s="1"/>
      <c r="M63" s="1"/>
      <c r="N63" s="1"/>
      <c r="O63" s="1"/>
      <c r="P63" s="1"/>
      <c r="Q63" s="1"/>
      <c r="R63" s="1"/>
      <c r="S63" s="1"/>
    </row>
    <row r="64" ht="15.75" customHeight="1">
      <c r="A64" s="1"/>
      <c r="B64" s="99">
        <v>3.0</v>
      </c>
      <c r="C64" s="100" t="s">
        <v>189</v>
      </c>
      <c r="D64" s="102"/>
      <c r="E64" s="102"/>
      <c r="F64" s="102"/>
      <c r="G64" s="102">
        <v>3.0</v>
      </c>
      <c r="H64" s="102"/>
      <c r="I64" s="102"/>
      <c r="J64" s="103" t="s">
        <v>190</v>
      </c>
      <c r="K64" s="1"/>
      <c r="L64" s="1"/>
      <c r="M64" s="1"/>
      <c r="N64" s="1"/>
      <c r="O64" s="1"/>
      <c r="P64" s="1"/>
      <c r="Q64" s="1"/>
      <c r="R64" s="1"/>
      <c r="S64" s="1"/>
    </row>
    <row r="65" ht="15.75" customHeight="1">
      <c r="A65" s="1"/>
      <c r="B65" s="99">
        <v>4.0</v>
      </c>
      <c r="C65" s="100" t="s">
        <v>191</v>
      </c>
      <c r="D65" s="102"/>
      <c r="E65" s="102">
        <v>1.0</v>
      </c>
      <c r="F65" s="102"/>
      <c r="G65" s="102"/>
      <c r="H65" s="102"/>
      <c r="I65" s="102"/>
      <c r="J65" s="103" t="s">
        <v>192</v>
      </c>
      <c r="K65" s="1"/>
      <c r="L65" s="1"/>
      <c r="M65" s="1"/>
      <c r="N65" s="1"/>
      <c r="O65" s="1"/>
      <c r="P65" s="1"/>
      <c r="Q65" s="1"/>
      <c r="R65" s="1"/>
      <c r="S65" s="1"/>
    </row>
    <row r="66" ht="15.75" customHeight="1">
      <c r="A66" s="1"/>
      <c r="B66" s="126" t="s">
        <v>38</v>
      </c>
      <c r="C66" s="124"/>
      <c r="D66" s="124"/>
      <c r="E66" s="124"/>
      <c r="F66" s="124"/>
      <c r="G66" s="124"/>
      <c r="H66" s="124"/>
      <c r="I66" s="124"/>
      <c r="J66" s="125"/>
      <c r="K66" s="1"/>
      <c r="L66" s="1"/>
      <c r="M66" s="1"/>
      <c r="N66" s="1"/>
      <c r="O66" s="1"/>
      <c r="P66" s="1"/>
      <c r="Q66" s="1"/>
      <c r="R66" s="1"/>
      <c r="S66" s="1"/>
    </row>
    <row r="67" ht="15.75" customHeight="1">
      <c r="A67" s="1"/>
      <c r="B67" s="128">
        <v>4.0</v>
      </c>
      <c r="C67" s="100" t="s">
        <v>193</v>
      </c>
      <c r="D67" s="102"/>
      <c r="E67" s="102"/>
      <c r="F67" s="102"/>
      <c r="G67" s="102">
        <v>3.0</v>
      </c>
      <c r="H67" s="102"/>
      <c r="I67" s="102"/>
      <c r="J67" s="103" t="s">
        <v>194</v>
      </c>
      <c r="K67" s="1"/>
      <c r="L67" s="1"/>
      <c r="M67" s="1"/>
      <c r="N67" s="1"/>
      <c r="O67" s="1"/>
      <c r="P67" s="1"/>
      <c r="Q67" s="1"/>
      <c r="R67" s="1"/>
      <c r="S67" s="1"/>
    </row>
    <row r="68" ht="15.75" customHeight="1">
      <c r="A68" s="1"/>
      <c r="B68" s="128">
        <v>5.0</v>
      </c>
      <c r="C68" s="100" t="s">
        <v>195</v>
      </c>
      <c r="D68" s="102"/>
      <c r="E68" s="102"/>
      <c r="F68" s="102"/>
      <c r="G68" s="102"/>
      <c r="H68" s="102">
        <v>4.0</v>
      </c>
      <c r="I68" s="102"/>
      <c r="J68" s="103" t="s">
        <v>196</v>
      </c>
      <c r="K68" s="1"/>
      <c r="L68" s="1"/>
      <c r="M68" s="1"/>
      <c r="N68" s="1"/>
      <c r="O68" s="1"/>
      <c r="P68" s="1"/>
      <c r="Q68" s="1"/>
      <c r="R68" s="1"/>
      <c r="S68" s="1"/>
    </row>
    <row r="69" ht="15.75" customHeight="1">
      <c r="A69" s="1"/>
      <c r="B69" s="128">
        <v>6.0</v>
      </c>
      <c r="C69" s="100" t="s">
        <v>197</v>
      </c>
      <c r="D69" s="102"/>
      <c r="E69" s="102"/>
      <c r="F69" s="102"/>
      <c r="G69" s="102"/>
      <c r="H69" s="102"/>
      <c r="I69" s="102">
        <v>5.0</v>
      </c>
      <c r="J69" s="103" t="s">
        <v>198</v>
      </c>
      <c r="K69" s="1"/>
      <c r="L69" s="1"/>
      <c r="M69" s="1"/>
      <c r="N69" s="1"/>
      <c r="O69" s="1"/>
      <c r="P69" s="1"/>
      <c r="Q69" s="1"/>
      <c r="R69" s="1"/>
      <c r="S69" s="1"/>
    </row>
    <row r="70" ht="15.75" customHeight="1">
      <c r="A70" s="1"/>
      <c r="B70" s="129"/>
      <c r="C70" s="127" t="s">
        <v>199</v>
      </c>
      <c r="D70" s="102"/>
      <c r="E70" s="102"/>
      <c r="F70" s="102"/>
      <c r="G70" s="102">
        <v>3.0</v>
      </c>
      <c r="H70" s="102"/>
      <c r="I70" s="102"/>
      <c r="J70" s="103" t="s">
        <v>200</v>
      </c>
      <c r="K70" s="1"/>
      <c r="L70" s="1"/>
      <c r="M70" s="1"/>
      <c r="N70" s="1"/>
      <c r="O70" s="1"/>
      <c r="P70" s="1"/>
      <c r="Q70" s="1"/>
      <c r="R70" s="1"/>
      <c r="S70" s="1"/>
    </row>
    <row r="71" ht="15.75" customHeight="1">
      <c r="A71" s="1"/>
      <c r="B71" s="126" t="s">
        <v>43</v>
      </c>
      <c r="C71" s="124"/>
      <c r="D71" s="124"/>
      <c r="E71" s="124"/>
      <c r="F71" s="124"/>
      <c r="G71" s="124"/>
      <c r="H71" s="124"/>
      <c r="I71" s="124"/>
      <c r="J71" s="125"/>
      <c r="K71" s="1"/>
      <c r="L71" s="1"/>
      <c r="M71" s="1"/>
      <c r="N71" s="1"/>
      <c r="O71" s="1"/>
      <c r="P71" s="1"/>
      <c r="Q71" s="1"/>
      <c r="R71" s="1"/>
      <c r="S71" s="1"/>
    </row>
    <row r="72" ht="15.75" customHeight="1">
      <c r="A72" s="1"/>
      <c r="B72" s="130">
        <v>7.0</v>
      </c>
      <c r="C72" s="100" t="s">
        <v>201</v>
      </c>
      <c r="D72" s="102"/>
      <c r="E72" s="102"/>
      <c r="F72" s="102"/>
      <c r="G72" s="102">
        <v>3.0</v>
      </c>
      <c r="H72" s="102"/>
      <c r="I72" s="102"/>
      <c r="J72" s="103" t="s">
        <v>202</v>
      </c>
      <c r="K72" s="1"/>
      <c r="L72" s="1"/>
      <c r="M72" s="1"/>
      <c r="N72" s="1"/>
      <c r="O72" s="1"/>
      <c r="P72" s="1"/>
      <c r="Q72" s="1"/>
      <c r="R72" s="1"/>
      <c r="S72" s="1"/>
    </row>
    <row r="73" ht="15.75" customHeight="1">
      <c r="A73" s="1"/>
      <c r="B73" s="130">
        <v>8.0</v>
      </c>
      <c r="C73" s="100" t="s">
        <v>203</v>
      </c>
      <c r="D73" s="102"/>
      <c r="E73" s="102"/>
      <c r="F73" s="102"/>
      <c r="G73" s="102"/>
      <c r="H73" s="102">
        <v>4.0</v>
      </c>
      <c r="I73" s="102"/>
      <c r="J73" s="103" t="s">
        <v>204</v>
      </c>
      <c r="K73" s="1"/>
      <c r="L73" s="1"/>
      <c r="M73" s="1"/>
      <c r="N73" s="1"/>
      <c r="O73" s="1"/>
      <c r="P73" s="1"/>
      <c r="Q73" s="1"/>
      <c r="R73" s="1"/>
      <c r="S73" s="1"/>
    </row>
    <row r="74" ht="15.75" customHeight="1">
      <c r="A74" s="1"/>
      <c r="B74" s="130">
        <v>9.0</v>
      </c>
      <c r="C74" s="100" t="s">
        <v>205</v>
      </c>
      <c r="D74" s="102"/>
      <c r="E74" s="102"/>
      <c r="F74" s="102"/>
      <c r="G74" s="102">
        <v>3.0</v>
      </c>
      <c r="H74" s="102"/>
      <c r="I74" s="102"/>
      <c r="J74" s="103" t="s">
        <v>206</v>
      </c>
      <c r="K74" s="1"/>
      <c r="L74" s="1"/>
      <c r="M74" s="1"/>
      <c r="N74" s="1"/>
      <c r="O74" s="1"/>
      <c r="P74" s="1"/>
      <c r="Q74" s="1"/>
      <c r="R74" s="1"/>
      <c r="S74" s="1"/>
    </row>
    <row r="75" ht="15.75" customHeight="1">
      <c r="A75" s="1"/>
      <c r="B75" s="126" t="s">
        <v>48</v>
      </c>
      <c r="C75" s="124"/>
      <c r="D75" s="124"/>
      <c r="E75" s="124"/>
      <c r="F75" s="124"/>
      <c r="G75" s="124"/>
      <c r="H75" s="124"/>
      <c r="I75" s="124"/>
      <c r="J75" s="125"/>
      <c r="K75" s="1"/>
      <c r="L75" s="1"/>
      <c r="M75" s="1"/>
      <c r="N75" s="1"/>
      <c r="O75" s="1"/>
      <c r="P75" s="1"/>
      <c r="Q75" s="1"/>
      <c r="R75" s="1"/>
      <c r="S75" s="1"/>
    </row>
    <row r="76" ht="15.75" customHeight="1">
      <c r="A76" s="1"/>
      <c r="B76" s="128">
        <v>10.0</v>
      </c>
      <c r="C76" s="100" t="s">
        <v>207</v>
      </c>
      <c r="D76" s="101"/>
      <c r="E76" s="101">
        <v>1.0</v>
      </c>
      <c r="F76" s="101"/>
      <c r="G76" s="101"/>
      <c r="H76" s="101"/>
      <c r="I76" s="101"/>
      <c r="J76" s="107" t="s">
        <v>208</v>
      </c>
      <c r="K76" s="1"/>
      <c r="L76" s="1"/>
      <c r="M76" s="1"/>
      <c r="N76" s="1"/>
      <c r="O76" s="1"/>
      <c r="P76" s="1"/>
      <c r="Q76" s="1"/>
      <c r="R76" s="1"/>
      <c r="S76" s="1"/>
    </row>
    <row r="77" ht="15.75" customHeight="1">
      <c r="A77" s="1"/>
      <c r="B77" s="131"/>
      <c r="C77" s="100" t="s">
        <v>209</v>
      </c>
      <c r="D77" s="102"/>
      <c r="E77" s="102"/>
      <c r="F77" s="102">
        <v>2.0</v>
      </c>
      <c r="G77" s="102"/>
      <c r="H77" s="102"/>
      <c r="I77" s="102"/>
      <c r="J77" s="108" t="s">
        <v>210</v>
      </c>
      <c r="K77" s="1"/>
      <c r="L77" s="1"/>
      <c r="M77" s="1"/>
      <c r="N77" s="1"/>
      <c r="O77" s="1"/>
      <c r="P77" s="1"/>
      <c r="Q77" s="1"/>
      <c r="R77" s="1"/>
      <c r="S77" s="1"/>
    </row>
    <row r="78" ht="15.75" customHeight="1">
      <c r="A78" s="1"/>
      <c r="B78" s="91"/>
      <c r="C78" s="109" t="s">
        <v>207</v>
      </c>
      <c r="D78" s="74"/>
      <c r="E78" s="74"/>
      <c r="F78" s="74">
        <v>2.0</v>
      </c>
      <c r="G78" s="74"/>
      <c r="H78" s="74"/>
      <c r="I78" s="74"/>
      <c r="J78" s="75" t="s">
        <v>211</v>
      </c>
      <c r="K78" s="1"/>
      <c r="L78" s="1"/>
      <c r="M78" s="1"/>
      <c r="N78" s="1"/>
      <c r="O78" s="1"/>
      <c r="P78" s="1"/>
      <c r="Q78" s="1"/>
      <c r="R78" s="1"/>
      <c r="S78" s="1"/>
    </row>
    <row r="79" ht="15.75" customHeight="1">
      <c r="A79" s="1"/>
      <c r="B79" s="132"/>
      <c r="C79" s="133" t="s">
        <v>212</v>
      </c>
      <c r="D79" s="134"/>
      <c r="E79" s="134"/>
      <c r="F79" s="134"/>
      <c r="G79" s="134">
        <v>3.0</v>
      </c>
      <c r="H79" s="134"/>
      <c r="I79" s="134"/>
      <c r="J79" s="135" t="s">
        <v>213</v>
      </c>
      <c r="K79" s="1"/>
      <c r="L79" s="1"/>
      <c r="M79" s="1"/>
      <c r="N79" s="1"/>
      <c r="O79" s="1"/>
      <c r="P79" s="1"/>
      <c r="Q79" s="1"/>
      <c r="R79" s="1"/>
      <c r="S79" s="1"/>
    </row>
    <row r="80" ht="15.75" customHeight="1">
      <c r="A80" s="1"/>
      <c r="B80" s="120" t="s">
        <v>115</v>
      </c>
      <c r="K80" s="1"/>
      <c r="L80" s="1"/>
      <c r="M80" s="1"/>
      <c r="N80" s="1"/>
      <c r="O80" s="1"/>
      <c r="P80" s="1"/>
      <c r="Q80" s="1"/>
      <c r="R80" s="1"/>
      <c r="S80" s="1"/>
    </row>
    <row r="81" ht="15.75" customHeight="1">
      <c r="A81" s="1"/>
      <c r="B81" s="120" t="s">
        <v>214</v>
      </c>
      <c r="K81" s="1"/>
      <c r="L81" s="1"/>
      <c r="M81" s="1"/>
      <c r="N81" s="1"/>
      <c r="O81" s="1"/>
      <c r="P81" s="1"/>
      <c r="Q81" s="1"/>
      <c r="R81" s="1"/>
      <c r="S81" s="1"/>
    </row>
    <row r="82" ht="15.75" customHeight="1">
      <c r="A82" s="1"/>
      <c r="B82" s="120" t="s">
        <v>54</v>
      </c>
      <c r="K82" s="1"/>
      <c r="L82" s="1"/>
      <c r="M82" s="1"/>
      <c r="N82" s="1"/>
      <c r="O82" s="1"/>
      <c r="P82" s="1"/>
      <c r="Q82" s="1"/>
      <c r="R82" s="1"/>
      <c r="S82" s="1"/>
    </row>
    <row r="83" ht="15.75" customHeight="1">
      <c r="A83" s="1"/>
      <c r="B83" s="94" t="s">
        <v>55</v>
      </c>
      <c r="C83" s="95" t="s">
        <v>118</v>
      </c>
      <c r="D83" s="96" t="s">
        <v>120</v>
      </c>
      <c r="E83" s="58"/>
      <c r="F83" s="58"/>
      <c r="G83" s="58"/>
      <c r="H83" s="58"/>
      <c r="I83" s="59"/>
      <c r="J83" s="97" t="s">
        <v>121</v>
      </c>
      <c r="K83" s="1"/>
      <c r="L83" s="1"/>
      <c r="M83" s="1"/>
      <c r="N83" s="1"/>
      <c r="O83" s="1"/>
      <c r="P83" s="1"/>
      <c r="Q83" s="1"/>
      <c r="R83" s="1"/>
      <c r="S83" s="1"/>
    </row>
    <row r="84" ht="15.75" customHeight="1">
      <c r="A84" s="1"/>
      <c r="B84" s="67"/>
      <c r="C84" s="67"/>
      <c r="D84" s="98">
        <v>0.0</v>
      </c>
      <c r="E84" s="98">
        <v>1.0</v>
      </c>
      <c r="F84" s="98">
        <v>2.0</v>
      </c>
      <c r="G84" s="98">
        <v>3.0</v>
      </c>
      <c r="H84" s="98">
        <v>4.0</v>
      </c>
      <c r="I84" s="98">
        <v>5.0</v>
      </c>
      <c r="J84" s="67"/>
      <c r="K84" s="1"/>
      <c r="L84" s="1"/>
      <c r="M84" s="1"/>
      <c r="N84" s="1"/>
      <c r="O84" s="1"/>
      <c r="P84" s="1"/>
      <c r="Q84" s="1"/>
      <c r="R84" s="1"/>
      <c r="S84" s="1"/>
    </row>
    <row r="85" ht="15.75" customHeight="1">
      <c r="A85" s="1"/>
      <c r="B85" s="91"/>
      <c r="C85" s="110" t="s">
        <v>215</v>
      </c>
      <c r="D85" s="74"/>
      <c r="E85" s="74"/>
      <c r="F85" s="74"/>
      <c r="G85" s="74">
        <v>3.0</v>
      </c>
      <c r="H85" s="74"/>
      <c r="I85" s="74"/>
      <c r="J85" s="83" t="s">
        <v>216</v>
      </c>
      <c r="K85" s="1"/>
      <c r="L85" s="1"/>
      <c r="M85" s="1"/>
      <c r="N85" s="1"/>
      <c r="O85" s="1"/>
      <c r="P85" s="1"/>
      <c r="Q85" s="1"/>
      <c r="R85" s="1"/>
      <c r="S85" s="1"/>
    </row>
    <row r="86" ht="15.75" customHeight="1">
      <c r="A86" s="1"/>
      <c r="B86" s="91"/>
      <c r="C86" s="110" t="s">
        <v>217</v>
      </c>
      <c r="D86" s="74"/>
      <c r="E86" s="74"/>
      <c r="F86" s="74"/>
      <c r="G86" s="74">
        <v>3.0</v>
      </c>
      <c r="H86" s="74"/>
      <c r="I86" s="74"/>
      <c r="J86" s="83" t="s">
        <v>218</v>
      </c>
      <c r="K86" s="1"/>
      <c r="L86" s="1"/>
      <c r="M86" s="1"/>
      <c r="N86" s="1"/>
      <c r="O86" s="1"/>
      <c r="P86" s="1"/>
      <c r="Q86" s="1"/>
      <c r="R86" s="1"/>
      <c r="S86" s="1"/>
    </row>
    <row r="87" ht="15.75" customHeight="1">
      <c r="A87" s="1"/>
      <c r="B87" s="91"/>
      <c r="C87" s="110" t="s">
        <v>217</v>
      </c>
      <c r="D87" s="74"/>
      <c r="E87" s="74"/>
      <c r="F87" s="74"/>
      <c r="G87" s="74">
        <v>3.0</v>
      </c>
      <c r="H87" s="74"/>
      <c r="I87" s="74"/>
      <c r="J87" s="83" t="s">
        <v>219</v>
      </c>
      <c r="K87" s="1"/>
      <c r="L87" s="1"/>
      <c r="M87" s="1"/>
      <c r="N87" s="1"/>
      <c r="O87" s="1"/>
      <c r="P87" s="1"/>
      <c r="Q87" s="1"/>
      <c r="R87" s="1"/>
      <c r="S87" s="1"/>
    </row>
    <row r="88" ht="15.75" customHeight="1">
      <c r="A88" s="1"/>
      <c r="B88" s="111" t="s">
        <v>56</v>
      </c>
      <c r="C88" s="58"/>
      <c r="D88" s="58"/>
      <c r="E88" s="58"/>
      <c r="F88" s="58"/>
      <c r="G88" s="58"/>
      <c r="H88" s="58"/>
      <c r="I88" s="58"/>
      <c r="J88" s="59"/>
      <c r="K88" s="1"/>
      <c r="L88" s="1"/>
      <c r="M88" s="1"/>
      <c r="N88" s="1"/>
      <c r="O88" s="1"/>
      <c r="P88" s="1"/>
      <c r="Q88" s="1"/>
      <c r="R88" s="1"/>
      <c r="S88" s="1"/>
    </row>
    <row r="89" ht="15.75" customHeight="1">
      <c r="A89" s="1"/>
      <c r="B89" s="94" t="s">
        <v>55</v>
      </c>
      <c r="C89" s="95" t="s">
        <v>118</v>
      </c>
      <c r="D89" s="96" t="s">
        <v>120</v>
      </c>
      <c r="E89" s="58"/>
      <c r="F89" s="58"/>
      <c r="G89" s="58"/>
      <c r="H89" s="58"/>
      <c r="I89" s="59"/>
      <c r="J89" s="97" t="s">
        <v>121</v>
      </c>
      <c r="K89" s="1"/>
      <c r="L89" s="1"/>
      <c r="M89" s="1"/>
      <c r="N89" s="1"/>
      <c r="O89" s="1"/>
      <c r="P89" s="1"/>
      <c r="Q89" s="1"/>
      <c r="R89" s="1"/>
      <c r="S89" s="1"/>
    </row>
    <row r="90" ht="15.75" customHeight="1">
      <c r="A90" s="1"/>
      <c r="B90" s="67"/>
      <c r="C90" s="67"/>
      <c r="D90" s="98">
        <v>0.0</v>
      </c>
      <c r="E90" s="98">
        <v>1.0</v>
      </c>
      <c r="F90" s="98">
        <v>2.0</v>
      </c>
      <c r="G90" s="98">
        <v>3.0</v>
      </c>
      <c r="H90" s="98">
        <v>4.0</v>
      </c>
      <c r="I90" s="98">
        <v>5.0</v>
      </c>
      <c r="J90" s="67"/>
      <c r="K90" s="1"/>
      <c r="L90" s="1"/>
      <c r="M90" s="1"/>
      <c r="N90" s="1"/>
      <c r="O90" s="1"/>
      <c r="P90" s="1"/>
      <c r="Q90" s="1"/>
      <c r="R90" s="1"/>
      <c r="S90" s="1"/>
    </row>
    <row r="91" ht="15.75" customHeight="1">
      <c r="A91" s="1"/>
      <c r="B91" s="91"/>
      <c r="C91" s="110" t="s">
        <v>215</v>
      </c>
      <c r="D91" s="74"/>
      <c r="E91" s="74"/>
      <c r="F91" s="74"/>
      <c r="G91" s="74">
        <v>3.0</v>
      </c>
      <c r="H91" s="74"/>
      <c r="I91" s="74"/>
      <c r="J91" s="83" t="s">
        <v>220</v>
      </c>
      <c r="K91" s="1"/>
      <c r="L91" s="1"/>
      <c r="M91" s="1"/>
      <c r="N91" s="1"/>
      <c r="O91" s="1"/>
      <c r="P91" s="1"/>
      <c r="Q91" s="1"/>
      <c r="R91" s="1"/>
      <c r="S91" s="1"/>
    </row>
    <row r="92" ht="15.75" customHeight="1">
      <c r="A92" s="1"/>
      <c r="B92" s="111" t="s">
        <v>221</v>
      </c>
      <c r="C92" s="58"/>
      <c r="D92" s="58"/>
      <c r="E92" s="58"/>
      <c r="F92" s="58"/>
      <c r="G92" s="58"/>
      <c r="H92" s="58"/>
      <c r="I92" s="58"/>
      <c r="J92" s="59"/>
      <c r="K92" s="1"/>
      <c r="L92" s="1"/>
      <c r="M92" s="1"/>
      <c r="N92" s="1"/>
      <c r="O92" s="1"/>
      <c r="P92" s="1"/>
      <c r="Q92" s="1"/>
      <c r="R92" s="1"/>
      <c r="S92" s="1"/>
    </row>
    <row r="93" ht="15.75" customHeight="1">
      <c r="A93" s="1"/>
      <c r="B93" s="94" t="s">
        <v>55</v>
      </c>
      <c r="C93" s="95" t="s">
        <v>118</v>
      </c>
      <c r="D93" s="96" t="s">
        <v>120</v>
      </c>
      <c r="E93" s="58"/>
      <c r="F93" s="58"/>
      <c r="G93" s="58"/>
      <c r="H93" s="58"/>
      <c r="I93" s="59"/>
      <c r="J93" s="97" t="s">
        <v>121</v>
      </c>
      <c r="K93" s="1"/>
      <c r="L93" s="1"/>
      <c r="M93" s="1"/>
      <c r="N93" s="1"/>
      <c r="O93" s="1"/>
      <c r="P93" s="1"/>
      <c r="Q93" s="1"/>
      <c r="R93" s="1"/>
      <c r="S93" s="1"/>
    </row>
    <row r="94" ht="15.75" customHeight="1">
      <c r="A94" s="1"/>
      <c r="B94" s="67"/>
      <c r="C94" s="67"/>
      <c r="D94" s="98">
        <v>0.0</v>
      </c>
      <c r="E94" s="98">
        <v>1.0</v>
      </c>
      <c r="F94" s="98">
        <v>2.0</v>
      </c>
      <c r="G94" s="98">
        <v>3.0</v>
      </c>
      <c r="H94" s="98">
        <v>4.0</v>
      </c>
      <c r="I94" s="98">
        <v>5.0</v>
      </c>
      <c r="J94" s="67"/>
      <c r="K94" s="1"/>
      <c r="L94" s="1"/>
      <c r="M94" s="1"/>
      <c r="N94" s="1"/>
      <c r="O94" s="1"/>
      <c r="P94" s="1"/>
      <c r="Q94" s="1"/>
      <c r="R94" s="1"/>
      <c r="S94" s="1"/>
    </row>
    <row r="95" ht="15.75" customHeight="1">
      <c r="A95" s="1"/>
      <c r="B95" s="91"/>
      <c r="C95" s="110" t="s">
        <v>215</v>
      </c>
      <c r="D95" s="74"/>
      <c r="E95" s="74"/>
      <c r="F95" s="74"/>
      <c r="G95" s="74"/>
      <c r="H95" s="74">
        <v>4.0</v>
      </c>
      <c r="I95" s="74"/>
      <c r="J95" s="83" t="s">
        <v>222</v>
      </c>
      <c r="K95" s="1"/>
      <c r="L95" s="1"/>
      <c r="M95" s="1"/>
      <c r="N95" s="1"/>
      <c r="O95" s="1"/>
      <c r="P95" s="1"/>
      <c r="Q95" s="1"/>
      <c r="R95" s="1"/>
      <c r="S95" s="1"/>
    </row>
    <row r="96" ht="15.75" customHeight="1">
      <c r="A96" s="1"/>
      <c r="B96" s="91"/>
      <c r="C96" s="110" t="s">
        <v>215</v>
      </c>
      <c r="D96" s="74"/>
      <c r="E96" s="74"/>
      <c r="F96" s="74"/>
      <c r="G96" s="74">
        <v>3.0</v>
      </c>
      <c r="H96" s="74"/>
      <c r="I96" s="74"/>
      <c r="J96" s="83" t="s">
        <v>223</v>
      </c>
      <c r="K96" s="1"/>
      <c r="L96" s="1"/>
      <c r="M96" s="1"/>
      <c r="N96" s="1"/>
      <c r="O96" s="1"/>
      <c r="P96" s="1"/>
      <c r="Q96" s="1"/>
      <c r="R96" s="1"/>
      <c r="S96" s="1"/>
    </row>
    <row r="97" ht="15.75" customHeight="1">
      <c r="A97" s="1"/>
      <c r="B97" s="87"/>
      <c r="C97" s="100" t="s">
        <v>224</v>
      </c>
      <c r="D97" s="74"/>
      <c r="E97" s="74"/>
      <c r="F97" s="74"/>
      <c r="G97" s="74"/>
      <c r="H97" s="74"/>
      <c r="I97" s="74">
        <v>5.0</v>
      </c>
      <c r="J97" s="83" t="s">
        <v>225</v>
      </c>
      <c r="K97" s="1"/>
      <c r="L97" s="1"/>
      <c r="M97" s="1"/>
      <c r="N97" s="1"/>
      <c r="O97" s="1"/>
      <c r="P97" s="1"/>
      <c r="Q97" s="1"/>
      <c r="R97" s="1"/>
      <c r="S97" s="1"/>
    </row>
    <row r="98" ht="15.75" customHeight="1">
      <c r="A98" s="1"/>
      <c r="B98" s="111" t="s">
        <v>13</v>
      </c>
      <c r="C98" s="58"/>
      <c r="D98" s="58"/>
      <c r="E98" s="58"/>
      <c r="F98" s="58"/>
      <c r="G98" s="58"/>
      <c r="H98" s="58"/>
      <c r="I98" s="58"/>
      <c r="J98" s="59"/>
      <c r="K98" s="1"/>
      <c r="L98" s="1"/>
      <c r="M98" s="1"/>
      <c r="N98" s="1"/>
      <c r="O98" s="1"/>
      <c r="P98" s="1"/>
      <c r="Q98" s="1"/>
      <c r="R98" s="1"/>
      <c r="S98" s="1"/>
    </row>
    <row r="99" ht="15.75" customHeight="1">
      <c r="A99" s="1"/>
      <c r="B99" s="111" t="s">
        <v>58</v>
      </c>
      <c r="C99" s="58"/>
      <c r="D99" s="58"/>
      <c r="E99" s="58"/>
      <c r="F99" s="58"/>
      <c r="G99" s="58"/>
      <c r="H99" s="58"/>
      <c r="I99" s="58"/>
      <c r="J99" s="59"/>
      <c r="K99" s="1"/>
      <c r="L99" s="1"/>
      <c r="M99" s="1"/>
      <c r="N99" s="1"/>
      <c r="O99" s="1"/>
      <c r="P99" s="1"/>
      <c r="Q99" s="1"/>
      <c r="R99" s="1"/>
      <c r="S99" s="1"/>
    </row>
    <row r="100" ht="15.75" customHeight="1">
      <c r="A100" s="1"/>
      <c r="B100" s="94" t="s">
        <v>55</v>
      </c>
      <c r="C100" s="95" t="s">
        <v>118</v>
      </c>
      <c r="D100" s="96" t="s">
        <v>120</v>
      </c>
      <c r="E100" s="58"/>
      <c r="F100" s="58"/>
      <c r="G100" s="58"/>
      <c r="H100" s="58"/>
      <c r="I100" s="59"/>
      <c r="J100" s="97" t="s">
        <v>121</v>
      </c>
      <c r="K100" s="1"/>
      <c r="L100" s="1"/>
      <c r="M100" s="1"/>
      <c r="N100" s="1"/>
      <c r="O100" s="1"/>
      <c r="P100" s="1"/>
      <c r="Q100" s="1"/>
      <c r="R100" s="1"/>
      <c r="S100" s="1"/>
    </row>
    <row r="101" ht="15.75" customHeight="1">
      <c r="A101" s="1"/>
      <c r="B101" s="67"/>
      <c r="C101" s="67"/>
      <c r="D101" s="98">
        <v>0.0</v>
      </c>
      <c r="E101" s="98">
        <v>1.0</v>
      </c>
      <c r="F101" s="98">
        <v>2.0</v>
      </c>
      <c r="G101" s="98">
        <v>3.0</v>
      </c>
      <c r="H101" s="98">
        <v>4.0</v>
      </c>
      <c r="I101" s="98">
        <v>5.0</v>
      </c>
      <c r="J101" s="67"/>
      <c r="K101" s="1"/>
      <c r="L101" s="1"/>
      <c r="M101" s="1"/>
      <c r="N101" s="1"/>
      <c r="O101" s="1"/>
      <c r="P101" s="1"/>
      <c r="Q101" s="1"/>
      <c r="R101" s="1"/>
      <c r="S101" s="1"/>
    </row>
    <row r="102" ht="15.75" customHeight="1">
      <c r="A102" s="1"/>
      <c r="B102" s="91"/>
      <c r="C102" s="110" t="s">
        <v>226</v>
      </c>
      <c r="D102" s="74"/>
      <c r="E102" s="74"/>
      <c r="F102" s="74"/>
      <c r="G102" s="74">
        <v>3.0</v>
      </c>
      <c r="H102" s="74"/>
      <c r="I102" s="74"/>
      <c r="J102" s="83" t="s">
        <v>227</v>
      </c>
      <c r="K102" s="1"/>
      <c r="L102" s="1"/>
      <c r="M102" s="1"/>
      <c r="N102" s="1"/>
      <c r="O102" s="1"/>
      <c r="P102" s="1"/>
      <c r="Q102" s="1"/>
      <c r="R102" s="1"/>
      <c r="S102" s="1"/>
    </row>
    <row r="103" ht="15.75" customHeight="1">
      <c r="A103" s="1"/>
      <c r="B103" s="111" t="s">
        <v>59</v>
      </c>
      <c r="C103" s="58"/>
      <c r="D103" s="58"/>
      <c r="E103" s="58"/>
      <c r="F103" s="58"/>
      <c r="G103" s="58"/>
      <c r="H103" s="58"/>
      <c r="I103" s="58"/>
      <c r="J103" s="59"/>
      <c r="K103" s="1"/>
      <c r="L103" s="1"/>
      <c r="M103" s="1"/>
      <c r="N103" s="1"/>
      <c r="O103" s="1"/>
      <c r="P103" s="1"/>
      <c r="Q103" s="1"/>
      <c r="R103" s="1"/>
      <c r="S103" s="1"/>
    </row>
    <row r="104" ht="15.75" customHeight="1">
      <c r="A104" s="1"/>
      <c r="B104" s="94" t="s">
        <v>55</v>
      </c>
      <c r="C104" s="95" t="s">
        <v>118</v>
      </c>
      <c r="D104" s="96" t="s">
        <v>120</v>
      </c>
      <c r="E104" s="58"/>
      <c r="F104" s="58"/>
      <c r="G104" s="58"/>
      <c r="H104" s="58"/>
      <c r="I104" s="59"/>
      <c r="J104" s="97" t="s">
        <v>121</v>
      </c>
      <c r="K104" s="1"/>
      <c r="L104" s="1"/>
      <c r="M104" s="1"/>
      <c r="N104" s="1"/>
      <c r="O104" s="1"/>
      <c r="P104" s="1"/>
      <c r="Q104" s="1"/>
      <c r="R104" s="1"/>
      <c r="S104" s="1"/>
    </row>
    <row r="105" ht="15.75" customHeight="1">
      <c r="A105" s="1"/>
      <c r="B105" s="67"/>
      <c r="C105" s="67"/>
      <c r="D105" s="98">
        <v>0.0</v>
      </c>
      <c r="E105" s="98">
        <v>1.0</v>
      </c>
      <c r="F105" s="98">
        <v>2.0</v>
      </c>
      <c r="G105" s="98">
        <v>3.0</v>
      </c>
      <c r="H105" s="98">
        <v>4.0</v>
      </c>
      <c r="I105" s="98">
        <v>5.0</v>
      </c>
      <c r="J105" s="67"/>
      <c r="K105" s="1"/>
      <c r="L105" s="1"/>
      <c r="M105" s="1"/>
      <c r="N105" s="1"/>
      <c r="O105" s="1"/>
      <c r="P105" s="1"/>
      <c r="Q105" s="1"/>
      <c r="R105" s="1"/>
      <c r="S105" s="1"/>
    </row>
    <row r="106" ht="15.75" customHeight="1">
      <c r="A106" s="1"/>
      <c r="B106" s="91"/>
      <c r="C106" s="110" t="s">
        <v>228</v>
      </c>
      <c r="D106" s="74"/>
      <c r="E106" s="74"/>
      <c r="F106" s="74"/>
      <c r="G106" s="74"/>
      <c r="H106" s="74">
        <v>4.0</v>
      </c>
      <c r="I106" s="74"/>
      <c r="J106" s="83" t="s">
        <v>229</v>
      </c>
      <c r="K106" s="1"/>
      <c r="L106" s="1"/>
      <c r="M106" s="1"/>
      <c r="N106" s="1"/>
      <c r="O106" s="1"/>
      <c r="P106" s="1"/>
      <c r="Q106" s="1"/>
      <c r="R106" s="1"/>
      <c r="S106" s="1"/>
    </row>
    <row r="107" ht="15.75" customHeight="1">
      <c r="A107" s="1"/>
      <c r="B107" s="91"/>
      <c r="C107" s="113" t="s">
        <v>230</v>
      </c>
      <c r="D107" s="74"/>
      <c r="E107" s="74"/>
      <c r="F107" s="74"/>
      <c r="G107" s="74">
        <v>3.0</v>
      </c>
      <c r="H107" s="74"/>
      <c r="I107" s="74"/>
      <c r="J107" s="83" t="s">
        <v>231</v>
      </c>
      <c r="K107" s="1"/>
      <c r="L107" s="1"/>
      <c r="M107" s="1"/>
      <c r="N107" s="1"/>
      <c r="O107" s="1"/>
      <c r="P107" s="1"/>
      <c r="Q107" s="1"/>
      <c r="R107" s="1"/>
      <c r="S107" s="1"/>
    </row>
    <row r="108" ht="15.75" customHeight="1">
      <c r="A108" s="1"/>
      <c r="B108" s="91"/>
      <c r="C108" s="100" t="s">
        <v>232</v>
      </c>
      <c r="D108" s="74"/>
      <c r="E108" s="74"/>
      <c r="F108" s="74"/>
      <c r="G108" s="74">
        <v>3.0</v>
      </c>
      <c r="H108" s="74"/>
      <c r="I108" s="74"/>
      <c r="J108" s="83" t="s">
        <v>233</v>
      </c>
      <c r="K108" s="1"/>
      <c r="L108" s="1"/>
      <c r="M108" s="1"/>
      <c r="N108" s="1"/>
      <c r="O108" s="1"/>
      <c r="P108" s="1"/>
      <c r="Q108" s="1"/>
      <c r="R108" s="1"/>
      <c r="S108" s="1"/>
    </row>
    <row r="109" ht="15.75" customHeight="1">
      <c r="A109" s="1"/>
      <c r="B109" s="91"/>
      <c r="C109" s="113" t="s">
        <v>234</v>
      </c>
      <c r="D109" s="74"/>
      <c r="E109" s="74"/>
      <c r="F109" s="74"/>
      <c r="G109" s="74">
        <v>3.0</v>
      </c>
      <c r="H109" s="74"/>
      <c r="I109" s="74"/>
      <c r="J109" s="83" t="s">
        <v>235</v>
      </c>
      <c r="K109" s="1"/>
      <c r="L109" s="1"/>
      <c r="M109" s="1"/>
      <c r="N109" s="1"/>
      <c r="O109" s="1"/>
      <c r="P109" s="1"/>
      <c r="Q109" s="1"/>
      <c r="R109" s="1"/>
      <c r="S109" s="1"/>
    </row>
    <row r="110" ht="15.75" customHeight="1">
      <c r="A110" s="1"/>
      <c r="B110" s="111" t="s">
        <v>21</v>
      </c>
      <c r="C110" s="58"/>
      <c r="D110" s="58"/>
      <c r="E110" s="58"/>
      <c r="F110" s="58"/>
      <c r="G110" s="58"/>
      <c r="H110" s="58"/>
      <c r="I110" s="58"/>
      <c r="J110" s="59"/>
      <c r="K110" s="1"/>
      <c r="L110" s="1"/>
      <c r="M110" s="1"/>
      <c r="N110" s="1"/>
      <c r="O110" s="1"/>
      <c r="P110" s="1"/>
      <c r="Q110" s="1"/>
      <c r="R110" s="1"/>
      <c r="S110" s="1"/>
    </row>
    <row r="111" ht="15.75" customHeight="1">
      <c r="A111" s="1"/>
      <c r="B111" s="94" t="s">
        <v>55</v>
      </c>
      <c r="C111" s="95" t="s">
        <v>118</v>
      </c>
      <c r="D111" s="96" t="s">
        <v>120</v>
      </c>
      <c r="E111" s="58"/>
      <c r="F111" s="58"/>
      <c r="G111" s="58"/>
      <c r="H111" s="58"/>
      <c r="I111" s="59"/>
      <c r="J111" s="97" t="s">
        <v>121</v>
      </c>
      <c r="K111" s="1"/>
      <c r="L111" s="1"/>
      <c r="M111" s="1"/>
      <c r="N111" s="1"/>
      <c r="O111" s="1"/>
      <c r="P111" s="1"/>
      <c r="Q111" s="1"/>
      <c r="R111" s="1"/>
      <c r="S111" s="1"/>
    </row>
    <row r="112" ht="15.75" customHeight="1">
      <c r="A112" s="1"/>
      <c r="B112" s="67"/>
      <c r="C112" s="67"/>
      <c r="D112" s="98">
        <v>0.0</v>
      </c>
      <c r="E112" s="98">
        <v>1.0</v>
      </c>
      <c r="F112" s="98">
        <v>2.0</v>
      </c>
      <c r="G112" s="98">
        <v>3.0</v>
      </c>
      <c r="H112" s="98">
        <v>4.0</v>
      </c>
      <c r="I112" s="98">
        <v>5.0</v>
      </c>
      <c r="J112" s="67"/>
      <c r="K112" s="1"/>
      <c r="L112" s="1"/>
      <c r="M112" s="1"/>
      <c r="N112" s="1"/>
      <c r="O112" s="1"/>
      <c r="P112" s="1"/>
      <c r="Q112" s="1"/>
      <c r="R112" s="1"/>
      <c r="S112" s="1"/>
    </row>
    <row r="113" ht="15.75" customHeight="1">
      <c r="A113" s="1"/>
      <c r="B113" s="91"/>
      <c r="C113" s="113" t="s">
        <v>236</v>
      </c>
      <c r="D113" s="74"/>
      <c r="E113" s="74"/>
      <c r="F113" s="74"/>
      <c r="G113" s="74">
        <v>3.0</v>
      </c>
      <c r="H113" s="74"/>
      <c r="I113" s="74"/>
      <c r="J113" s="83" t="s">
        <v>237</v>
      </c>
      <c r="K113" s="1"/>
      <c r="L113" s="1"/>
      <c r="M113" s="1"/>
      <c r="N113" s="1"/>
      <c r="O113" s="1"/>
      <c r="P113" s="1"/>
      <c r="Q113" s="1"/>
      <c r="R113" s="1"/>
      <c r="S113" s="1"/>
    </row>
    <row r="114" ht="15.75" customHeight="1">
      <c r="A114" s="1"/>
      <c r="B114" s="91"/>
      <c r="C114" s="113" t="s">
        <v>238</v>
      </c>
      <c r="D114" s="74"/>
      <c r="E114" s="74"/>
      <c r="F114" s="74"/>
      <c r="G114" s="74">
        <v>3.0</v>
      </c>
      <c r="H114" s="74"/>
      <c r="I114" s="74"/>
      <c r="J114" s="83" t="s">
        <v>239</v>
      </c>
      <c r="K114" s="1"/>
      <c r="L114" s="1"/>
      <c r="M114" s="1"/>
      <c r="N114" s="1"/>
      <c r="O114" s="1"/>
      <c r="P114" s="1"/>
      <c r="Q114" s="1"/>
      <c r="R114" s="1"/>
      <c r="S114" s="1"/>
    </row>
    <row r="115" ht="15.75" customHeight="1">
      <c r="A115" s="1"/>
      <c r="B115" s="91"/>
      <c r="C115" s="113" t="s">
        <v>240</v>
      </c>
      <c r="D115" s="74"/>
      <c r="E115" s="74"/>
      <c r="F115" s="74"/>
      <c r="G115" s="74">
        <v>3.0</v>
      </c>
      <c r="H115" s="74"/>
      <c r="I115" s="74"/>
      <c r="J115" s="83" t="s">
        <v>241</v>
      </c>
      <c r="K115" s="1"/>
      <c r="L115" s="1"/>
      <c r="M115" s="1"/>
      <c r="N115" s="1"/>
      <c r="O115" s="1"/>
      <c r="P115" s="1"/>
      <c r="Q115" s="1"/>
      <c r="R115" s="1"/>
      <c r="S115" s="1"/>
    </row>
    <row r="116" ht="15.75" customHeight="1">
      <c r="A116" s="1"/>
      <c r="B116" s="91"/>
      <c r="C116" s="113" t="s">
        <v>242</v>
      </c>
      <c r="D116" s="74"/>
      <c r="E116" s="74"/>
      <c r="F116" s="74"/>
      <c r="G116" s="74">
        <v>3.0</v>
      </c>
      <c r="H116" s="74"/>
      <c r="I116" s="74"/>
      <c r="J116" s="83" t="s">
        <v>243</v>
      </c>
      <c r="K116" s="1"/>
      <c r="L116" s="1"/>
      <c r="M116" s="1"/>
      <c r="N116" s="1"/>
      <c r="O116" s="1"/>
      <c r="P116" s="1"/>
      <c r="Q116" s="1"/>
      <c r="R116" s="1"/>
      <c r="S116" s="1"/>
    </row>
    <row r="117" ht="15.75" customHeight="1">
      <c r="A117" s="1"/>
      <c r="B117" s="111" t="s">
        <v>244</v>
      </c>
      <c r="C117" s="58"/>
      <c r="D117" s="58"/>
      <c r="E117" s="58"/>
      <c r="F117" s="58"/>
      <c r="G117" s="58"/>
      <c r="H117" s="58"/>
      <c r="I117" s="58"/>
      <c r="J117" s="59"/>
      <c r="K117" s="1"/>
      <c r="L117" s="1"/>
      <c r="M117" s="1"/>
      <c r="N117" s="1"/>
      <c r="O117" s="1"/>
      <c r="P117" s="1"/>
      <c r="Q117" s="1"/>
      <c r="R117" s="1"/>
      <c r="S117" s="1"/>
    </row>
    <row r="118" ht="15.75" customHeight="1">
      <c r="A118" s="1"/>
      <c r="B118" s="94" t="s">
        <v>55</v>
      </c>
      <c r="C118" s="95" t="s">
        <v>118</v>
      </c>
      <c r="D118" s="96" t="s">
        <v>120</v>
      </c>
      <c r="E118" s="58"/>
      <c r="F118" s="58"/>
      <c r="G118" s="58"/>
      <c r="H118" s="58"/>
      <c r="I118" s="59"/>
      <c r="J118" s="97" t="s">
        <v>121</v>
      </c>
      <c r="K118" s="1"/>
      <c r="L118" s="1"/>
      <c r="M118" s="1"/>
      <c r="N118" s="1"/>
      <c r="O118" s="1"/>
      <c r="P118" s="1"/>
      <c r="Q118" s="1"/>
      <c r="R118" s="1"/>
      <c r="S118" s="1"/>
    </row>
    <row r="119" ht="15.75" customHeight="1">
      <c r="A119" s="1"/>
      <c r="B119" s="67"/>
      <c r="C119" s="67"/>
      <c r="D119" s="98">
        <v>0.0</v>
      </c>
      <c r="E119" s="98">
        <v>1.0</v>
      </c>
      <c r="F119" s="98">
        <v>2.0</v>
      </c>
      <c r="G119" s="98">
        <v>3.0</v>
      </c>
      <c r="H119" s="98">
        <v>4.0</v>
      </c>
      <c r="I119" s="98">
        <v>5.0</v>
      </c>
      <c r="J119" s="67"/>
      <c r="K119" s="1"/>
      <c r="L119" s="1"/>
      <c r="M119" s="1"/>
      <c r="N119" s="1"/>
      <c r="O119" s="1"/>
      <c r="P119" s="1"/>
      <c r="Q119" s="1"/>
      <c r="R119" s="1"/>
      <c r="S119" s="1"/>
    </row>
    <row r="120" ht="15.75" customHeight="1">
      <c r="A120" s="1"/>
      <c r="B120" s="91"/>
      <c r="C120" s="113" t="s">
        <v>245</v>
      </c>
      <c r="D120" s="74"/>
      <c r="E120" s="74"/>
      <c r="F120" s="74"/>
      <c r="G120" s="74">
        <v>3.0</v>
      </c>
      <c r="H120" s="74"/>
      <c r="I120" s="74"/>
      <c r="J120" s="91" t="s">
        <v>281</v>
      </c>
      <c r="K120" s="1"/>
      <c r="L120" s="1"/>
      <c r="M120" s="1"/>
      <c r="N120" s="1"/>
      <c r="O120" s="1"/>
      <c r="P120" s="1"/>
      <c r="Q120" s="1"/>
      <c r="R120" s="1"/>
      <c r="S120" s="1"/>
    </row>
    <row r="121" ht="15.75" customHeight="1">
      <c r="A121" s="1"/>
      <c r="B121" s="91"/>
      <c r="C121" s="113" t="s">
        <v>246</v>
      </c>
      <c r="D121" s="74"/>
      <c r="E121" s="74"/>
      <c r="F121" s="74"/>
      <c r="G121" s="74"/>
      <c r="H121" s="74"/>
      <c r="I121" s="74">
        <v>5.0</v>
      </c>
      <c r="J121" s="91" t="s">
        <v>282</v>
      </c>
      <c r="K121" s="1"/>
      <c r="L121" s="1"/>
      <c r="M121" s="1"/>
      <c r="N121" s="1"/>
      <c r="O121" s="1"/>
      <c r="P121" s="1"/>
      <c r="Q121" s="1"/>
      <c r="R121" s="1"/>
      <c r="S121" s="1"/>
    </row>
    <row r="122" ht="15.75" customHeight="1">
      <c r="A122" s="1"/>
      <c r="B122" s="91"/>
      <c r="C122" s="113" t="s">
        <v>247</v>
      </c>
      <c r="D122" s="74"/>
      <c r="E122" s="74"/>
      <c r="F122" s="74"/>
      <c r="G122" s="74"/>
      <c r="H122" s="74">
        <v>4.0</v>
      </c>
      <c r="I122" s="74"/>
      <c r="J122" s="78" t="s">
        <v>283</v>
      </c>
      <c r="K122" s="1"/>
      <c r="L122" s="1"/>
      <c r="M122" s="1"/>
      <c r="N122" s="1"/>
      <c r="O122" s="1"/>
      <c r="P122" s="1"/>
      <c r="Q122" s="1"/>
      <c r="R122" s="1"/>
      <c r="S122" s="1"/>
    </row>
    <row r="123" ht="15.75" customHeight="1">
      <c r="A123" s="1"/>
      <c r="B123" s="91"/>
      <c r="C123" s="113" t="s">
        <v>248</v>
      </c>
      <c r="D123" s="74"/>
      <c r="E123" s="74"/>
      <c r="F123" s="74"/>
      <c r="G123" s="74"/>
      <c r="H123" s="74">
        <v>4.0</v>
      </c>
      <c r="I123" s="74"/>
      <c r="J123" s="78" t="s">
        <v>283</v>
      </c>
      <c r="K123" s="1"/>
      <c r="L123" s="1"/>
      <c r="M123" s="1"/>
      <c r="N123" s="1"/>
      <c r="O123" s="1"/>
      <c r="P123" s="1"/>
      <c r="Q123" s="1"/>
      <c r="R123" s="1"/>
      <c r="S123" s="1"/>
    </row>
    <row r="124" ht="15.75" customHeight="1">
      <c r="A124" s="1"/>
      <c r="B124" s="111" t="s">
        <v>61</v>
      </c>
      <c r="C124" s="58"/>
      <c r="D124" s="58"/>
      <c r="E124" s="58"/>
      <c r="F124" s="58"/>
      <c r="G124" s="58"/>
      <c r="H124" s="58"/>
      <c r="I124" s="58"/>
      <c r="J124" s="59"/>
      <c r="K124" s="1"/>
      <c r="L124" s="1"/>
      <c r="M124" s="1"/>
      <c r="N124" s="1"/>
      <c r="O124" s="1"/>
      <c r="P124" s="1"/>
      <c r="Q124" s="1"/>
      <c r="R124" s="1"/>
      <c r="S124" s="1"/>
    </row>
    <row r="125" ht="15.75" customHeight="1">
      <c r="A125" s="1"/>
      <c r="B125" s="94" t="s">
        <v>55</v>
      </c>
      <c r="C125" s="95" t="s">
        <v>118</v>
      </c>
      <c r="D125" s="96" t="s">
        <v>120</v>
      </c>
      <c r="E125" s="58"/>
      <c r="F125" s="58"/>
      <c r="G125" s="58"/>
      <c r="H125" s="58"/>
      <c r="I125" s="59"/>
      <c r="J125" s="97" t="s">
        <v>121</v>
      </c>
      <c r="K125" s="1"/>
      <c r="L125" s="1"/>
      <c r="M125" s="1"/>
      <c r="N125" s="1"/>
      <c r="O125" s="1"/>
      <c r="P125" s="1"/>
      <c r="Q125" s="1"/>
      <c r="R125" s="1"/>
      <c r="S125" s="1"/>
    </row>
    <row r="126" ht="15.75" customHeight="1">
      <c r="A126" s="1"/>
      <c r="B126" s="67"/>
      <c r="C126" s="67"/>
      <c r="D126" s="98">
        <v>0.0</v>
      </c>
      <c r="E126" s="98">
        <v>1.0</v>
      </c>
      <c r="F126" s="98">
        <v>2.0</v>
      </c>
      <c r="G126" s="98">
        <v>3.0</v>
      </c>
      <c r="H126" s="98">
        <v>4.0</v>
      </c>
      <c r="I126" s="98">
        <v>5.0</v>
      </c>
      <c r="J126" s="67"/>
      <c r="K126" s="1"/>
      <c r="L126" s="1"/>
      <c r="M126" s="1"/>
      <c r="N126" s="1"/>
      <c r="O126" s="1"/>
      <c r="P126" s="1"/>
      <c r="Q126" s="1"/>
      <c r="R126" s="1"/>
      <c r="S126" s="1"/>
    </row>
    <row r="127" ht="15.75" customHeight="1">
      <c r="A127" s="1"/>
      <c r="B127" s="91"/>
      <c r="C127" s="110" t="s">
        <v>249</v>
      </c>
      <c r="D127" s="91"/>
      <c r="E127" s="91"/>
      <c r="F127" s="91"/>
      <c r="G127" s="91">
        <v>3.0</v>
      </c>
      <c r="H127" s="91"/>
      <c r="I127" s="91"/>
      <c r="J127" s="91" t="s">
        <v>281</v>
      </c>
      <c r="K127" s="1"/>
      <c r="L127" s="1"/>
      <c r="M127" s="1"/>
      <c r="N127" s="1"/>
      <c r="O127" s="1"/>
      <c r="P127" s="1"/>
      <c r="Q127" s="1"/>
      <c r="R127" s="1"/>
      <c r="S127" s="1"/>
    </row>
    <row r="128" ht="15.75" customHeight="1">
      <c r="A128" s="1"/>
      <c r="B128" s="91"/>
      <c r="C128" s="113" t="s">
        <v>250</v>
      </c>
      <c r="D128" s="91"/>
      <c r="E128" s="91"/>
      <c r="F128" s="91"/>
      <c r="G128" s="91">
        <v>3.0</v>
      </c>
      <c r="H128" s="91"/>
      <c r="I128" s="91"/>
      <c r="J128" s="91" t="s">
        <v>281</v>
      </c>
      <c r="K128" s="1"/>
      <c r="L128" s="1"/>
      <c r="M128" s="1"/>
      <c r="N128" s="1"/>
      <c r="O128" s="1"/>
      <c r="P128" s="1"/>
      <c r="Q128" s="1"/>
      <c r="R128" s="1"/>
      <c r="S128" s="1"/>
    </row>
    <row r="129" ht="15.75" customHeight="1">
      <c r="A129" s="1"/>
      <c r="B129" s="91"/>
      <c r="C129" s="113" t="s">
        <v>251</v>
      </c>
      <c r="D129" s="91"/>
      <c r="E129" s="91"/>
      <c r="F129" s="91"/>
      <c r="G129" s="91"/>
      <c r="H129" s="91">
        <v>4.0</v>
      </c>
      <c r="I129" s="91"/>
      <c r="J129" s="78" t="s">
        <v>284</v>
      </c>
      <c r="K129" s="1"/>
      <c r="L129" s="1"/>
      <c r="M129" s="1"/>
      <c r="N129" s="1"/>
      <c r="O129" s="1"/>
      <c r="P129" s="1"/>
      <c r="Q129" s="1"/>
      <c r="R129" s="1"/>
      <c r="S129" s="1"/>
    </row>
    <row r="130" ht="15.75" customHeight="1">
      <c r="A130" s="1"/>
      <c r="B130" s="111" t="s">
        <v>152</v>
      </c>
      <c r="C130" s="58"/>
      <c r="D130" s="58"/>
      <c r="E130" s="58"/>
      <c r="F130" s="58"/>
      <c r="G130" s="58"/>
      <c r="H130" s="58"/>
      <c r="I130" s="58"/>
      <c r="J130" s="59"/>
      <c r="K130" s="1"/>
      <c r="L130" s="1"/>
      <c r="M130" s="1"/>
      <c r="N130" s="1"/>
      <c r="O130" s="1"/>
      <c r="P130" s="1"/>
      <c r="Q130" s="1"/>
      <c r="R130" s="1"/>
      <c r="S130" s="1"/>
    </row>
    <row r="131" ht="15.75" customHeight="1">
      <c r="A131" s="1"/>
      <c r="B131" s="94" t="s">
        <v>55</v>
      </c>
      <c r="C131" s="95" t="s">
        <v>118</v>
      </c>
      <c r="D131" s="96" t="s">
        <v>120</v>
      </c>
      <c r="E131" s="58"/>
      <c r="F131" s="58"/>
      <c r="G131" s="58"/>
      <c r="H131" s="58"/>
      <c r="I131" s="59"/>
      <c r="J131" s="97" t="s">
        <v>121</v>
      </c>
      <c r="K131" s="1"/>
      <c r="L131" s="1"/>
      <c r="M131" s="1"/>
      <c r="N131" s="1"/>
      <c r="O131" s="1"/>
      <c r="P131" s="1"/>
      <c r="Q131" s="1"/>
      <c r="R131" s="1"/>
      <c r="S131" s="1"/>
    </row>
    <row r="132" ht="15.75" customHeight="1">
      <c r="A132" s="1"/>
      <c r="B132" s="67"/>
      <c r="C132" s="67"/>
      <c r="D132" s="98">
        <v>0.0</v>
      </c>
      <c r="E132" s="98">
        <v>1.0</v>
      </c>
      <c r="F132" s="98">
        <v>2.0</v>
      </c>
      <c r="G132" s="98">
        <v>3.0</v>
      </c>
      <c r="H132" s="98">
        <v>4.0</v>
      </c>
      <c r="I132" s="98">
        <v>5.0</v>
      </c>
      <c r="J132" s="67"/>
      <c r="K132" s="1"/>
      <c r="L132" s="1"/>
      <c r="M132" s="1"/>
      <c r="N132" s="1"/>
      <c r="O132" s="1"/>
      <c r="P132" s="1"/>
      <c r="Q132" s="1"/>
      <c r="R132" s="1"/>
      <c r="S132" s="1"/>
    </row>
    <row r="133" ht="15.75" customHeight="1">
      <c r="A133" s="1"/>
      <c r="B133" s="91"/>
      <c r="C133" s="113" t="s">
        <v>252</v>
      </c>
      <c r="D133" s="91"/>
      <c r="E133" s="91"/>
      <c r="F133" s="91"/>
      <c r="G133" s="91"/>
      <c r="H133" s="91"/>
      <c r="I133" s="91">
        <v>5.0</v>
      </c>
      <c r="J133" s="91" t="s">
        <v>285</v>
      </c>
      <c r="K133" s="1"/>
      <c r="L133" s="1"/>
      <c r="M133" s="1"/>
      <c r="N133" s="1"/>
      <c r="O133" s="1"/>
      <c r="P133" s="1"/>
      <c r="Q133" s="1"/>
      <c r="R133" s="1"/>
      <c r="S133" s="1"/>
    </row>
    <row r="134" ht="15.75" customHeight="1">
      <c r="A134" s="1"/>
      <c r="B134" s="91"/>
      <c r="C134" s="113" t="s">
        <v>253</v>
      </c>
      <c r="D134" s="91"/>
      <c r="E134" s="91"/>
      <c r="F134" s="91"/>
      <c r="G134" s="91">
        <v>3.0</v>
      </c>
      <c r="H134" s="91"/>
      <c r="I134" s="91"/>
      <c r="J134" s="91" t="s">
        <v>281</v>
      </c>
      <c r="K134" s="1"/>
      <c r="L134" s="1"/>
      <c r="M134" s="1"/>
      <c r="N134" s="1"/>
      <c r="O134" s="1"/>
      <c r="P134" s="1"/>
      <c r="Q134" s="1"/>
      <c r="R134" s="1"/>
      <c r="S134" s="1"/>
    </row>
    <row r="135" ht="15.75" customHeight="1">
      <c r="A135" s="1"/>
      <c r="B135" s="91"/>
      <c r="C135" s="113" t="s">
        <v>254</v>
      </c>
      <c r="D135" s="91"/>
      <c r="E135" s="91"/>
      <c r="F135" s="91"/>
      <c r="G135" s="91"/>
      <c r="H135" s="91">
        <v>4.0</v>
      </c>
      <c r="I135" s="91"/>
      <c r="J135" s="91" t="s">
        <v>286</v>
      </c>
      <c r="K135" s="1"/>
      <c r="L135" s="1"/>
      <c r="M135" s="1"/>
      <c r="N135" s="1"/>
      <c r="O135" s="1"/>
      <c r="P135" s="1"/>
      <c r="Q135" s="1"/>
      <c r="R135" s="1"/>
      <c r="S135" s="1"/>
    </row>
    <row r="136" ht="15.75" customHeight="1">
      <c r="A136" s="1"/>
      <c r="B136" s="111" t="s">
        <v>159</v>
      </c>
      <c r="C136" s="58"/>
      <c r="D136" s="58"/>
      <c r="E136" s="58"/>
      <c r="F136" s="58"/>
      <c r="G136" s="58"/>
      <c r="H136" s="58"/>
      <c r="I136" s="58"/>
      <c r="J136" s="59"/>
      <c r="K136" s="1"/>
      <c r="L136" s="1"/>
      <c r="M136" s="1"/>
      <c r="N136" s="1"/>
      <c r="O136" s="1"/>
      <c r="P136" s="1"/>
      <c r="Q136" s="1"/>
      <c r="R136" s="1"/>
      <c r="S136" s="1"/>
    </row>
    <row r="137" ht="15.75" customHeight="1">
      <c r="A137" s="1"/>
      <c r="B137" s="94" t="s">
        <v>55</v>
      </c>
      <c r="C137" s="95" t="s">
        <v>118</v>
      </c>
      <c r="D137" s="96" t="s">
        <v>120</v>
      </c>
      <c r="E137" s="58"/>
      <c r="F137" s="58"/>
      <c r="G137" s="58"/>
      <c r="H137" s="58"/>
      <c r="I137" s="59"/>
      <c r="J137" s="97" t="s">
        <v>121</v>
      </c>
      <c r="K137" s="1"/>
      <c r="L137" s="1"/>
      <c r="M137" s="1"/>
      <c r="N137" s="1"/>
      <c r="O137" s="1"/>
      <c r="P137" s="1"/>
      <c r="Q137" s="1"/>
      <c r="R137" s="1"/>
      <c r="S137" s="1"/>
    </row>
    <row r="138" ht="15.75" customHeight="1">
      <c r="A138" s="1"/>
      <c r="B138" s="67"/>
      <c r="C138" s="67"/>
      <c r="D138" s="98">
        <v>0.0</v>
      </c>
      <c r="E138" s="98">
        <v>1.0</v>
      </c>
      <c r="F138" s="98">
        <v>2.0</v>
      </c>
      <c r="G138" s="98">
        <v>3.0</v>
      </c>
      <c r="H138" s="98">
        <v>4.0</v>
      </c>
      <c r="I138" s="98">
        <v>5.0</v>
      </c>
      <c r="J138" s="67"/>
      <c r="K138" s="1"/>
      <c r="L138" s="1"/>
      <c r="M138" s="1"/>
      <c r="N138" s="1"/>
      <c r="O138" s="1"/>
      <c r="P138" s="1"/>
      <c r="Q138" s="1"/>
      <c r="R138" s="1"/>
      <c r="S138" s="1"/>
    </row>
    <row r="139" ht="15.75" customHeight="1">
      <c r="A139" s="1"/>
      <c r="B139" s="91"/>
      <c r="C139" s="113" t="s">
        <v>255</v>
      </c>
      <c r="D139" s="74"/>
      <c r="E139" s="74"/>
      <c r="F139" s="74"/>
      <c r="G139" s="74">
        <v>3.0</v>
      </c>
      <c r="H139" s="74"/>
      <c r="I139" s="74"/>
      <c r="J139" s="91" t="s">
        <v>281</v>
      </c>
      <c r="K139" s="1"/>
      <c r="L139" s="1"/>
      <c r="M139" s="1"/>
      <c r="N139" s="1"/>
      <c r="O139" s="1"/>
      <c r="P139" s="1"/>
      <c r="Q139" s="1"/>
      <c r="R139" s="1"/>
      <c r="S139" s="1"/>
    </row>
    <row r="140" ht="15.75" customHeight="1">
      <c r="A140" s="1"/>
      <c r="B140" s="91"/>
      <c r="C140" s="113" t="s">
        <v>255</v>
      </c>
      <c r="D140" s="74"/>
      <c r="E140" s="74"/>
      <c r="F140" s="74"/>
      <c r="G140" s="74"/>
      <c r="H140" s="74">
        <v>4.0</v>
      </c>
      <c r="I140" s="74"/>
      <c r="J140" s="78" t="s">
        <v>287</v>
      </c>
      <c r="K140" s="1"/>
      <c r="L140" s="1"/>
      <c r="M140" s="1"/>
      <c r="N140" s="1"/>
      <c r="O140" s="1"/>
      <c r="P140" s="1"/>
      <c r="Q140" s="1"/>
      <c r="R140" s="1"/>
      <c r="S140" s="1"/>
    </row>
    <row r="141" ht="15.75" customHeight="1">
      <c r="A141" s="1"/>
      <c r="B141" s="91"/>
      <c r="C141" s="113" t="s">
        <v>256</v>
      </c>
      <c r="D141" s="74"/>
      <c r="E141" s="74"/>
      <c r="F141" s="74"/>
      <c r="G141" s="74"/>
      <c r="H141" s="74"/>
      <c r="I141" s="74">
        <v>5.0</v>
      </c>
      <c r="J141" s="91" t="s">
        <v>282</v>
      </c>
      <c r="K141" s="1"/>
      <c r="L141" s="1"/>
      <c r="M141" s="1"/>
      <c r="N141" s="1"/>
      <c r="O141" s="1"/>
      <c r="P141" s="1"/>
      <c r="Q141" s="1"/>
      <c r="R141" s="1"/>
      <c r="S141" s="1"/>
    </row>
    <row r="142" ht="15.75" customHeight="1">
      <c r="A142" s="1"/>
      <c r="B142" s="111" t="s">
        <v>166</v>
      </c>
      <c r="C142" s="58"/>
      <c r="D142" s="58"/>
      <c r="E142" s="58"/>
      <c r="F142" s="58"/>
      <c r="G142" s="58"/>
      <c r="H142" s="58"/>
      <c r="I142" s="58"/>
      <c r="J142" s="59"/>
      <c r="K142" s="1"/>
      <c r="L142" s="1"/>
      <c r="M142" s="1"/>
      <c r="N142" s="1"/>
      <c r="O142" s="1"/>
      <c r="P142" s="1"/>
      <c r="Q142" s="1"/>
      <c r="R142" s="1"/>
      <c r="S142" s="1"/>
    </row>
    <row r="143" ht="15.75" customHeight="1">
      <c r="A143" s="1"/>
      <c r="B143" s="94" t="s">
        <v>55</v>
      </c>
      <c r="C143" s="95" t="s">
        <v>118</v>
      </c>
      <c r="D143" s="96" t="s">
        <v>120</v>
      </c>
      <c r="E143" s="58"/>
      <c r="F143" s="58"/>
      <c r="G143" s="58"/>
      <c r="H143" s="58"/>
      <c r="I143" s="59"/>
      <c r="J143" s="97" t="s">
        <v>121</v>
      </c>
      <c r="K143" s="1"/>
      <c r="L143" s="1"/>
      <c r="M143" s="1"/>
      <c r="N143" s="1"/>
      <c r="O143" s="1"/>
      <c r="P143" s="1"/>
      <c r="Q143" s="1"/>
      <c r="R143" s="1"/>
      <c r="S143" s="1"/>
    </row>
    <row r="144" ht="15.75" customHeight="1">
      <c r="A144" s="1"/>
      <c r="B144" s="67"/>
      <c r="C144" s="67"/>
      <c r="D144" s="98">
        <v>0.0</v>
      </c>
      <c r="E144" s="98">
        <v>1.0</v>
      </c>
      <c r="F144" s="98">
        <v>2.0</v>
      </c>
      <c r="G144" s="98">
        <v>3.0</v>
      </c>
      <c r="H144" s="98">
        <v>4.0</v>
      </c>
      <c r="I144" s="98">
        <v>5.0</v>
      </c>
      <c r="J144" s="67"/>
      <c r="K144" s="1"/>
      <c r="L144" s="1"/>
      <c r="M144" s="1"/>
      <c r="N144" s="1"/>
      <c r="O144" s="1"/>
      <c r="P144" s="1"/>
      <c r="Q144" s="1"/>
      <c r="R144" s="1"/>
      <c r="S144" s="1"/>
    </row>
    <row r="145" ht="15.75" customHeight="1">
      <c r="A145" s="1"/>
      <c r="B145" s="91"/>
      <c r="C145" s="113" t="s">
        <v>257</v>
      </c>
      <c r="D145" s="91"/>
      <c r="E145" s="91"/>
      <c r="F145" s="91"/>
      <c r="G145" s="91"/>
      <c r="H145" s="91">
        <v>4.0</v>
      </c>
      <c r="I145" s="91"/>
      <c r="J145" s="91" t="s">
        <v>288</v>
      </c>
      <c r="K145" s="1"/>
      <c r="L145" s="1"/>
      <c r="M145" s="1"/>
      <c r="N145" s="1"/>
      <c r="O145" s="1"/>
      <c r="P145" s="1"/>
      <c r="Q145" s="1"/>
      <c r="R145" s="1"/>
      <c r="S145" s="1"/>
    </row>
    <row r="146" ht="15.75" customHeight="1">
      <c r="A146" s="1"/>
      <c r="B146" s="91"/>
      <c r="C146" s="113" t="s">
        <v>258</v>
      </c>
      <c r="D146" s="91"/>
      <c r="E146" s="91"/>
      <c r="F146" s="91"/>
      <c r="G146" s="91"/>
      <c r="H146" s="91"/>
      <c r="I146" s="91">
        <v>5.0</v>
      </c>
      <c r="J146" s="91" t="s">
        <v>281</v>
      </c>
      <c r="K146" s="1"/>
      <c r="L146" s="1"/>
      <c r="M146" s="1"/>
      <c r="N146" s="1"/>
      <c r="O146" s="1"/>
      <c r="P146" s="1"/>
      <c r="Q146" s="1"/>
      <c r="R146" s="1"/>
      <c r="S146" s="1"/>
    </row>
    <row r="147" ht="15.75" customHeight="1">
      <c r="A147" s="1"/>
      <c r="B147" s="111" t="s">
        <v>171</v>
      </c>
      <c r="C147" s="58"/>
      <c r="D147" s="58"/>
      <c r="E147" s="58"/>
      <c r="F147" s="58"/>
      <c r="G147" s="58"/>
      <c r="H147" s="58"/>
      <c r="I147" s="58"/>
      <c r="J147" s="59"/>
      <c r="K147" s="1"/>
      <c r="L147" s="1"/>
      <c r="M147" s="1"/>
      <c r="N147" s="1"/>
      <c r="O147" s="1"/>
      <c r="P147" s="1"/>
      <c r="Q147" s="1"/>
      <c r="R147" s="1"/>
      <c r="S147" s="1"/>
    </row>
    <row r="148" ht="15.75" customHeight="1">
      <c r="A148" s="1"/>
      <c r="B148" s="94" t="s">
        <v>55</v>
      </c>
      <c r="C148" s="95" t="s">
        <v>118</v>
      </c>
      <c r="D148" s="96" t="s">
        <v>120</v>
      </c>
      <c r="E148" s="58"/>
      <c r="F148" s="58"/>
      <c r="G148" s="58"/>
      <c r="H148" s="58"/>
      <c r="I148" s="59"/>
      <c r="J148" s="97" t="s">
        <v>121</v>
      </c>
      <c r="K148" s="1"/>
      <c r="L148" s="1"/>
      <c r="M148" s="1"/>
      <c r="N148" s="1"/>
      <c r="O148" s="1"/>
      <c r="P148" s="1"/>
      <c r="Q148" s="1"/>
      <c r="R148" s="1"/>
      <c r="S148" s="1"/>
    </row>
    <row r="149" ht="15.75" customHeight="1">
      <c r="A149" s="1"/>
      <c r="B149" s="67"/>
      <c r="C149" s="67"/>
      <c r="D149" s="98">
        <v>0.0</v>
      </c>
      <c r="E149" s="98">
        <v>1.0</v>
      </c>
      <c r="F149" s="98">
        <v>2.0</v>
      </c>
      <c r="G149" s="98">
        <v>3.0</v>
      </c>
      <c r="H149" s="98">
        <v>4.0</v>
      </c>
      <c r="I149" s="98">
        <v>5.0</v>
      </c>
      <c r="J149" s="67"/>
      <c r="K149" s="1"/>
      <c r="L149" s="1"/>
      <c r="M149" s="1"/>
      <c r="N149" s="1"/>
      <c r="O149" s="1"/>
      <c r="P149" s="1"/>
      <c r="Q149" s="1"/>
      <c r="R149" s="1"/>
      <c r="S149" s="1"/>
    </row>
    <row r="150" ht="15.75" customHeight="1">
      <c r="A150" s="1"/>
      <c r="B150" s="91"/>
      <c r="C150" s="113" t="s">
        <v>259</v>
      </c>
      <c r="D150" s="91"/>
      <c r="E150" s="91"/>
      <c r="F150" s="91"/>
      <c r="G150" s="91">
        <v>3.0</v>
      </c>
      <c r="H150" s="91"/>
      <c r="I150" s="91"/>
      <c r="J150" s="91" t="s">
        <v>281</v>
      </c>
      <c r="K150" s="1"/>
      <c r="L150" s="1"/>
      <c r="M150" s="1"/>
      <c r="N150" s="1"/>
      <c r="O150" s="1"/>
      <c r="P150" s="1"/>
      <c r="Q150" s="1"/>
      <c r="R150" s="1"/>
      <c r="S150" s="1"/>
    </row>
    <row r="151" ht="15.75" customHeight="1">
      <c r="A151" s="1"/>
      <c r="B151" s="91"/>
      <c r="C151" s="113" t="s">
        <v>260</v>
      </c>
      <c r="D151" s="91"/>
      <c r="E151" s="91"/>
      <c r="F151" s="91"/>
      <c r="G151" s="91"/>
      <c r="H151" s="91">
        <v>4.0</v>
      </c>
      <c r="I151" s="91"/>
      <c r="J151" s="91" t="s">
        <v>289</v>
      </c>
      <c r="K151" s="1"/>
      <c r="L151" s="1"/>
      <c r="M151" s="1"/>
      <c r="N151" s="1"/>
      <c r="O151" s="1"/>
      <c r="P151" s="1"/>
      <c r="Q151" s="1"/>
      <c r="R151" s="1"/>
      <c r="S151" s="1"/>
    </row>
    <row r="152" ht="15.75" customHeight="1">
      <c r="A152" s="1"/>
      <c r="B152" s="91"/>
      <c r="C152" s="113" t="s">
        <v>261</v>
      </c>
      <c r="D152" s="91"/>
      <c r="E152" s="91"/>
      <c r="F152" s="91"/>
      <c r="G152" s="91"/>
      <c r="H152" s="91"/>
      <c r="I152" s="91">
        <v>5.0</v>
      </c>
      <c r="J152" s="91" t="s">
        <v>290</v>
      </c>
      <c r="K152" s="1"/>
      <c r="L152" s="1"/>
      <c r="M152" s="1"/>
      <c r="N152" s="1"/>
      <c r="O152" s="1"/>
      <c r="P152" s="1"/>
      <c r="Q152" s="1"/>
      <c r="R152" s="1"/>
      <c r="S152" s="1"/>
    </row>
    <row r="153" ht="15.75" customHeight="1">
      <c r="A153" s="1"/>
      <c r="B153" s="91"/>
      <c r="C153" s="115" t="s">
        <v>261</v>
      </c>
      <c r="D153" s="91"/>
      <c r="E153" s="91"/>
      <c r="F153" s="91"/>
      <c r="G153" s="91">
        <v>3.0</v>
      </c>
      <c r="H153" s="91"/>
      <c r="I153" s="91"/>
      <c r="J153" s="91" t="s">
        <v>281</v>
      </c>
      <c r="K153" s="1"/>
      <c r="L153" s="1"/>
      <c r="M153" s="1"/>
      <c r="N153" s="1"/>
      <c r="O153" s="1"/>
      <c r="P153" s="1"/>
      <c r="Q153" s="1"/>
      <c r="R153" s="1"/>
      <c r="S153" s="1"/>
    </row>
    <row r="154" ht="15.75" customHeight="1">
      <c r="A154" s="1"/>
      <c r="B154" s="111" t="s">
        <v>181</v>
      </c>
      <c r="C154" s="58"/>
      <c r="D154" s="58"/>
      <c r="E154" s="58"/>
      <c r="F154" s="58"/>
      <c r="G154" s="58"/>
      <c r="H154" s="58"/>
      <c r="I154" s="58"/>
      <c r="J154" s="59"/>
      <c r="K154" s="1"/>
      <c r="L154" s="1"/>
      <c r="M154" s="1"/>
      <c r="N154" s="1"/>
      <c r="O154" s="1"/>
      <c r="P154" s="1"/>
      <c r="Q154" s="1"/>
      <c r="R154" s="1"/>
      <c r="S154" s="1"/>
    </row>
    <row r="155" ht="15.75" customHeight="1">
      <c r="A155" s="1"/>
      <c r="B155" s="94" t="s">
        <v>55</v>
      </c>
      <c r="C155" s="95" t="s">
        <v>118</v>
      </c>
      <c r="D155" s="96" t="s">
        <v>120</v>
      </c>
      <c r="E155" s="58"/>
      <c r="F155" s="58"/>
      <c r="G155" s="58"/>
      <c r="H155" s="58"/>
      <c r="I155" s="59"/>
      <c r="J155" s="97" t="s">
        <v>121</v>
      </c>
      <c r="K155" s="1"/>
      <c r="L155" s="1"/>
      <c r="M155" s="1"/>
      <c r="N155" s="1"/>
      <c r="O155" s="1"/>
      <c r="P155" s="1"/>
      <c r="Q155" s="1"/>
      <c r="R155" s="1"/>
      <c r="S155" s="1"/>
    </row>
    <row r="156" ht="15.75" customHeight="1">
      <c r="A156" s="1"/>
      <c r="B156" s="67"/>
      <c r="C156" s="67"/>
      <c r="D156" s="98">
        <v>0.0</v>
      </c>
      <c r="E156" s="98">
        <v>1.0</v>
      </c>
      <c r="F156" s="98">
        <v>2.0</v>
      </c>
      <c r="G156" s="98">
        <v>3.0</v>
      </c>
      <c r="H156" s="98">
        <v>4.0</v>
      </c>
      <c r="I156" s="98">
        <v>5.0</v>
      </c>
      <c r="J156" s="67"/>
      <c r="K156" s="1"/>
      <c r="L156" s="1"/>
      <c r="M156" s="1"/>
      <c r="N156" s="1"/>
      <c r="O156" s="1"/>
      <c r="P156" s="1"/>
      <c r="Q156" s="1"/>
      <c r="R156" s="1"/>
      <c r="S156" s="1"/>
    </row>
    <row r="157" ht="15.75" customHeight="1">
      <c r="A157" s="1"/>
      <c r="B157" s="91"/>
      <c r="C157" s="115" t="s">
        <v>262</v>
      </c>
      <c r="D157" s="91"/>
      <c r="E157" s="91"/>
      <c r="F157" s="91"/>
      <c r="G157" s="91"/>
      <c r="H157" s="91">
        <v>4.0</v>
      </c>
      <c r="I157" s="91"/>
      <c r="J157" s="78" t="s">
        <v>291</v>
      </c>
      <c r="K157" s="1"/>
      <c r="L157" s="1"/>
      <c r="M157" s="1"/>
      <c r="N157" s="1"/>
      <c r="O157" s="1"/>
      <c r="P157" s="1"/>
      <c r="Q157" s="1"/>
      <c r="R157" s="1"/>
      <c r="S157" s="1"/>
    </row>
    <row r="158" ht="15.75" customHeight="1">
      <c r="A158" s="1"/>
      <c r="B158" s="116" t="s">
        <v>115</v>
      </c>
      <c r="C158" s="58"/>
      <c r="D158" s="58"/>
      <c r="E158" s="58"/>
      <c r="F158" s="58"/>
      <c r="G158" s="58"/>
      <c r="H158" s="58"/>
      <c r="I158" s="58"/>
      <c r="J158" s="59"/>
      <c r="K158" s="1"/>
      <c r="L158" s="1"/>
      <c r="M158" s="1"/>
      <c r="N158" s="1"/>
      <c r="O158" s="1"/>
      <c r="P158" s="1"/>
      <c r="Q158" s="1"/>
      <c r="R158" s="1"/>
      <c r="S158" s="1"/>
    </row>
    <row r="159" ht="15.75" customHeight="1">
      <c r="A159" s="1"/>
      <c r="B159" s="57" t="s">
        <v>263</v>
      </c>
      <c r="C159" s="58"/>
      <c r="D159" s="58"/>
      <c r="E159" s="58"/>
      <c r="F159" s="58"/>
      <c r="G159" s="58"/>
      <c r="H159" s="58"/>
      <c r="I159" s="58"/>
      <c r="J159" s="59"/>
      <c r="K159" s="1"/>
      <c r="L159" s="1"/>
      <c r="M159" s="1"/>
      <c r="N159" s="1"/>
      <c r="O159" s="1"/>
      <c r="P159" s="1"/>
      <c r="Q159" s="1"/>
      <c r="R159" s="1"/>
      <c r="S159" s="1"/>
    </row>
    <row r="160" ht="15.75" customHeight="1">
      <c r="A160" s="1"/>
      <c r="B160" s="57" t="s">
        <v>79</v>
      </c>
      <c r="C160" s="58"/>
      <c r="D160" s="58"/>
      <c r="E160" s="58"/>
      <c r="F160" s="58"/>
      <c r="G160" s="58"/>
      <c r="H160" s="58"/>
      <c r="I160" s="58"/>
      <c r="J160" s="59"/>
      <c r="K160" s="1"/>
      <c r="L160" s="1"/>
      <c r="M160" s="1"/>
      <c r="N160" s="1"/>
      <c r="O160" s="1"/>
      <c r="P160" s="1"/>
      <c r="Q160" s="1"/>
      <c r="R160" s="1"/>
      <c r="S160" s="1"/>
    </row>
    <row r="161" ht="15.75" customHeight="1">
      <c r="A161" s="1"/>
      <c r="B161" s="94" t="s">
        <v>55</v>
      </c>
      <c r="C161" s="95" t="s">
        <v>118</v>
      </c>
      <c r="D161" s="96" t="s">
        <v>120</v>
      </c>
      <c r="E161" s="58"/>
      <c r="F161" s="58"/>
      <c r="G161" s="58"/>
      <c r="H161" s="58"/>
      <c r="I161" s="59"/>
      <c r="J161" s="97" t="s">
        <v>121</v>
      </c>
      <c r="K161" s="1"/>
      <c r="L161" s="1"/>
      <c r="M161" s="1"/>
      <c r="N161" s="1"/>
      <c r="O161" s="1"/>
      <c r="P161" s="1"/>
      <c r="Q161" s="1"/>
      <c r="R161" s="1"/>
      <c r="S161" s="1"/>
    </row>
    <row r="162" ht="15.75" customHeight="1">
      <c r="A162" s="1"/>
      <c r="B162" s="67"/>
      <c r="C162" s="67"/>
      <c r="D162" s="98">
        <v>0.0</v>
      </c>
      <c r="E162" s="98">
        <v>1.0</v>
      </c>
      <c r="F162" s="98">
        <v>2.0</v>
      </c>
      <c r="G162" s="98">
        <v>3.0</v>
      </c>
      <c r="H162" s="98">
        <v>4.0</v>
      </c>
      <c r="I162" s="98">
        <v>5.0</v>
      </c>
      <c r="J162" s="67"/>
      <c r="K162" s="1"/>
      <c r="L162" s="1"/>
      <c r="M162" s="1"/>
      <c r="N162" s="1"/>
      <c r="O162" s="1"/>
      <c r="P162" s="1"/>
      <c r="Q162" s="1"/>
      <c r="R162" s="1"/>
      <c r="S162" s="1"/>
    </row>
    <row r="163" ht="15.75" customHeight="1">
      <c r="A163" s="1"/>
      <c r="B163" s="91"/>
      <c r="C163" s="113" t="s">
        <v>264</v>
      </c>
      <c r="D163" s="74"/>
      <c r="E163" s="74"/>
      <c r="F163" s="74"/>
      <c r="G163" s="74">
        <v>3.0</v>
      </c>
      <c r="H163" s="74"/>
      <c r="I163" s="74"/>
      <c r="J163" s="74" t="s">
        <v>281</v>
      </c>
      <c r="K163" s="1"/>
      <c r="L163" s="1"/>
      <c r="M163" s="1"/>
      <c r="N163" s="1"/>
      <c r="O163" s="1"/>
      <c r="P163" s="1"/>
      <c r="Q163" s="1"/>
      <c r="R163" s="1"/>
      <c r="S163" s="1"/>
    </row>
    <row r="164" ht="15.75" customHeight="1">
      <c r="A164" s="1"/>
      <c r="B164" s="91"/>
      <c r="C164" s="100" t="s">
        <v>265</v>
      </c>
      <c r="D164" s="74"/>
      <c r="E164" s="74"/>
      <c r="F164" s="74"/>
      <c r="G164" s="74"/>
      <c r="H164" s="74">
        <v>4.0</v>
      </c>
      <c r="I164" s="74"/>
      <c r="J164" s="74" t="s">
        <v>288</v>
      </c>
      <c r="K164" s="1"/>
      <c r="L164" s="1"/>
      <c r="M164" s="1"/>
      <c r="N164" s="1"/>
      <c r="O164" s="1"/>
      <c r="P164" s="1"/>
      <c r="Q164" s="1"/>
      <c r="R164" s="1"/>
      <c r="S164" s="1"/>
    </row>
    <row r="165" ht="15.75" customHeight="1">
      <c r="A165" s="1"/>
      <c r="B165" s="91"/>
      <c r="C165" s="113" t="s">
        <v>266</v>
      </c>
      <c r="D165" s="74"/>
      <c r="E165" s="74"/>
      <c r="F165" s="74"/>
      <c r="G165" s="74">
        <v>3.0</v>
      </c>
      <c r="H165" s="74"/>
      <c r="I165" s="74"/>
      <c r="J165" s="74" t="s">
        <v>281</v>
      </c>
      <c r="K165" s="1"/>
      <c r="L165" s="1"/>
      <c r="M165" s="1"/>
      <c r="N165" s="1"/>
      <c r="O165" s="1"/>
      <c r="P165" s="1"/>
      <c r="Q165" s="1"/>
      <c r="R165" s="1"/>
      <c r="S165" s="1"/>
    </row>
    <row r="166" ht="15.75" customHeight="1">
      <c r="A166" s="1"/>
      <c r="B166" s="91"/>
      <c r="C166" s="113" t="s">
        <v>267</v>
      </c>
      <c r="D166" s="74"/>
      <c r="E166" s="74"/>
      <c r="F166" s="74"/>
      <c r="G166" s="74"/>
      <c r="H166" s="74"/>
      <c r="I166" s="74">
        <v>5.0</v>
      </c>
      <c r="J166" s="74" t="s">
        <v>290</v>
      </c>
      <c r="K166" s="1"/>
      <c r="L166" s="1"/>
      <c r="M166" s="1"/>
      <c r="N166" s="1"/>
      <c r="O166" s="1"/>
      <c r="P166" s="1"/>
      <c r="Q166" s="1"/>
      <c r="R166" s="1"/>
      <c r="S166" s="1"/>
    </row>
    <row r="167" ht="15.75" customHeight="1">
      <c r="A167" s="1"/>
      <c r="B167" s="91"/>
      <c r="C167" s="100" t="s">
        <v>268</v>
      </c>
      <c r="D167" s="74"/>
      <c r="E167" s="74"/>
      <c r="F167" s="74"/>
      <c r="G167" s="74"/>
      <c r="H167" s="74">
        <v>4.0</v>
      </c>
      <c r="I167" s="74"/>
      <c r="J167" s="74" t="s">
        <v>288</v>
      </c>
      <c r="K167" s="1"/>
      <c r="L167" s="1"/>
      <c r="M167" s="1"/>
      <c r="N167" s="1"/>
      <c r="O167" s="1"/>
      <c r="P167" s="1"/>
      <c r="Q167" s="1"/>
      <c r="R167" s="1"/>
      <c r="S167" s="1"/>
    </row>
    <row r="168" ht="15.75" customHeight="1">
      <c r="A168" s="1"/>
      <c r="B168" s="57" t="s">
        <v>85</v>
      </c>
      <c r="C168" s="58"/>
      <c r="D168" s="58"/>
      <c r="E168" s="58"/>
      <c r="F168" s="58"/>
      <c r="G168" s="58"/>
      <c r="H168" s="58"/>
      <c r="I168" s="58"/>
      <c r="J168" s="59"/>
      <c r="K168" s="1"/>
      <c r="L168" s="1"/>
      <c r="M168" s="1"/>
      <c r="N168" s="1"/>
      <c r="O168" s="1"/>
      <c r="P168" s="1"/>
      <c r="Q168" s="1"/>
      <c r="R168" s="1"/>
      <c r="S168" s="1"/>
    </row>
    <row r="169" ht="15.75" customHeight="1">
      <c r="A169" s="1"/>
      <c r="B169" s="94" t="s">
        <v>55</v>
      </c>
      <c r="C169" s="95" t="s">
        <v>118</v>
      </c>
      <c r="D169" s="96" t="s">
        <v>120</v>
      </c>
      <c r="E169" s="58"/>
      <c r="F169" s="58"/>
      <c r="G169" s="58"/>
      <c r="H169" s="58"/>
      <c r="I169" s="59"/>
      <c r="J169" s="97" t="s">
        <v>121</v>
      </c>
      <c r="K169" s="1"/>
      <c r="L169" s="1"/>
      <c r="M169" s="1"/>
      <c r="N169" s="1"/>
      <c r="O169" s="1"/>
      <c r="P169" s="1"/>
      <c r="Q169" s="1"/>
      <c r="R169" s="1"/>
      <c r="S169" s="1"/>
    </row>
    <row r="170" ht="15.75" customHeight="1">
      <c r="A170" s="1"/>
      <c r="B170" s="67"/>
      <c r="C170" s="67"/>
      <c r="D170" s="98">
        <v>0.0</v>
      </c>
      <c r="E170" s="98">
        <v>1.0</v>
      </c>
      <c r="F170" s="98">
        <v>2.0</v>
      </c>
      <c r="G170" s="98">
        <v>3.0</v>
      </c>
      <c r="H170" s="98">
        <v>4.0</v>
      </c>
      <c r="I170" s="98">
        <v>5.0</v>
      </c>
      <c r="J170" s="67"/>
      <c r="K170" s="1"/>
      <c r="L170" s="1"/>
      <c r="M170" s="1"/>
      <c r="N170" s="1"/>
      <c r="O170" s="1"/>
      <c r="P170" s="1"/>
      <c r="Q170" s="1"/>
      <c r="R170" s="1"/>
      <c r="S170" s="1"/>
    </row>
    <row r="171" ht="15.75" customHeight="1">
      <c r="A171" s="1"/>
      <c r="B171" s="91"/>
      <c r="C171" s="113" t="s">
        <v>269</v>
      </c>
      <c r="D171" s="74"/>
      <c r="E171" s="74"/>
      <c r="F171" s="74"/>
      <c r="G171" s="74"/>
      <c r="H171" s="74"/>
      <c r="I171" s="74">
        <v>5.0</v>
      </c>
      <c r="J171" s="78" t="s">
        <v>292</v>
      </c>
      <c r="K171" s="1"/>
      <c r="L171" s="1"/>
      <c r="M171" s="1"/>
      <c r="N171" s="1"/>
      <c r="O171" s="1"/>
      <c r="P171" s="1"/>
      <c r="Q171" s="1"/>
      <c r="R171" s="1"/>
      <c r="S171" s="1"/>
    </row>
    <row r="172" ht="15.75" customHeight="1">
      <c r="A172" s="1"/>
      <c r="B172" s="57" t="s">
        <v>13</v>
      </c>
      <c r="C172" s="58"/>
      <c r="D172" s="58"/>
      <c r="E172" s="58"/>
      <c r="F172" s="58"/>
      <c r="G172" s="58"/>
      <c r="H172" s="58"/>
      <c r="I172" s="58"/>
      <c r="J172" s="59"/>
      <c r="K172" s="1"/>
      <c r="L172" s="1"/>
      <c r="M172" s="1"/>
      <c r="N172" s="1"/>
      <c r="O172" s="1"/>
      <c r="P172" s="1"/>
      <c r="Q172" s="1"/>
      <c r="R172" s="1"/>
      <c r="S172" s="1"/>
    </row>
    <row r="173" ht="15.75" customHeight="1">
      <c r="A173" s="1"/>
      <c r="B173" s="57" t="s">
        <v>58</v>
      </c>
      <c r="C173" s="58"/>
      <c r="D173" s="58"/>
      <c r="E173" s="58"/>
      <c r="F173" s="58"/>
      <c r="G173" s="58"/>
      <c r="H173" s="58"/>
      <c r="I173" s="58"/>
      <c r="J173" s="59"/>
      <c r="K173" s="1"/>
      <c r="L173" s="1"/>
      <c r="M173" s="1"/>
      <c r="N173" s="1"/>
      <c r="O173" s="1"/>
      <c r="P173" s="1"/>
      <c r="Q173" s="1"/>
      <c r="R173" s="1"/>
      <c r="S173" s="1"/>
    </row>
    <row r="174" ht="15.75" customHeight="1">
      <c r="A174" s="1"/>
      <c r="B174" s="94" t="s">
        <v>55</v>
      </c>
      <c r="C174" s="95" t="s">
        <v>118</v>
      </c>
      <c r="D174" s="96" t="s">
        <v>120</v>
      </c>
      <c r="E174" s="58"/>
      <c r="F174" s="58"/>
      <c r="G174" s="58"/>
      <c r="H174" s="58"/>
      <c r="I174" s="59"/>
      <c r="J174" s="97" t="s">
        <v>121</v>
      </c>
      <c r="K174" s="1"/>
      <c r="L174" s="1"/>
      <c r="M174" s="1"/>
      <c r="N174" s="1"/>
      <c r="O174" s="1"/>
      <c r="P174" s="1"/>
      <c r="Q174" s="1"/>
      <c r="R174" s="1"/>
      <c r="S174" s="1"/>
    </row>
    <row r="175" ht="15.75" customHeight="1">
      <c r="A175" s="1"/>
      <c r="B175" s="67"/>
      <c r="C175" s="67"/>
      <c r="D175" s="98">
        <v>0.0</v>
      </c>
      <c r="E175" s="98">
        <v>1.0</v>
      </c>
      <c r="F175" s="98">
        <v>2.0</v>
      </c>
      <c r="G175" s="98">
        <v>3.0</v>
      </c>
      <c r="H175" s="98">
        <v>4.0</v>
      </c>
      <c r="I175" s="98">
        <v>5.0</v>
      </c>
      <c r="J175" s="67"/>
      <c r="K175" s="1"/>
      <c r="L175" s="1"/>
      <c r="M175" s="1"/>
      <c r="N175" s="1"/>
      <c r="O175" s="1"/>
      <c r="P175" s="1"/>
      <c r="Q175" s="1"/>
      <c r="R175" s="1"/>
      <c r="S175" s="1"/>
    </row>
    <row r="176" ht="15.75" customHeight="1">
      <c r="A176" s="1"/>
      <c r="B176" s="91"/>
      <c r="C176" s="100" t="s">
        <v>270</v>
      </c>
      <c r="D176" s="91"/>
      <c r="E176" s="91"/>
      <c r="F176" s="91"/>
      <c r="G176" s="91">
        <v>3.0</v>
      </c>
      <c r="H176" s="91"/>
      <c r="I176" s="91"/>
      <c r="J176" s="78" t="s">
        <v>293</v>
      </c>
      <c r="K176" s="1"/>
      <c r="L176" s="1"/>
      <c r="M176" s="1"/>
      <c r="N176" s="1"/>
      <c r="O176" s="1"/>
      <c r="P176" s="1"/>
      <c r="Q176" s="1"/>
      <c r="R176" s="1"/>
      <c r="S176" s="1"/>
    </row>
    <row r="177" ht="15.75" customHeight="1">
      <c r="A177" s="1"/>
      <c r="B177" s="57" t="s">
        <v>60</v>
      </c>
      <c r="C177" s="58"/>
      <c r="D177" s="58"/>
      <c r="E177" s="58"/>
      <c r="F177" s="58"/>
      <c r="G177" s="58"/>
      <c r="H177" s="58"/>
      <c r="I177" s="58"/>
      <c r="J177" s="59"/>
      <c r="K177" s="1"/>
      <c r="L177" s="1"/>
      <c r="M177" s="1"/>
      <c r="N177" s="1"/>
      <c r="O177" s="1"/>
      <c r="P177" s="1"/>
      <c r="Q177" s="1"/>
      <c r="R177" s="1"/>
      <c r="S177" s="1"/>
    </row>
    <row r="178" ht="15.75" customHeight="1">
      <c r="A178" s="1"/>
      <c r="B178" s="94" t="s">
        <v>55</v>
      </c>
      <c r="C178" s="95" t="s">
        <v>118</v>
      </c>
      <c r="D178" s="96" t="s">
        <v>120</v>
      </c>
      <c r="E178" s="58"/>
      <c r="F178" s="58"/>
      <c r="G178" s="58"/>
      <c r="H178" s="58"/>
      <c r="I178" s="59"/>
      <c r="J178" s="97" t="s">
        <v>121</v>
      </c>
      <c r="K178" s="1"/>
      <c r="L178" s="1"/>
      <c r="M178" s="1"/>
      <c r="N178" s="1"/>
      <c r="O178" s="1"/>
      <c r="P178" s="1"/>
      <c r="Q178" s="1"/>
      <c r="R178" s="1"/>
      <c r="S178" s="1"/>
    </row>
    <row r="179" ht="15.75" customHeight="1">
      <c r="A179" s="1"/>
      <c r="B179" s="67"/>
      <c r="C179" s="67"/>
      <c r="D179" s="98">
        <v>0.0</v>
      </c>
      <c r="E179" s="98">
        <v>1.0</v>
      </c>
      <c r="F179" s="98">
        <v>2.0</v>
      </c>
      <c r="G179" s="98">
        <v>3.0</v>
      </c>
      <c r="H179" s="98">
        <v>4.0</v>
      </c>
      <c r="I179" s="98">
        <v>5.0</v>
      </c>
      <c r="J179" s="67"/>
      <c r="K179" s="1"/>
      <c r="L179" s="1"/>
      <c r="M179" s="1"/>
      <c r="N179" s="1"/>
      <c r="O179" s="1"/>
      <c r="P179" s="1"/>
      <c r="Q179" s="1"/>
      <c r="R179" s="1"/>
      <c r="S179" s="1"/>
    </row>
    <row r="180" ht="15.75" customHeight="1">
      <c r="A180" s="1"/>
      <c r="B180" s="91"/>
      <c r="C180" s="113" t="s">
        <v>271</v>
      </c>
      <c r="D180" s="91"/>
      <c r="E180" s="91"/>
      <c r="F180" s="91"/>
      <c r="G180" s="91">
        <v>3.0</v>
      </c>
      <c r="H180" s="91"/>
      <c r="I180" s="91"/>
      <c r="J180" s="91" t="s">
        <v>281</v>
      </c>
      <c r="K180" s="1"/>
      <c r="L180" s="1"/>
      <c r="M180" s="1"/>
      <c r="N180" s="1"/>
      <c r="O180" s="1"/>
      <c r="P180" s="1"/>
      <c r="Q180" s="1"/>
      <c r="R180" s="1"/>
      <c r="S180" s="1"/>
    </row>
    <row r="181" ht="15.75" customHeight="1">
      <c r="A181" s="1"/>
      <c r="B181" s="57" t="s">
        <v>61</v>
      </c>
      <c r="C181" s="58"/>
      <c r="D181" s="58"/>
      <c r="E181" s="58"/>
      <c r="F181" s="58"/>
      <c r="G181" s="58"/>
      <c r="H181" s="58"/>
      <c r="I181" s="58"/>
      <c r="J181" s="59"/>
      <c r="K181" s="1"/>
      <c r="L181" s="1"/>
      <c r="M181" s="1"/>
      <c r="N181" s="1"/>
      <c r="O181" s="1"/>
      <c r="P181" s="1"/>
      <c r="Q181" s="1"/>
      <c r="R181" s="1"/>
      <c r="S181" s="1"/>
    </row>
    <row r="182" ht="15.75" customHeight="1">
      <c r="A182" s="1"/>
      <c r="B182" s="94" t="s">
        <v>55</v>
      </c>
      <c r="C182" s="95" t="s">
        <v>118</v>
      </c>
      <c r="D182" s="96" t="s">
        <v>120</v>
      </c>
      <c r="E182" s="58"/>
      <c r="F182" s="58"/>
      <c r="G182" s="58"/>
      <c r="H182" s="58"/>
      <c r="I182" s="59"/>
      <c r="J182" s="97" t="s">
        <v>121</v>
      </c>
      <c r="K182" s="1"/>
      <c r="L182" s="1"/>
      <c r="M182" s="1"/>
      <c r="N182" s="1"/>
      <c r="O182" s="1"/>
      <c r="P182" s="1"/>
      <c r="Q182" s="1"/>
      <c r="R182" s="1"/>
      <c r="S182" s="1"/>
    </row>
    <row r="183" ht="15.75" customHeight="1">
      <c r="A183" s="1"/>
      <c r="B183" s="67"/>
      <c r="C183" s="67"/>
      <c r="D183" s="98">
        <v>0.0</v>
      </c>
      <c r="E183" s="98">
        <v>1.0</v>
      </c>
      <c r="F183" s="98">
        <v>2.0</v>
      </c>
      <c r="G183" s="98">
        <v>3.0</v>
      </c>
      <c r="H183" s="98">
        <v>4.0</v>
      </c>
      <c r="I183" s="98">
        <v>5.0</v>
      </c>
      <c r="J183" s="67"/>
      <c r="K183" s="1"/>
      <c r="L183" s="1"/>
      <c r="M183" s="1"/>
      <c r="N183" s="1"/>
      <c r="O183" s="1"/>
      <c r="P183" s="1"/>
      <c r="Q183" s="1"/>
      <c r="R183" s="1"/>
      <c r="S183" s="1"/>
    </row>
    <row r="184" ht="15.75" customHeight="1">
      <c r="A184" s="1"/>
      <c r="B184" s="91"/>
      <c r="C184" s="113" t="s">
        <v>272</v>
      </c>
      <c r="D184" s="91"/>
      <c r="E184" s="91"/>
      <c r="F184" s="91"/>
      <c r="G184" s="91"/>
      <c r="H184" s="91"/>
      <c r="I184" s="91">
        <v>5.0</v>
      </c>
      <c r="J184" s="91" t="s">
        <v>292</v>
      </c>
      <c r="K184" s="1"/>
      <c r="L184" s="1"/>
      <c r="M184" s="1"/>
      <c r="N184" s="1"/>
      <c r="O184" s="1"/>
      <c r="P184" s="1"/>
      <c r="Q184" s="1"/>
      <c r="R184" s="1"/>
      <c r="S184" s="1"/>
    </row>
    <row r="185" ht="15.75" customHeight="1">
      <c r="A185" s="1"/>
      <c r="B185" s="57" t="s">
        <v>89</v>
      </c>
      <c r="C185" s="58"/>
      <c r="D185" s="58"/>
      <c r="E185" s="58"/>
      <c r="F185" s="58"/>
      <c r="G185" s="58"/>
      <c r="H185" s="58"/>
      <c r="I185" s="58"/>
      <c r="J185" s="59"/>
      <c r="K185" s="1"/>
      <c r="L185" s="1"/>
      <c r="M185" s="1"/>
      <c r="N185" s="1"/>
      <c r="O185" s="1"/>
      <c r="P185" s="1"/>
      <c r="Q185" s="1"/>
      <c r="R185" s="1"/>
      <c r="S185" s="1"/>
    </row>
    <row r="186" ht="15.75" customHeight="1">
      <c r="A186" s="1"/>
      <c r="B186" s="57" t="s">
        <v>90</v>
      </c>
      <c r="C186" s="58"/>
      <c r="D186" s="58"/>
      <c r="E186" s="58"/>
      <c r="F186" s="58"/>
      <c r="G186" s="58"/>
      <c r="H186" s="58"/>
      <c r="I186" s="58"/>
      <c r="J186" s="59"/>
      <c r="K186" s="1"/>
      <c r="L186" s="1"/>
      <c r="M186" s="1"/>
      <c r="N186" s="1"/>
      <c r="O186" s="1"/>
      <c r="P186" s="1"/>
      <c r="Q186" s="1"/>
      <c r="R186" s="1"/>
      <c r="S186" s="1"/>
    </row>
    <row r="187" ht="15.75" customHeight="1">
      <c r="A187" s="1"/>
      <c r="B187" s="94" t="s">
        <v>55</v>
      </c>
      <c r="C187" s="95" t="s">
        <v>118</v>
      </c>
      <c r="D187" s="96" t="s">
        <v>120</v>
      </c>
      <c r="E187" s="58"/>
      <c r="F187" s="58"/>
      <c r="G187" s="58"/>
      <c r="H187" s="58"/>
      <c r="I187" s="59"/>
      <c r="J187" s="97" t="s">
        <v>121</v>
      </c>
      <c r="K187" s="1"/>
      <c r="L187" s="1"/>
      <c r="M187" s="1"/>
      <c r="N187" s="1"/>
      <c r="O187" s="1"/>
      <c r="P187" s="1"/>
      <c r="Q187" s="1"/>
      <c r="R187" s="1"/>
      <c r="S187" s="1"/>
    </row>
    <row r="188" ht="15.75" customHeight="1">
      <c r="A188" s="1"/>
      <c r="B188" s="67"/>
      <c r="C188" s="67"/>
      <c r="D188" s="98">
        <v>0.0</v>
      </c>
      <c r="E188" s="98">
        <v>1.0</v>
      </c>
      <c r="F188" s="98">
        <v>2.0</v>
      </c>
      <c r="G188" s="98">
        <v>3.0</v>
      </c>
      <c r="H188" s="98">
        <v>4.0</v>
      </c>
      <c r="I188" s="98">
        <v>5.0</v>
      </c>
      <c r="J188" s="67"/>
      <c r="K188" s="1"/>
      <c r="L188" s="1"/>
      <c r="M188" s="1"/>
      <c r="N188" s="1"/>
      <c r="O188" s="1"/>
      <c r="P188" s="1"/>
      <c r="Q188" s="1"/>
      <c r="R188" s="1"/>
      <c r="S188" s="1"/>
    </row>
    <row r="189" ht="15.75" customHeight="1">
      <c r="A189" s="1"/>
      <c r="B189" s="91"/>
      <c r="C189" s="113" t="s">
        <v>273</v>
      </c>
      <c r="D189" s="91"/>
      <c r="E189" s="91"/>
      <c r="F189" s="91"/>
      <c r="G189" s="91"/>
      <c r="H189" s="91">
        <v>4.0</v>
      </c>
      <c r="I189" s="91"/>
      <c r="J189" s="91" t="s">
        <v>286</v>
      </c>
      <c r="K189" s="1"/>
      <c r="L189" s="1"/>
      <c r="M189" s="1"/>
      <c r="N189" s="1"/>
      <c r="O189" s="1"/>
      <c r="P189" s="1"/>
      <c r="Q189" s="1"/>
      <c r="R189" s="1"/>
      <c r="S189" s="1"/>
    </row>
    <row r="190" ht="15.75" customHeight="1">
      <c r="A190" s="1"/>
      <c r="B190" s="57" t="s">
        <v>92</v>
      </c>
      <c r="C190" s="58"/>
      <c r="D190" s="58"/>
      <c r="E190" s="58"/>
      <c r="F190" s="58"/>
      <c r="G190" s="58"/>
      <c r="H190" s="58"/>
      <c r="I190" s="58"/>
      <c r="J190" s="59"/>
      <c r="K190" s="1"/>
      <c r="L190" s="1"/>
      <c r="M190" s="1"/>
      <c r="N190" s="1"/>
      <c r="O190" s="1"/>
      <c r="P190" s="1"/>
      <c r="Q190" s="1"/>
      <c r="R190" s="1"/>
      <c r="S190" s="1"/>
    </row>
    <row r="191" ht="15.75" customHeight="1">
      <c r="A191" s="1"/>
      <c r="B191" s="94" t="s">
        <v>55</v>
      </c>
      <c r="C191" s="95" t="s">
        <v>118</v>
      </c>
      <c r="D191" s="96" t="s">
        <v>120</v>
      </c>
      <c r="E191" s="58"/>
      <c r="F191" s="58"/>
      <c r="G191" s="58"/>
      <c r="H191" s="58"/>
      <c r="I191" s="59"/>
      <c r="J191" s="97" t="s">
        <v>121</v>
      </c>
      <c r="K191" s="1"/>
      <c r="L191" s="1"/>
      <c r="M191" s="1"/>
      <c r="N191" s="1"/>
      <c r="O191" s="1"/>
      <c r="P191" s="1"/>
      <c r="Q191" s="1"/>
      <c r="R191" s="1"/>
      <c r="S191" s="1"/>
    </row>
    <row r="192" ht="15.75" customHeight="1">
      <c r="A192" s="1"/>
      <c r="B192" s="67"/>
      <c r="C192" s="67"/>
      <c r="D192" s="98">
        <v>0.0</v>
      </c>
      <c r="E192" s="98">
        <v>1.0</v>
      </c>
      <c r="F192" s="98">
        <v>2.0</v>
      </c>
      <c r="G192" s="98">
        <v>3.0</v>
      </c>
      <c r="H192" s="98">
        <v>4.0</v>
      </c>
      <c r="I192" s="98">
        <v>5.0</v>
      </c>
      <c r="J192" s="67"/>
      <c r="K192" s="1"/>
      <c r="L192" s="1"/>
      <c r="M192" s="1"/>
      <c r="N192" s="1"/>
      <c r="O192" s="1"/>
      <c r="P192" s="1"/>
      <c r="Q192" s="1"/>
      <c r="R192" s="1"/>
      <c r="S192" s="1"/>
    </row>
    <row r="193" ht="15.75" customHeight="1">
      <c r="A193" s="1"/>
      <c r="B193" s="91"/>
      <c r="C193" s="113" t="s">
        <v>273</v>
      </c>
      <c r="D193" s="91"/>
      <c r="E193" s="91"/>
      <c r="F193" s="91"/>
      <c r="G193" s="91">
        <v>3.0</v>
      </c>
      <c r="H193" s="91"/>
      <c r="I193" s="91"/>
      <c r="J193" s="91" t="s">
        <v>281</v>
      </c>
      <c r="K193" s="1"/>
      <c r="L193" s="1"/>
      <c r="M193" s="1"/>
      <c r="N193" s="1"/>
      <c r="O193" s="1"/>
      <c r="P193" s="1"/>
      <c r="Q193" s="1"/>
      <c r="R193" s="1"/>
      <c r="S193" s="1"/>
    </row>
    <row r="194" ht="15.75" customHeight="1">
      <c r="A194" s="1"/>
      <c r="B194" s="57" t="s">
        <v>94</v>
      </c>
      <c r="C194" s="58"/>
      <c r="D194" s="58"/>
      <c r="E194" s="58"/>
      <c r="F194" s="58"/>
      <c r="G194" s="58"/>
      <c r="H194" s="58"/>
      <c r="I194" s="58"/>
      <c r="J194" s="59"/>
      <c r="K194" s="1"/>
      <c r="L194" s="1"/>
      <c r="M194" s="1"/>
      <c r="N194" s="1"/>
      <c r="O194" s="1"/>
      <c r="P194" s="1"/>
      <c r="Q194" s="1"/>
      <c r="R194" s="1"/>
      <c r="S194" s="1"/>
    </row>
    <row r="195" ht="15.75" customHeight="1">
      <c r="A195" s="1"/>
      <c r="B195" s="57" t="s">
        <v>95</v>
      </c>
      <c r="C195" s="58"/>
      <c r="D195" s="58"/>
      <c r="E195" s="58"/>
      <c r="F195" s="58"/>
      <c r="G195" s="58"/>
      <c r="H195" s="58"/>
      <c r="I195" s="58"/>
      <c r="J195" s="59"/>
      <c r="K195" s="1"/>
      <c r="L195" s="1"/>
      <c r="M195" s="1"/>
      <c r="N195" s="1"/>
      <c r="O195" s="1"/>
      <c r="P195" s="1"/>
      <c r="Q195" s="1"/>
      <c r="R195" s="1"/>
      <c r="S195" s="1"/>
    </row>
    <row r="196" ht="15.75" customHeight="1">
      <c r="A196" s="1"/>
      <c r="B196" s="94" t="s">
        <v>55</v>
      </c>
      <c r="C196" s="95" t="s">
        <v>118</v>
      </c>
      <c r="D196" s="96" t="s">
        <v>120</v>
      </c>
      <c r="E196" s="58"/>
      <c r="F196" s="58"/>
      <c r="G196" s="58"/>
      <c r="H196" s="58"/>
      <c r="I196" s="59"/>
      <c r="J196" s="97" t="s">
        <v>121</v>
      </c>
      <c r="K196" s="1"/>
      <c r="L196" s="1"/>
      <c r="M196" s="1"/>
      <c r="N196" s="1"/>
      <c r="O196" s="1"/>
      <c r="P196" s="1"/>
      <c r="Q196" s="1"/>
      <c r="R196" s="1"/>
      <c r="S196" s="1"/>
    </row>
    <row r="197" ht="15.75" customHeight="1">
      <c r="A197" s="1"/>
      <c r="B197" s="67"/>
      <c r="C197" s="67"/>
      <c r="D197" s="98">
        <v>0.0</v>
      </c>
      <c r="E197" s="98">
        <v>1.0</v>
      </c>
      <c r="F197" s="98">
        <v>2.0</v>
      </c>
      <c r="G197" s="98">
        <v>3.0</v>
      </c>
      <c r="H197" s="98">
        <v>4.0</v>
      </c>
      <c r="I197" s="98">
        <v>5.0</v>
      </c>
      <c r="J197" s="67"/>
      <c r="K197" s="1"/>
      <c r="L197" s="1"/>
      <c r="M197" s="1"/>
      <c r="N197" s="1"/>
      <c r="O197" s="1"/>
      <c r="P197" s="1"/>
      <c r="Q197" s="1"/>
      <c r="R197" s="1"/>
      <c r="S197" s="1"/>
    </row>
    <row r="198" ht="15.75" customHeight="1">
      <c r="A198" s="1"/>
      <c r="B198" s="91"/>
      <c r="C198" s="113" t="s">
        <v>274</v>
      </c>
      <c r="D198" s="91"/>
      <c r="E198" s="91"/>
      <c r="F198" s="91"/>
      <c r="G198" s="91">
        <v>3.0</v>
      </c>
      <c r="H198" s="91"/>
      <c r="I198" s="91"/>
      <c r="J198" s="91" t="s">
        <v>281</v>
      </c>
      <c r="K198" s="1"/>
      <c r="L198" s="1"/>
      <c r="M198" s="1"/>
      <c r="N198" s="1"/>
      <c r="O198" s="1"/>
      <c r="P198" s="1"/>
      <c r="Q198" s="1"/>
      <c r="R198" s="1"/>
      <c r="S198" s="1"/>
    </row>
    <row r="199" ht="15.75" customHeight="1">
      <c r="A199" s="1"/>
      <c r="B199" s="57" t="s">
        <v>97</v>
      </c>
      <c r="C199" s="58"/>
      <c r="D199" s="58"/>
      <c r="E199" s="58"/>
      <c r="F199" s="58"/>
      <c r="G199" s="58"/>
      <c r="H199" s="58"/>
      <c r="I199" s="58"/>
      <c r="J199" s="59"/>
      <c r="K199" s="1"/>
      <c r="L199" s="1"/>
      <c r="M199" s="1"/>
      <c r="N199" s="1"/>
      <c r="O199" s="1"/>
      <c r="P199" s="1"/>
      <c r="Q199" s="1"/>
      <c r="R199" s="1"/>
      <c r="S199" s="1"/>
    </row>
    <row r="200" ht="15.75" customHeight="1">
      <c r="A200" s="1"/>
      <c r="B200" s="94" t="s">
        <v>55</v>
      </c>
      <c r="C200" s="95" t="s">
        <v>118</v>
      </c>
      <c r="D200" s="96" t="s">
        <v>120</v>
      </c>
      <c r="E200" s="58"/>
      <c r="F200" s="58"/>
      <c r="G200" s="58"/>
      <c r="H200" s="58"/>
      <c r="I200" s="59"/>
      <c r="J200" s="97" t="s">
        <v>121</v>
      </c>
      <c r="K200" s="1"/>
      <c r="L200" s="1"/>
      <c r="M200" s="1"/>
      <c r="N200" s="1"/>
      <c r="O200" s="1"/>
      <c r="P200" s="1"/>
      <c r="Q200" s="1"/>
      <c r="R200" s="1"/>
      <c r="S200" s="1"/>
    </row>
    <row r="201" ht="15.75" customHeight="1">
      <c r="A201" s="1"/>
      <c r="B201" s="67"/>
      <c r="C201" s="67"/>
      <c r="D201" s="98">
        <v>0.0</v>
      </c>
      <c r="E201" s="98">
        <v>1.0</v>
      </c>
      <c r="F201" s="98">
        <v>2.0</v>
      </c>
      <c r="G201" s="98">
        <v>3.0</v>
      </c>
      <c r="H201" s="98">
        <v>4.0</v>
      </c>
      <c r="I201" s="98">
        <v>5.0</v>
      </c>
      <c r="J201" s="67"/>
      <c r="K201" s="1"/>
      <c r="L201" s="1"/>
      <c r="M201" s="1"/>
      <c r="N201" s="1"/>
      <c r="O201" s="1"/>
      <c r="P201" s="1"/>
      <c r="Q201" s="1"/>
      <c r="R201" s="1"/>
      <c r="S201" s="1"/>
    </row>
    <row r="202" ht="15.75" customHeight="1">
      <c r="A202" s="1"/>
      <c r="B202" s="91"/>
      <c r="C202" s="110" t="s">
        <v>275</v>
      </c>
      <c r="D202" s="91"/>
      <c r="E202" s="91"/>
      <c r="F202" s="91"/>
      <c r="G202" s="91"/>
      <c r="H202" s="91">
        <v>4.0</v>
      </c>
      <c r="I202" s="91"/>
      <c r="J202" s="78" t="s">
        <v>294</v>
      </c>
      <c r="K202" s="1"/>
      <c r="L202" s="1"/>
      <c r="M202" s="1"/>
      <c r="N202" s="1"/>
      <c r="O202" s="1"/>
      <c r="P202" s="1"/>
      <c r="Q202" s="1"/>
      <c r="R202" s="1"/>
      <c r="S202" s="1"/>
    </row>
    <row r="203" ht="15.75" customHeight="1">
      <c r="A203" s="1"/>
      <c r="B203" s="91"/>
      <c r="C203" s="113" t="s">
        <v>276</v>
      </c>
      <c r="D203" s="91"/>
      <c r="E203" s="91"/>
      <c r="F203" s="91"/>
      <c r="G203" s="91"/>
      <c r="H203" s="91"/>
      <c r="I203" s="91">
        <v>5.0</v>
      </c>
      <c r="J203" s="91" t="s">
        <v>292</v>
      </c>
      <c r="K203" s="1"/>
      <c r="L203" s="1"/>
      <c r="M203" s="1"/>
      <c r="N203" s="1"/>
      <c r="O203" s="1"/>
      <c r="P203" s="1"/>
      <c r="Q203" s="1"/>
      <c r="R203" s="1"/>
      <c r="S203" s="1"/>
    </row>
    <row r="204" ht="15.75" customHeight="1">
      <c r="A204" s="1"/>
      <c r="B204" s="91"/>
      <c r="C204" s="113" t="s">
        <v>277</v>
      </c>
      <c r="D204" s="91"/>
      <c r="E204" s="91"/>
      <c r="F204" s="91"/>
      <c r="G204" s="91">
        <v>3.0</v>
      </c>
      <c r="H204" s="91"/>
      <c r="I204" s="91"/>
      <c r="J204" s="91" t="s">
        <v>281</v>
      </c>
      <c r="K204" s="1"/>
      <c r="L204" s="1"/>
      <c r="M204" s="1"/>
      <c r="N204" s="1"/>
      <c r="O204" s="1"/>
      <c r="P204" s="1"/>
      <c r="Q204" s="1"/>
      <c r="R204" s="1"/>
      <c r="S204" s="1"/>
    </row>
    <row r="205" ht="15.75" customHeight="1">
      <c r="A205" s="1"/>
      <c r="B205" s="57" t="s">
        <v>99</v>
      </c>
      <c r="C205" s="58"/>
      <c r="D205" s="58"/>
      <c r="E205" s="58"/>
      <c r="F205" s="58"/>
      <c r="G205" s="58"/>
      <c r="H205" s="58"/>
      <c r="I205" s="58"/>
      <c r="J205" s="59"/>
      <c r="K205" s="1"/>
      <c r="L205" s="1"/>
      <c r="M205" s="1"/>
      <c r="N205" s="1"/>
      <c r="O205" s="1"/>
      <c r="P205" s="1"/>
      <c r="Q205" s="1"/>
      <c r="R205" s="1"/>
      <c r="S205" s="1"/>
    </row>
    <row r="206" ht="15.75" customHeight="1">
      <c r="A206" s="1"/>
      <c r="B206" s="94" t="s">
        <v>55</v>
      </c>
      <c r="C206" s="95" t="s">
        <v>118</v>
      </c>
      <c r="D206" s="96" t="s">
        <v>120</v>
      </c>
      <c r="E206" s="58"/>
      <c r="F206" s="58"/>
      <c r="G206" s="58"/>
      <c r="H206" s="58"/>
      <c r="I206" s="59"/>
      <c r="J206" s="97" t="s">
        <v>121</v>
      </c>
      <c r="K206" s="1"/>
      <c r="L206" s="1"/>
      <c r="M206" s="1"/>
      <c r="N206" s="1"/>
      <c r="O206" s="1"/>
      <c r="P206" s="1"/>
      <c r="Q206" s="1"/>
      <c r="R206" s="1"/>
      <c r="S206" s="1"/>
    </row>
    <row r="207" ht="15.75" customHeight="1">
      <c r="A207" s="1"/>
      <c r="B207" s="67"/>
      <c r="C207" s="67"/>
      <c r="D207" s="98">
        <v>0.0</v>
      </c>
      <c r="E207" s="98">
        <v>1.0</v>
      </c>
      <c r="F207" s="98">
        <v>2.0</v>
      </c>
      <c r="G207" s="98">
        <v>3.0</v>
      </c>
      <c r="H207" s="98">
        <v>4.0</v>
      </c>
      <c r="I207" s="98">
        <v>5.0</v>
      </c>
      <c r="J207" s="67"/>
      <c r="K207" s="1"/>
      <c r="L207" s="1"/>
      <c r="M207" s="1"/>
      <c r="N207" s="1"/>
      <c r="O207" s="1"/>
      <c r="P207" s="1"/>
      <c r="Q207" s="1"/>
      <c r="R207" s="1"/>
      <c r="S207" s="1"/>
    </row>
    <row r="208" ht="15.75" customHeight="1">
      <c r="A208" s="1"/>
      <c r="B208" s="91"/>
      <c r="C208" s="113" t="s">
        <v>275</v>
      </c>
      <c r="D208" s="91"/>
      <c r="E208" s="91"/>
      <c r="F208" s="91"/>
      <c r="G208" s="91"/>
      <c r="H208" s="91"/>
      <c r="I208" s="91">
        <v>5.0</v>
      </c>
      <c r="J208" s="91" t="s">
        <v>292</v>
      </c>
      <c r="K208" s="1"/>
      <c r="L208" s="1"/>
      <c r="M208" s="1"/>
      <c r="N208" s="1"/>
      <c r="O208" s="1"/>
      <c r="P208" s="1"/>
      <c r="Q208" s="1"/>
      <c r="R208" s="1"/>
      <c r="S208" s="1"/>
    </row>
    <row r="209" ht="15.75" customHeight="1">
      <c r="A209" s="1"/>
      <c r="B209" s="91"/>
      <c r="C209" s="113" t="s">
        <v>278</v>
      </c>
      <c r="D209" s="91"/>
      <c r="E209" s="91"/>
      <c r="F209" s="91"/>
      <c r="G209" s="91"/>
      <c r="H209" s="91">
        <v>4.0</v>
      </c>
      <c r="I209" s="91"/>
      <c r="J209" s="91" t="s">
        <v>295</v>
      </c>
      <c r="K209" s="1"/>
      <c r="L209" s="1"/>
      <c r="M209" s="1"/>
      <c r="N209" s="1"/>
      <c r="O209" s="1"/>
      <c r="P209" s="1"/>
      <c r="Q209" s="1"/>
      <c r="R209" s="1"/>
      <c r="S209" s="1"/>
    </row>
    <row r="210" ht="15.75" customHeight="1">
      <c r="A210" s="1"/>
      <c r="B210" s="91"/>
      <c r="C210" s="115" t="s">
        <v>279</v>
      </c>
      <c r="D210" s="91"/>
      <c r="E210" s="91"/>
      <c r="F210" s="91"/>
      <c r="G210" s="91">
        <v>3.0</v>
      </c>
      <c r="H210" s="91"/>
      <c r="I210" s="91"/>
      <c r="J210" s="78" t="s">
        <v>296</v>
      </c>
      <c r="K210" s="1"/>
      <c r="L210" s="1"/>
      <c r="M210" s="1"/>
      <c r="N210" s="1"/>
      <c r="O210" s="1"/>
      <c r="P210" s="1"/>
      <c r="Q210" s="1"/>
      <c r="R210" s="1"/>
      <c r="S210" s="1"/>
    </row>
    <row r="211" ht="15.75" customHeight="1">
      <c r="A211" s="1"/>
      <c r="B211" s="91"/>
      <c r="C211" s="113" t="s">
        <v>280</v>
      </c>
      <c r="D211" s="91"/>
      <c r="E211" s="91"/>
      <c r="F211" s="91"/>
      <c r="G211" s="91"/>
      <c r="H211" s="91"/>
      <c r="I211" s="91">
        <v>5.0</v>
      </c>
      <c r="J211" s="91" t="s">
        <v>292</v>
      </c>
      <c r="K211" s="1"/>
      <c r="L211" s="1"/>
      <c r="M211" s="1"/>
      <c r="N211" s="1"/>
      <c r="O211" s="1"/>
      <c r="P211" s="1"/>
      <c r="Q211" s="1"/>
      <c r="R211" s="1"/>
      <c r="S211" s="1"/>
    </row>
    <row r="212" ht="15.75" customHeight="1">
      <c r="A212" s="1"/>
      <c r="K212" s="1"/>
      <c r="L212" s="1"/>
      <c r="M212" s="1"/>
      <c r="N212" s="1"/>
      <c r="O212" s="1"/>
      <c r="P212" s="1"/>
      <c r="Q212" s="1"/>
      <c r="R212" s="1"/>
      <c r="S212" s="1"/>
    </row>
    <row r="213" ht="15.75" customHeight="1">
      <c r="A213" s="1"/>
      <c r="K213" s="1"/>
      <c r="L213" s="1"/>
      <c r="M213" s="1"/>
      <c r="N213" s="1"/>
      <c r="O213" s="1"/>
      <c r="P213" s="1"/>
      <c r="Q213" s="1"/>
      <c r="R213" s="1"/>
      <c r="S213" s="1"/>
    </row>
    <row r="214" ht="15.75" customHeight="1">
      <c r="A214" s="1"/>
      <c r="K214" s="1"/>
      <c r="L214" s="1"/>
      <c r="M214" s="1"/>
      <c r="N214" s="1"/>
      <c r="O214" s="1"/>
      <c r="P214" s="1"/>
      <c r="Q214" s="1"/>
      <c r="R214" s="1"/>
      <c r="S214" s="1"/>
    </row>
    <row r="215" ht="15.75" customHeight="1">
      <c r="A215" s="1"/>
      <c r="K215" s="1"/>
      <c r="L215" s="1"/>
      <c r="M215" s="1"/>
      <c r="N215" s="1"/>
      <c r="O215" s="1"/>
      <c r="P215" s="1"/>
      <c r="Q215" s="1"/>
      <c r="R215" s="1"/>
      <c r="S215" s="1"/>
    </row>
    <row r="216" ht="15.75" customHeight="1">
      <c r="A216" s="1"/>
      <c r="K216" s="1"/>
      <c r="L216" s="1"/>
      <c r="M216" s="1"/>
      <c r="N216" s="1"/>
      <c r="O216" s="1"/>
      <c r="P216" s="1"/>
      <c r="Q216" s="1"/>
      <c r="R216" s="1"/>
      <c r="S216" s="1"/>
    </row>
    <row r="217" ht="15.75" customHeight="1">
      <c r="A217" s="1"/>
      <c r="B217" s="117"/>
      <c r="C217" s="117"/>
      <c r="D217" s="117"/>
      <c r="E217" s="117"/>
      <c r="F217" s="117"/>
      <c r="G217" s="117"/>
      <c r="H217" s="117"/>
      <c r="I217" s="117"/>
      <c r="J217" s="117"/>
      <c r="K217" s="1"/>
      <c r="L217" s="1"/>
      <c r="M217" s="1"/>
      <c r="N217" s="1"/>
      <c r="O217" s="1"/>
      <c r="P217" s="1"/>
      <c r="Q217" s="1"/>
      <c r="R217" s="1"/>
      <c r="S217" s="1"/>
    </row>
    <row r="218" ht="15.75" customHeight="1">
      <c r="A218" s="1"/>
      <c r="B218" s="117"/>
      <c r="C218" s="117"/>
      <c r="D218" s="117"/>
      <c r="E218" s="117"/>
      <c r="F218" s="117"/>
      <c r="G218" s="117"/>
      <c r="H218" s="117"/>
      <c r="I218" s="117"/>
      <c r="J218" s="117"/>
      <c r="K218" s="1"/>
      <c r="L218" s="1"/>
      <c r="M218" s="1"/>
      <c r="N218" s="1"/>
      <c r="O218" s="1"/>
      <c r="P218" s="1"/>
      <c r="Q218" s="1"/>
      <c r="R218" s="1"/>
      <c r="S218" s="1"/>
    </row>
    <row r="219" ht="15.75" customHeight="1">
      <c r="A219" s="1"/>
      <c r="B219" s="117"/>
      <c r="C219" s="117"/>
      <c r="D219" s="117"/>
      <c r="E219" s="117"/>
      <c r="F219" s="117"/>
      <c r="G219" s="117"/>
      <c r="H219" s="117"/>
      <c r="I219" s="117"/>
      <c r="J219" s="117"/>
      <c r="K219" s="1"/>
      <c r="L219" s="1"/>
      <c r="M219" s="1"/>
      <c r="N219" s="1"/>
      <c r="O219" s="1"/>
      <c r="P219" s="1"/>
      <c r="Q219" s="1"/>
      <c r="R219" s="1"/>
      <c r="S219" s="1"/>
    </row>
    <row r="220" ht="15.75" customHeight="1">
      <c r="A220" s="1"/>
      <c r="B220" s="117"/>
      <c r="C220" s="117"/>
      <c r="D220" s="117"/>
      <c r="E220" s="117"/>
      <c r="F220" s="117"/>
      <c r="G220" s="117"/>
      <c r="H220" s="117"/>
      <c r="I220" s="117"/>
      <c r="J220" s="117"/>
      <c r="K220" s="1"/>
      <c r="L220" s="1"/>
      <c r="M220" s="1"/>
      <c r="N220" s="1"/>
      <c r="O220" s="1"/>
      <c r="P220" s="1"/>
      <c r="Q220" s="1"/>
      <c r="R220" s="1"/>
      <c r="S220" s="1"/>
    </row>
    <row r="221" ht="15.75" customHeight="1">
      <c r="A221" s="1"/>
      <c r="B221" s="117"/>
      <c r="C221" s="117"/>
      <c r="D221" s="117"/>
      <c r="E221" s="117"/>
      <c r="F221" s="117"/>
      <c r="G221" s="117"/>
      <c r="H221" s="117"/>
      <c r="I221" s="117"/>
      <c r="J221" s="117"/>
      <c r="K221" s="1"/>
      <c r="L221" s="1"/>
      <c r="M221" s="1"/>
      <c r="N221" s="1"/>
      <c r="O221" s="1"/>
      <c r="P221" s="1"/>
      <c r="Q221" s="1"/>
      <c r="R221" s="1"/>
      <c r="S221" s="1"/>
    </row>
    <row r="222" ht="15.75" customHeight="1">
      <c r="A222" s="1"/>
      <c r="B222" s="117"/>
      <c r="C222" s="117"/>
      <c r="D222" s="117"/>
      <c r="E222" s="117"/>
      <c r="F222" s="117"/>
      <c r="G222" s="117"/>
      <c r="H222" s="117"/>
      <c r="I222" s="117"/>
      <c r="J222" s="117"/>
      <c r="K222" s="1"/>
      <c r="L222" s="1"/>
      <c r="M222" s="1"/>
      <c r="N222" s="1"/>
      <c r="O222" s="1"/>
      <c r="P222" s="1"/>
      <c r="Q222" s="1"/>
      <c r="R222" s="1"/>
      <c r="S222" s="1"/>
    </row>
    <row r="223" ht="15.75" customHeight="1">
      <c r="A223" s="1"/>
      <c r="B223" s="117"/>
      <c r="C223" s="117"/>
      <c r="D223" s="117"/>
      <c r="E223" s="117"/>
      <c r="F223" s="117"/>
      <c r="G223" s="117"/>
      <c r="H223" s="117"/>
      <c r="I223" s="117"/>
      <c r="J223" s="117"/>
      <c r="K223" s="1"/>
      <c r="L223" s="1"/>
      <c r="M223" s="1"/>
      <c r="N223" s="1"/>
      <c r="O223" s="1"/>
      <c r="P223" s="1"/>
      <c r="Q223" s="1"/>
      <c r="R223" s="1"/>
      <c r="S223" s="1"/>
    </row>
    <row r="224" ht="15.75" customHeight="1">
      <c r="A224" s="1"/>
      <c r="B224" s="117"/>
      <c r="C224" s="117"/>
      <c r="D224" s="117"/>
      <c r="E224" s="117"/>
      <c r="F224" s="117"/>
      <c r="G224" s="117"/>
      <c r="H224" s="117"/>
      <c r="I224" s="117"/>
      <c r="J224" s="117"/>
      <c r="K224" s="1"/>
      <c r="L224" s="1"/>
      <c r="M224" s="1"/>
      <c r="N224" s="1"/>
      <c r="O224" s="1"/>
      <c r="P224" s="1"/>
      <c r="Q224" s="1"/>
      <c r="R224" s="1"/>
      <c r="S224" s="1"/>
    </row>
    <row r="225" ht="15.75" customHeight="1">
      <c r="A225" s="1"/>
      <c r="B225" s="117"/>
      <c r="C225" s="117"/>
      <c r="D225" s="117"/>
      <c r="E225" s="117"/>
      <c r="F225" s="117"/>
      <c r="G225" s="117"/>
      <c r="H225" s="117"/>
      <c r="I225" s="117"/>
      <c r="J225" s="117"/>
      <c r="K225" s="1"/>
      <c r="L225" s="1"/>
      <c r="M225" s="1"/>
      <c r="N225" s="1"/>
      <c r="O225" s="1"/>
      <c r="P225" s="1"/>
      <c r="Q225" s="1"/>
      <c r="R225" s="1"/>
      <c r="S225" s="1"/>
    </row>
    <row r="226" ht="15.75" customHeight="1">
      <c r="A226" s="1"/>
      <c r="B226" s="117"/>
      <c r="C226" s="117"/>
      <c r="D226" s="117"/>
      <c r="E226" s="117"/>
      <c r="F226" s="117"/>
      <c r="G226" s="117"/>
      <c r="H226" s="117"/>
      <c r="I226" s="117"/>
      <c r="J226" s="117"/>
      <c r="K226" s="1"/>
      <c r="L226" s="1"/>
      <c r="M226" s="1"/>
      <c r="N226" s="1"/>
      <c r="O226" s="1"/>
      <c r="P226" s="1"/>
      <c r="Q226" s="1"/>
      <c r="R226" s="1"/>
      <c r="S226" s="1"/>
    </row>
    <row r="227" ht="15.75" customHeight="1">
      <c r="A227" s="1"/>
      <c r="B227" s="117"/>
      <c r="C227" s="117"/>
      <c r="D227" s="117"/>
      <c r="E227" s="117"/>
      <c r="F227" s="117"/>
      <c r="G227" s="117"/>
      <c r="H227" s="117"/>
      <c r="I227" s="117"/>
      <c r="J227" s="117"/>
      <c r="K227" s="1"/>
      <c r="L227" s="1"/>
      <c r="M227" s="1"/>
      <c r="N227" s="1"/>
      <c r="O227" s="1"/>
      <c r="P227" s="1"/>
      <c r="Q227" s="1"/>
      <c r="R227" s="1"/>
      <c r="S227" s="1"/>
    </row>
    <row r="228" ht="15.75" customHeight="1">
      <c r="A228" s="1"/>
      <c r="B228" s="117"/>
      <c r="C228" s="117"/>
      <c r="D228" s="117"/>
      <c r="E228" s="117"/>
      <c r="F228" s="117"/>
      <c r="G228" s="117"/>
      <c r="H228" s="117"/>
      <c r="I228" s="117"/>
      <c r="J228" s="117"/>
      <c r="K228" s="1"/>
      <c r="L228" s="1"/>
      <c r="M228" s="1"/>
      <c r="N228" s="1"/>
      <c r="O228" s="1"/>
      <c r="P228" s="1"/>
      <c r="Q228" s="1"/>
      <c r="R228" s="1"/>
      <c r="S228" s="1"/>
    </row>
    <row r="229" ht="15.75" customHeight="1">
      <c r="A229" s="1"/>
      <c r="B229" s="117"/>
      <c r="C229" s="117"/>
      <c r="D229" s="117"/>
      <c r="E229" s="117"/>
      <c r="F229" s="117"/>
      <c r="G229" s="117"/>
      <c r="H229" s="117"/>
      <c r="I229" s="117"/>
      <c r="J229" s="117"/>
      <c r="K229" s="1"/>
      <c r="L229" s="1"/>
      <c r="M229" s="1"/>
      <c r="N229" s="1"/>
      <c r="O229" s="1"/>
      <c r="P229" s="1"/>
      <c r="Q229" s="1"/>
      <c r="R229" s="1"/>
      <c r="S229" s="1"/>
    </row>
    <row r="230" ht="15.75" customHeight="1">
      <c r="A230" s="1"/>
      <c r="B230" s="117"/>
      <c r="C230" s="117"/>
      <c r="D230" s="117"/>
      <c r="E230" s="117"/>
      <c r="F230" s="117"/>
      <c r="G230" s="117"/>
      <c r="H230" s="117"/>
      <c r="I230" s="117"/>
      <c r="J230" s="117"/>
      <c r="K230" s="1"/>
      <c r="L230" s="1"/>
      <c r="M230" s="1"/>
      <c r="N230" s="1"/>
      <c r="O230" s="1"/>
      <c r="P230" s="1"/>
      <c r="Q230" s="1"/>
      <c r="R230" s="1"/>
      <c r="S230" s="1"/>
    </row>
    <row r="231" ht="15.75" customHeight="1">
      <c r="A231" s="1"/>
      <c r="B231" s="117"/>
      <c r="C231" s="117"/>
      <c r="D231" s="117"/>
      <c r="E231" s="117"/>
      <c r="F231" s="117"/>
      <c r="G231" s="117"/>
      <c r="H231" s="117"/>
      <c r="I231" s="117"/>
      <c r="J231" s="117"/>
      <c r="K231" s="1"/>
      <c r="L231" s="1"/>
      <c r="M231" s="1"/>
      <c r="N231" s="1"/>
      <c r="O231" s="1"/>
      <c r="P231" s="1"/>
      <c r="Q231" s="1"/>
      <c r="R231" s="1"/>
      <c r="S231" s="1"/>
    </row>
    <row r="232" ht="15.75" customHeight="1">
      <c r="A232" s="1"/>
      <c r="B232" s="117"/>
      <c r="C232" s="117"/>
      <c r="D232" s="117"/>
      <c r="E232" s="117"/>
      <c r="F232" s="117"/>
      <c r="G232" s="117"/>
      <c r="H232" s="117"/>
      <c r="I232" s="117"/>
      <c r="J232" s="117"/>
      <c r="K232" s="1"/>
      <c r="L232" s="1"/>
      <c r="M232" s="1"/>
      <c r="N232" s="1"/>
      <c r="O232" s="1"/>
      <c r="P232" s="1"/>
      <c r="Q232" s="1"/>
      <c r="R232" s="1"/>
      <c r="S232" s="1"/>
    </row>
    <row r="233" ht="15.75" customHeight="1">
      <c r="A233" s="1"/>
      <c r="B233" s="117"/>
      <c r="C233" s="117"/>
      <c r="D233" s="117"/>
      <c r="E233" s="117"/>
      <c r="F233" s="117"/>
      <c r="G233" s="117"/>
      <c r="H233" s="117"/>
      <c r="I233" s="117"/>
      <c r="J233" s="117"/>
      <c r="K233" s="1"/>
      <c r="L233" s="1"/>
      <c r="M233" s="1"/>
      <c r="N233" s="1"/>
      <c r="O233" s="1"/>
      <c r="P233" s="1"/>
      <c r="Q233" s="1"/>
      <c r="R233" s="1"/>
      <c r="S233" s="1"/>
    </row>
    <row r="234" ht="15.75" customHeight="1">
      <c r="A234" s="1"/>
      <c r="B234" s="117"/>
      <c r="C234" s="117"/>
      <c r="D234" s="117"/>
      <c r="E234" s="117"/>
      <c r="F234" s="117"/>
      <c r="G234" s="117"/>
      <c r="H234" s="117"/>
      <c r="I234" s="117"/>
      <c r="J234" s="117"/>
      <c r="K234" s="1"/>
      <c r="L234" s="1"/>
      <c r="M234" s="1"/>
      <c r="N234" s="1"/>
      <c r="O234" s="1"/>
      <c r="P234" s="1"/>
      <c r="Q234" s="1"/>
      <c r="R234" s="1"/>
      <c r="S234" s="1"/>
    </row>
    <row r="235" ht="15.75" customHeight="1">
      <c r="A235" s="1"/>
      <c r="B235" s="117"/>
      <c r="C235" s="117"/>
      <c r="D235" s="117"/>
      <c r="E235" s="117"/>
      <c r="F235" s="117"/>
      <c r="G235" s="117"/>
      <c r="H235" s="117"/>
      <c r="I235" s="117"/>
      <c r="J235" s="117"/>
      <c r="K235" s="1"/>
      <c r="L235" s="1"/>
      <c r="M235" s="1"/>
      <c r="N235" s="1"/>
      <c r="O235" s="1"/>
      <c r="P235" s="1"/>
      <c r="Q235" s="1"/>
      <c r="R235" s="1"/>
      <c r="S235" s="1"/>
    </row>
    <row r="236" ht="15.75" customHeight="1">
      <c r="A236" s="1"/>
      <c r="K236" s="1"/>
      <c r="L236" s="1"/>
      <c r="M236" s="1"/>
      <c r="N236" s="1"/>
      <c r="O236" s="1"/>
      <c r="P236" s="1"/>
      <c r="Q236" s="1"/>
      <c r="R236" s="1"/>
      <c r="S236" s="1"/>
    </row>
    <row r="237" ht="15.75" customHeight="1">
      <c r="A237" s="1"/>
      <c r="K237" s="1"/>
      <c r="L237" s="1"/>
      <c r="M237" s="1"/>
      <c r="N237" s="1"/>
      <c r="O237" s="1"/>
      <c r="P237" s="1"/>
      <c r="Q237" s="1"/>
      <c r="R237" s="1"/>
      <c r="S237" s="1"/>
    </row>
    <row r="238" ht="15.75" customHeight="1">
      <c r="A238" s="1"/>
      <c r="K238" s="1"/>
      <c r="L238" s="1"/>
      <c r="M238" s="1"/>
      <c r="N238" s="1"/>
      <c r="O238" s="1"/>
      <c r="P238" s="1"/>
      <c r="Q238" s="1"/>
      <c r="R238" s="1"/>
      <c r="S238" s="1"/>
    </row>
    <row r="239" ht="15.75" customHeight="1">
      <c r="A239" s="1"/>
      <c r="B239" s="1"/>
      <c r="C239" s="1"/>
      <c r="D239" s="1"/>
      <c r="E239" s="1"/>
      <c r="F239" s="1"/>
      <c r="G239" s="1"/>
      <c r="H239" s="1"/>
      <c r="I239" s="1"/>
      <c r="J239" s="1"/>
      <c r="K239" s="1"/>
      <c r="L239" s="1"/>
      <c r="M239" s="1"/>
      <c r="N239" s="1"/>
      <c r="O239" s="1"/>
      <c r="P239" s="1"/>
      <c r="Q239" s="1"/>
      <c r="R239" s="1"/>
      <c r="S239" s="1"/>
    </row>
    <row r="240" ht="15.75" customHeight="1">
      <c r="A240" s="1"/>
      <c r="B240" s="1"/>
      <c r="C240" s="1"/>
      <c r="D240" s="1"/>
      <c r="E240" s="1"/>
      <c r="F240" s="1"/>
      <c r="G240" s="1"/>
      <c r="H240" s="1"/>
      <c r="I240" s="1"/>
      <c r="J240" s="1"/>
      <c r="K240" s="1"/>
      <c r="L240" s="1"/>
      <c r="M240" s="1"/>
      <c r="N240" s="1"/>
      <c r="O240" s="1"/>
      <c r="P240" s="1"/>
      <c r="Q240" s="1"/>
      <c r="R240" s="1"/>
      <c r="S240" s="1"/>
    </row>
    <row r="241" ht="15.75" customHeight="1">
      <c r="A241" s="1"/>
      <c r="B241" s="1"/>
      <c r="C241" s="1"/>
      <c r="D241" s="1"/>
      <c r="E241" s="1"/>
      <c r="F241" s="1"/>
      <c r="G241" s="1"/>
      <c r="H241" s="1"/>
      <c r="I241" s="1"/>
      <c r="J241" s="1"/>
      <c r="K241" s="1"/>
      <c r="L241" s="1"/>
      <c r="M241" s="1"/>
      <c r="N241" s="1"/>
      <c r="O241" s="1"/>
      <c r="P241" s="1"/>
      <c r="Q241" s="1"/>
      <c r="R241" s="1"/>
      <c r="S241" s="1"/>
    </row>
    <row r="242" ht="15.75" customHeight="1">
      <c r="A242" s="1"/>
      <c r="B242" s="1"/>
      <c r="C242" s="1"/>
      <c r="D242" s="1"/>
      <c r="E242" s="1"/>
      <c r="F242" s="1"/>
      <c r="G242" s="1"/>
      <c r="H242" s="1"/>
      <c r="I242" s="1"/>
      <c r="J242" s="1"/>
      <c r="K242" s="1"/>
      <c r="L242" s="1"/>
      <c r="M242" s="1"/>
      <c r="N242" s="1"/>
      <c r="O242" s="1"/>
      <c r="P242" s="1"/>
      <c r="Q242" s="1"/>
      <c r="R242" s="1"/>
      <c r="S242" s="1"/>
    </row>
    <row r="243" ht="15.75" customHeight="1">
      <c r="A243" s="1"/>
      <c r="B243" s="1"/>
      <c r="C243" s="1"/>
      <c r="D243" s="1"/>
      <c r="E243" s="1"/>
      <c r="F243" s="1"/>
      <c r="G243" s="1"/>
      <c r="H243" s="1"/>
      <c r="I243" s="1"/>
      <c r="J243" s="1"/>
      <c r="K243" s="1"/>
      <c r="L243" s="1"/>
      <c r="M243" s="1"/>
      <c r="N243" s="1"/>
      <c r="O243" s="1"/>
      <c r="P243" s="1"/>
      <c r="Q243" s="1"/>
      <c r="R243" s="1"/>
      <c r="S243" s="1"/>
    </row>
    <row r="244" ht="15.75" customHeight="1">
      <c r="A244" s="1"/>
      <c r="B244" s="1"/>
      <c r="C244" s="1"/>
      <c r="D244" s="1"/>
      <c r="E244" s="1"/>
      <c r="F244" s="1"/>
      <c r="G244" s="1"/>
      <c r="H244" s="1"/>
      <c r="I244" s="1"/>
      <c r="J244" s="1"/>
      <c r="K244" s="1"/>
      <c r="L244" s="1"/>
      <c r="M244" s="1"/>
      <c r="N244" s="1"/>
      <c r="O244" s="1"/>
      <c r="P244" s="1"/>
      <c r="Q244" s="1"/>
      <c r="R244" s="1"/>
      <c r="S244" s="1"/>
    </row>
    <row r="245" ht="15.75" customHeight="1">
      <c r="A245" s="1"/>
      <c r="B245" s="1"/>
      <c r="C245" s="1"/>
      <c r="D245" s="1"/>
      <c r="E245" s="1"/>
      <c r="F245" s="1"/>
      <c r="G245" s="1"/>
      <c r="H245" s="1"/>
      <c r="I245" s="1"/>
      <c r="J245" s="1"/>
      <c r="K245" s="1"/>
      <c r="L245" s="1"/>
      <c r="M245" s="1"/>
      <c r="N245" s="1"/>
      <c r="O245" s="1"/>
      <c r="P245" s="1"/>
      <c r="Q245" s="1"/>
      <c r="R245" s="1"/>
      <c r="S245" s="1"/>
    </row>
    <row r="246" ht="15.75" customHeight="1">
      <c r="A246" s="1"/>
      <c r="B246" s="1"/>
      <c r="C246" s="1"/>
      <c r="D246" s="1"/>
      <c r="E246" s="1"/>
      <c r="F246" s="1"/>
      <c r="G246" s="1"/>
      <c r="H246" s="1"/>
      <c r="I246" s="1"/>
      <c r="J246" s="1"/>
      <c r="K246" s="1"/>
      <c r="L246" s="1"/>
      <c r="M246" s="1"/>
      <c r="N246" s="1"/>
      <c r="O246" s="1"/>
      <c r="P246" s="1"/>
      <c r="Q246" s="1"/>
      <c r="R246" s="1"/>
      <c r="S246" s="1"/>
    </row>
    <row r="247" ht="15.75" customHeight="1">
      <c r="A247" s="1"/>
      <c r="B247" s="1"/>
      <c r="C247" s="1"/>
      <c r="D247" s="1"/>
      <c r="E247" s="1"/>
      <c r="F247" s="1"/>
      <c r="G247" s="1"/>
      <c r="H247" s="1"/>
      <c r="I247" s="1"/>
      <c r="J247" s="1"/>
      <c r="K247" s="1"/>
      <c r="L247" s="1"/>
      <c r="M247" s="1"/>
      <c r="N247" s="1"/>
      <c r="O247" s="1"/>
      <c r="P247" s="1"/>
      <c r="Q247" s="1"/>
      <c r="R247" s="1"/>
      <c r="S247" s="1"/>
    </row>
    <row r="248" ht="15.75" customHeight="1">
      <c r="A248" s="1"/>
      <c r="B248" s="1"/>
      <c r="C248" s="1"/>
      <c r="D248" s="1"/>
      <c r="E248" s="1"/>
      <c r="F248" s="1"/>
      <c r="G248" s="1"/>
      <c r="H248" s="1"/>
      <c r="I248" s="1"/>
      <c r="J248" s="1"/>
      <c r="K248" s="1"/>
      <c r="L248" s="1"/>
      <c r="M248" s="1"/>
      <c r="N248" s="1"/>
      <c r="O248" s="1"/>
      <c r="P248" s="1"/>
      <c r="Q248" s="1"/>
      <c r="R248" s="1"/>
      <c r="S248" s="1"/>
    </row>
    <row r="249" ht="15.75" customHeight="1">
      <c r="A249" s="1"/>
      <c r="B249" s="1"/>
      <c r="C249" s="1"/>
      <c r="D249" s="1"/>
      <c r="E249" s="1"/>
      <c r="F249" s="1"/>
      <c r="G249" s="1"/>
      <c r="H249" s="1"/>
      <c r="I249" s="1"/>
      <c r="J249" s="1"/>
      <c r="K249" s="1"/>
      <c r="L249" s="1"/>
      <c r="M249" s="1"/>
      <c r="N249" s="1"/>
      <c r="O249" s="1"/>
      <c r="P249" s="1"/>
      <c r="Q249" s="1"/>
      <c r="R249" s="1"/>
      <c r="S249" s="1"/>
    </row>
    <row r="250" ht="15.75" customHeight="1">
      <c r="A250" s="1"/>
      <c r="B250" s="1"/>
      <c r="C250" s="1"/>
      <c r="D250" s="1"/>
      <c r="E250" s="1"/>
      <c r="F250" s="1"/>
      <c r="G250" s="1"/>
      <c r="H250" s="1"/>
      <c r="I250" s="1"/>
      <c r="J250" s="1"/>
      <c r="K250" s="1"/>
      <c r="L250" s="1"/>
      <c r="M250" s="1"/>
      <c r="N250" s="1"/>
      <c r="O250" s="1"/>
      <c r="P250" s="1"/>
      <c r="Q250" s="1"/>
      <c r="R250" s="1"/>
      <c r="S250" s="1"/>
    </row>
    <row r="251" ht="15.75" customHeight="1">
      <c r="A251" s="1"/>
      <c r="B251" s="1"/>
      <c r="C251" s="1"/>
      <c r="D251" s="1"/>
      <c r="E251" s="1"/>
      <c r="F251" s="1"/>
      <c r="G251" s="1"/>
      <c r="H251" s="1"/>
      <c r="I251" s="1"/>
      <c r="J251" s="1"/>
      <c r="K251" s="1"/>
      <c r="L251" s="1"/>
      <c r="M251" s="1"/>
      <c r="N251" s="1"/>
      <c r="O251" s="1"/>
      <c r="P251" s="1"/>
      <c r="Q251" s="1"/>
      <c r="R251" s="1"/>
      <c r="S251" s="1"/>
    </row>
    <row r="252" ht="15.75" customHeight="1">
      <c r="A252" s="1"/>
      <c r="B252" s="1"/>
      <c r="C252" s="1"/>
      <c r="D252" s="1"/>
      <c r="E252" s="1"/>
      <c r="F252" s="1"/>
      <c r="G252" s="1"/>
      <c r="H252" s="1"/>
      <c r="I252" s="1"/>
      <c r="J252" s="1"/>
      <c r="K252" s="1"/>
      <c r="L252" s="1"/>
      <c r="M252" s="1"/>
      <c r="N252" s="1"/>
      <c r="O252" s="1"/>
      <c r="P252" s="1"/>
      <c r="Q252" s="1"/>
      <c r="R252" s="1"/>
      <c r="S252" s="1"/>
    </row>
    <row r="253" ht="15.75" customHeight="1">
      <c r="A253" s="1"/>
      <c r="B253" s="1"/>
      <c r="C253" s="1"/>
      <c r="D253" s="1"/>
      <c r="E253" s="1"/>
      <c r="F253" s="1"/>
      <c r="G253" s="1"/>
      <c r="H253" s="1"/>
      <c r="I253" s="1"/>
      <c r="J253" s="1"/>
      <c r="K253" s="1"/>
      <c r="L253" s="1"/>
      <c r="M253" s="1"/>
      <c r="N253" s="1"/>
      <c r="O253" s="1"/>
      <c r="P253" s="1"/>
      <c r="Q253" s="1"/>
      <c r="R253" s="1"/>
      <c r="S253" s="1"/>
    </row>
    <row r="254" ht="15.75" customHeight="1">
      <c r="A254" s="1"/>
      <c r="B254" s="1"/>
      <c r="C254" s="1"/>
      <c r="D254" s="1"/>
      <c r="E254" s="1"/>
      <c r="F254" s="1"/>
      <c r="G254" s="1"/>
      <c r="H254" s="1"/>
      <c r="I254" s="1"/>
      <c r="J254" s="1"/>
      <c r="K254" s="1"/>
      <c r="L254" s="1"/>
      <c r="M254" s="1"/>
      <c r="N254" s="1"/>
      <c r="O254" s="1"/>
      <c r="P254" s="1"/>
      <c r="Q254" s="1"/>
      <c r="R254" s="1"/>
      <c r="S254" s="1"/>
    </row>
    <row r="255" ht="15.75" customHeight="1">
      <c r="A255" s="1"/>
      <c r="B255" s="1"/>
      <c r="C255" s="1"/>
      <c r="D255" s="1"/>
      <c r="E255" s="1"/>
      <c r="F255" s="1"/>
      <c r="G255" s="1"/>
      <c r="H255" s="1"/>
      <c r="I255" s="1"/>
      <c r="J255" s="1"/>
      <c r="K255" s="1"/>
      <c r="L255" s="1"/>
      <c r="M255" s="1"/>
      <c r="N255" s="1"/>
      <c r="O255" s="1"/>
      <c r="P255" s="1"/>
      <c r="Q255" s="1"/>
      <c r="R255" s="1"/>
      <c r="S255" s="1"/>
    </row>
    <row r="256" ht="15.75" customHeight="1">
      <c r="A256" s="1"/>
      <c r="B256" s="1"/>
      <c r="C256" s="1"/>
      <c r="D256" s="1"/>
      <c r="E256" s="1"/>
      <c r="F256" s="1"/>
      <c r="G256" s="1"/>
      <c r="H256" s="1"/>
      <c r="I256" s="1"/>
      <c r="J256" s="1"/>
      <c r="K256" s="1"/>
      <c r="L256" s="1"/>
      <c r="M256" s="1"/>
      <c r="N256" s="1"/>
      <c r="O256" s="1"/>
      <c r="P256" s="1"/>
      <c r="Q256" s="1"/>
      <c r="R256" s="1"/>
      <c r="S256" s="1"/>
    </row>
    <row r="257" ht="15.75" customHeight="1">
      <c r="A257" s="1"/>
      <c r="B257" s="1"/>
      <c r="C257" s="1"/>
      <c r="D257" s="1"/>
      <c r="E257" s="1"/>
      <c r="F257" s="1"/>
      <c r="G257" s="1"/>
      <c r="H257" s="1"/>
      <c r="I257" s="1"/>
      <c r="J257" s="1"/>
      <c r="K257" s="1"/>
      <c r="L257" s="1"/>
      <c r="M257" s="1"/>
      <c r="N257" s="1"/>
      <c r="O257" s="1"/>
      <c r="P257" s="1"/>
      <c r="Q257" s="1"/>
      <c r="R257" s="1"/>
      <c r="S257" s="1"/>
    </row>
    <row r="258" ht="15.75" customHeight="1">
      <c r="A258" s="1"/>
      <c r="B258" s="1"/>
      <c r="C258" s="1"/>
      <c r="D258" s="1"/>
      <c r="E258" s="1"/>
      <c r="F258" s="1"/>
      <c r="G258" s="1"/>
      <c r="H258" s="1"/>
      <c r="I258" s="1"/>
      <c r="J258" s="1"/>
      <c r="K258" s="1"/>
      <c r="L258" s="1"/>
      <c r="M258" s="1"/>
      <c r="N258" s="1"/>
      <c r="O258" s="1"/>
      <c r="P258" s="1"/>
      <c r="Q258" s="1"/>
      <c r="R258" s="1"/>
      <c r="S258" s="1"/>
    </row>
    <row r="259" ht="15.75" customHeight="1">
      <c r="A259" s="1"/>
      <c r="B259" s="1"/>
      <c r="C259" s="1"/>
      <c r="D259" s="1"/>
      <c r="E259" s="1"/>
      <c r="F259" s="1"/>
      <c r="G259" s="1"/>
      <c r="H259" s="1"/>
      <c r="I259" s="1"/>
      <c r="J259" s="1"/>
      <c r="K259" s="1"/>
      <c r="L259" s="1"/>
      <c r="M259" s="1"/>
      <c r="N259" s="1"/>
      <c r="O259" s="1"/>
      <c r="P259" s="1"/>
      <c r="Q259" s="1"/>
      <c r="R259" s="1"/>
      <c r="S259" s="1"/>
    </row>
    <row r="260" ht="15.75" customHeight="1">
      <c r="A260" s="1"/>
      <c r="B260" s="1"/>
      <c r="C260" s="1"/>
      <c r="D260" s="1"/>
      <c r="E260" s="1"/>
      <c r="F260" s="1"/>
      <c r="G260" s="1"/>
      <c r="H260" s="1"/>
      <c r="I260" s="1"/>
      <c r="J260" s="1"/>
      <c r="K260" s="1"/>
      <c r="L260" s="1"/>
      <c r="M260" s="1"/>
      <c r="N260" s="1"/>
      <c r="O260" s="1"/>
      <c r="P260" s="1"/>
      <c r="Q260" s="1"/>
      <c r="R260" s="1"/>
      <c r="S260" s="1"/>
    </row>
    <row r="261" ht="15.75" customHeight="1">
      <c r="A261" s="1"/>
      <c r="B261" s="1"/>
      <c r="C261" s="1"/>
      <c r="D261" s="1"/>
      <c r="E261" s="1"/>
      <c r="F261" s="1"/>
      <c r="G261" s="1"/>
      <c r="H261" s="1"/>
      <c r="I261" s="1"/>
      <c r="J261" s="1"/>
      <c r="K261" s="1"/>
      <c r="L261" s="1"/>
      <c r="M261" s="1"/>
      <c r="N261" s="1"/>
      <c r="O261" s="1"/>
      <c r="P261" s="1"/>
      <c r="Q261" s="1"/>
      <c r="R261" s="1"/>
      <c r="S261" s="1"/>
    </row>
    <row r="262" ht="15.75" customHeight="1">
      <c r="A262" s="1"/>
      <c r="B262" s="1"/>
      <c r="C262" s="1"/>
      <c r="D262" s="1"/>
      <c r="E262" s="1"/>
      <c r="F262" s="1"/>
      <c r="G262" s="1"/>
      <c r="H262" s="1"/>
      <c r="I262" s="1"/>
      <c r="J262" s="1"/>
      <c r="K262" s="1"/>
      <c r="L262" s="1"/>
      <c r="M262" s="1"/>
      <c r="N262" s="1"/>
      <c r="O262" s="1"/>
      <c r="P262" s="1"/>
      <c r="Q262" s="1"/>
      <c r="R262" s="1"/>
      <c r="S262" s="1"/>
    </row>
    <row r="263" ht="15.75" customHeight="1">
      <c r="A263" s="1"/>
      <c r="B263" s="1"/>
      <c r="C263" s="1"/>
      <c r="D263" s="1"/>
      <c r="E263" s="1"/>
      <c r="F263" s="1"/>
      <c r="G263" s="1"/>
      <c r="H263" s="1"/>
      <c r="I263" s="1"/>
      <c r="J263" s="1"/>
      <c r="K263" s="1"/>
      <c r="L263" s="1"/>
      <c r="M263" s="1"/>
      <c r="N263" s="1"/>
      <c r="O263" s="1"/>
      <c r="P263" s="1"/>
      <c r="Q263" s="1"/>
      <c r="R263" s="1"/>
      <c r="S263" s="1"/>
    </row>
    <row r="264" ht="15.75" customHeight="1">
      <c r="A264" s="1"/>
      <c r="B264" s="1"/>
      <c r="C264" s="1"/>
      <c r="D264" s="1"/>
      <c r="E264" s="1"/>
      <c r="F264" s="1"/>
      <c r="G264" s="1"/>
      <c r="H264" s="1"/>
      <c r="I264" s="1"/>
      <c r="J264" s="1"/>
      <c r="K264" s="1"/>
      <c r="L264" s="1"/>
      <c r="M264" s="1"/>
      <c r="N264" s="1"/>
      <c r="O264" s="1"/>
      <c r="P264" s="1"/>
      <c r="Q264" s="1"/>
      <c r="R264" s="1"/>
      <c r="S264" s="1"/>
    </row>
    <row r="265" ht="15.75" customHeight="1">
      <c r="A265" s="1"/>
      <c r="B265" s="1"/>
      <c r="C265" s="1"/>
      <c r="D265" s="1"/>
      <c r="E265" s="1"/>
      <c r="F265" s="1"/>
      <c r="G265" s="1"/>
      <c r="H265" s="1"/>
      <c r="I265" s="1"/>
      <c r="J265" s="1"/>
      <c r="K265" s="1"/>
      <c r="L265" s="1"/>
      <c r="M265" s="1"/>
      <c r="N265" s="1"/>
      <c r="O265" s="1"/>
      <c r="P265" s="1"/>
      <c r="Q265" s="1"/>
      <c r="R265" s="1"/>
      <c r="S265" s="1"/>
    </row>
    <row r="266" ht="15.75" customHeight="1">
      <c r="A266" s="1"/>
      <c r="B266" s="1"/>
      <c r="C266" s="1"/>
      <c r="D266" s="1"/>
      <c r="E266" s="1"/>
      <c r="F266" s="1"/>
      <c r="G266" s="1"/>
      <c r="H266" s="1"/>
      <c r="I266" s="1"/>
      <c r="J266" s="1"/>
      <c r="K266" s="1"/>
      <c r="L266" s="1"/>
      <c r="M266" s="1"/>
      <c r="N266" s="1"/>
      <c r="O266" s="1"/>
      <c r="P266" s="1"/>
      <c r="Q266" s="1"/>
      <c r="R266" s="1"/>
      <c r="S266" s="1"/>
    </row>
    <row r="267" ht="15.75" customHeight="1">
      <c r="A267" s="1"/>
      <c r="B267" s="1"/>
      <c r="C267" s="1"/>
      <c r="D267" s="1"/>
      <c r="E267" s="1"/>
      <c r="F267" s="1"/>
      <c r="G267" s="1"/>
      <c r="H267" s="1"/>
      <c r="I267" s="1"/>
      <c r="J267" s="1"/>
      <c r="K267" s="1"/>
      <c r="L267" s="1"/>
      <c r="M267" s="1"/>
      <c r="N267" s="1"/>
      <c r="O267" s="1"/>
      <c r="P267" s="1"/>
      <c r="Q267" s="1"/>
      <c r="R267" s="1"/>
      <c r="S267" s="1"/>
    </row>
    <row r="268" ht="15.75" customHeight="1">
      <c r="A268" s="1"/>
      <c r="B268" s="1"/>
      <c r="C268" s="1"/>
      <c r="D268" s="1"/>
      <c r="E268" s="1"/>
      <c r="F268" s="1"/>
      <c r="G268" s="1"/>
      <c r="H268" s="1"/>
      <c r="I268" s="1"/>
      <c r="J268" s="1"/>
      <c r="K268" s="1"/>
      <c r="L268" s="1"/>
      <c r="M268" s="1"/>
      <c r="N268" s="1"/>
      <c r="O268" s="1"/>
      <c r="P268" s="1"/>
      <c r="Q268" s="1"/>
      <c r="R268" s="1"/>
      <c r="S268" s="1"/>
    </row>
    <row r="269" ht="15.75" customHeight="1">
      <c r="A269" s="1"/>
      <c r="B269" s="1"/>
      <c r="C269" s="1"/>
      <c r="D269" s="1"/>
      <c r="E269" s="1"/>
      <c r="F269" s="1"/>
      <c r="G269" s="1"/>
      <c r="H269" s="1"/>
      <c r="I269" s="1"/>
      <c r="J269" s="1"/>
      <c r="K269" s="1"/>
      <c r="L269" s="1"/>
      <c r="M269" s="1"/>
      <c r="N269" s="1"/>
      <c r="O269" s="1"/>
      <c r="P269" s="1"/>
      <c r="Q269" s="1"/>
      <c r="R269" s="1"/>
      <c r="S269" s="1"/>
    </row>
    <row r="270" ht="15.75" customHeight="1">
      <c r="A270" s="1"/>
      <c r="B270" s="1"/>
      <c r="C270" s="1"/>
      <c r="D270" s="1"/>
      <c r="E270" s="1"/>
      <c r="F270" s="1"/>
      <c r="G270" s="1"/>
      <c r="H270" s="1"/>
      <c r="I270" s="1"/>
      <c r="J270" s="1"/>
      <c r="K270" s="1"/>
      <c r="L270" s="1"/>
      <c r="M270" s="1"/>
      <c r="N270" s="1"/>
      <c r="O270" s="1"/>
      <c r="P270" s="1"/>
      <c r="Q270" s="1"/>
      <c r="R270" s="1"/>
      <c r="S270" s="1"/>
    </row>
    <row r="271" ht="15.75" customHeight="1">
      <c r="A271" s="1"/>
      <c r="B271" s="1"/>
      <c r="C271" s="1"/>
      <c r="D271" s="1"/>
      <c r="E271" s="1"/>
      <c r="F271" s="1"/>
      <c r="G271" s="1"/>
      <c r="H271" s="1"/>
      <c r="I271" s="1"/>
      <c r="J271" s="1"/>
      <c r="K271" s="1"/>
      <c r="L271" s="1"/>
      <c r="M271" s="1"/>
      <c r="N271" s="1"/>
      <c r="O271" s="1"/>
      <c r="P271" s="1"/>
      <c r="Q271" s="1"/>
      <c r="R271" s="1"/>
      <c r="S271" s="1"/>
    </row>
    <row r="272" ht="15.75" customHeight="1">
      <c r="A272" s="1"/>
      <c r="B272" s="1"/>
      <c r="C272" s="1"/>
      <c r="D272" s="1"/>
      <c r="E272" s="1"/>
      <c r="F272" s="1"/>
      <c r="G272" s="1"/>
      <c r="H272" s="1"/>
      <c r="I272" s="1"/>
      <c r="J272" s="1"/>
      <c r="K272" s="1"/>
      <c r="L272" s="1"/>
      <c r="M272" s="1"/>
      <c r="N272" s="1"/>
      <c r="O272" s="1"/>
      <c r="P272" s="1"/>
      <c r="Q272" s="1"/>
      <c r="R272" s="1"/>
      <c r="S272" s="1"/>
    </row>
    <row r="273" ht="15.75" customHeight="1">
      <c r="A273" s="1"/>
      <c r="B273" s="1"/>
      <c r="C273" s="1"/>
      <c r="D273" s="1"/>
      <c r="E273" s="1"/>
      <c r="F273" s="1"/>
      <c r="G273" s="1"/>
      <c r="H273" s="1"/>
      <c r="I273" s="1"/>
      <c r="J273" s="1"/>
      <c r="K273" s="1"/>
      <c r="L273" s="1"/>
      <c r="M273" s="1"/>
      <c r="N273" s="1"/>
      <c r="O273" s="1"/>
      <c r="P273" s="1"/>
      <c r="Q273" s="1"/>
      <c r="R273" s="1"/>
      <c r="S273" s="1"/>
    </row>
    <row r="274" ht="15.75" customHeight="1">
      <c r="A274" s="1"/>
      <c r="B274" s="1"/>
      <c r="C274" s="1"/>
      <c r="D274" s="1"/>
      <c r="E274" s="1"/>
      <c r="F274" s="1"/>
      <c r="G274" s="1"/>
      <c r="H274" s="1"/>
      <c r="I274" s="1"/>
      <c r="J274" s="1"/>
      <c r="K274" s="1"/>
      <c r="L274" s="1"/>
      <c r="M274" s="1"/>
      <c r="N274" s="1"/>
      <c r="O274" s="1"/>
      <c r="P274" s="1"/>
      <c r="Q274" s="1"/>
      <c r="R274" s="1"/>
      <c r="S274" s="1"/>
    </row>
    <row r="275" ht="15.75" customHeight="1">
      <c r="A275" s="1"/>
      <c r="B275" s="1"/>
      <c r="C275" s="1"/>
      <c r="D275" s="1"/>
      <c r="E275" s="1"/>
      <c r="F275" s="1"/>
      <c r="G275" s="1"/>
      <c r="H275" s="1"/>
      <c r="I275" s="1"/>
      <c r="J275" s="1"/>
      <c r="K275" s="1"/>
      <c r="L275" s="1"/>
      <c r="M275" s="1"/>
      <c r="N275" s="1"/>
      <c r="O275" s="1"/>
      <c r="P275" s="1"/>
      <c r="Q275" s="1"/>
      <c r="R275" s="1"/>
      <c r="S275" s="1"/>
    </row>
    <row r="276" ht="15.75" customHeight="1">
      <c r="A276" s="1"/>
      <c r="B276" s="1"/>
      <c r="C276" s="1"/>
      <c r="D276" s="1"/>
      <c r="E276" s="1"/>
      <c r="F276" s="1"/>
      <c r="G276" s="1"/>
      <c r="H276" s="1"/>
      <c r="I276" s="1"/>
      <c r="J276" s="1"/>
      <c r="K276" s="1"/>
      <c r="L276" s="1"/>
      <c r="M276" s="1"/>
      <c r="N276" s="1"/>
      <c r="O276" s="1"/>
      <c r="P276" s="1"/>
      <c r="Q276" s="1"/>
      <c r="R276" s="1"/>
      <c r="S276" s="1"/>
    </row>
    <row r="277" ht="15.75" customHeight="1">
      <c r="A277" s="1"/>
      <c r="B277" s="1"/>
      <c r="C277" s="1"/>
      <c r="D277" s="1"/>
      <c r="E277" s="1"/>
      <c r="F277" s="1"/>
      <c r="G277" s="1"/>
      <c r="H277" s="1"/>
      <c r="I277" s="1"/>
      <c r="J277" s="1"/>
      <c r="K277" s="1"/>
      <c r="L277" s="1"/>
      <c r="M277" s="1"/>
      <c r="N277" s="1"/>
      <c r="O277" s="1"/>
      <c r="P277" s="1"/>
      <c r="Q277" s="1"/>
      <c r="R277" s="1"/>
      <c r="S277" s="1"/>
    </row>
    <row r="278" ht="15.75" customHeight="1">
      <c r="A278" s="1"/>
      <c r="B278" s="1"/>
      <c r="C278" s="1"/>
      <c r="D278" s="1"/>
      <c r="E278" s="1"/>
      <c r="F278" s="1"/>
      <c r="G278" s="1"/>
      <c r="H278" s="1"/>
      <c r="I278" s="1"/>
      <c r="J278" s="1"/>
      <c r="K278" s="1"/>
      <c r="L278" s="1"/>
      <c r="M278" s="1"/>
      <c r="N278" s="1"/>
      <c r="O278" s="1"/>
      <c r="P278" s="1"/>
      <c r="Q278" s="1"/>
      <c r="R278" s="1"/>
      <c r="S278" s="1"/>
    </row>
    <row r="279" ht="15.75" customHeight="1">
      <c r="A279" s="1"/>
      <c r="B279" s="1"/>
      <c r="C279" s="1"/>
      <c r="D279" s="1"/>
      <c r="E279" s="1"/>
      <c r="F279" s="1"/>
      <c r="G279" s="1"/>
      <c r="H279" s="1"/>
      <c r="I279" s="1"/>
      <c r="J279" s="1"/>
      <c r="K279" s="1"/>
      <c r="L279" s="1"/>
      <c r="M279" s="1"/>
      <c r="N279" s="1"/>
      <c r="O279" s="1"/>
      <c r="P279" s="1"/>
      <c r="Q279" s="1"/>
      <c r="R279" s="1"/>
      <c r="S279" s="1"/>
    </row>
    <row r="280" ht="15.75" customHeight="1">
      <c r="A280" s="1"/>
      <c r="B280" s="1"/>
      <c r="C280" s="1"/>
      <c r="D280" s="1"/>
      <c r="E280" s="1"/>
      <c r="F280" s="1"/>
      <c r="G280" s="1"/>
      <c r="H280" s="1"/>
      <c r="I280" s="1"/>
      <c r="J280" s="1"/>
      <c r="K280" s="1"/>
      <c r="L280" s="1"/>
      <c r="M280" s="1"/>
      <c r="N280" s="1"/>
      <c r="O280" s="1"/>
      <c r="P280" s="1"/>
      <c r="Q280" s="1"/>
      <c r="R280" s="1"/>
      <c r="S280" s="1"/>
    </row>
    <row r="281" ht="15.75" customHeight="1">
      <c r="A281" s="1"/>
      <c r="B281" s="1"/>
      <c r="C281" s="1"/>
      <c r="D281" s="1"/>
      <c r="E281" s="1"/>
      <c r="F281" s="1"/>
      <c r="G281" s="1"/>
      <c r="H281" s="1"/>
      <c r="I281" s="1"/>
      <c r="J281" s="1"/>
      <c r="K281" s="1"/>
      <c r="L281" s="1"/>
      <c r="M281" s="1"/>
      <c r="N281" s="1"/>
      <c r="O281" s="1"/>
      <c r="P281" s="1"/>
      <c r="Q281" s="1"/>
      <c r="R281" s="1"/>
      <c r="S281" s="1"/>
    </row>
    <row r="282" ht="15.75" customHeight="1">
      <c r="A282" s="1"/>
      <c r="B282" s="1"/>
      <c r="C282" s="1"/>
      <c r="D282" s="1"/>
      <c r="E282" s="1"/>
      <c r="F282" s="1"/>
      <c r="G282" s="1"/>
      <c r="H282" s="1"/>
      <c r="I282" s="1"/>
      <c r="J282" s="1"/>
      <c r="K282" s="1"/>
      <c r="L282" s="1"/>
      <c r="M282" s="1"/>
      <c r="N282" s="1"/>
      <c r="O282" s="1"/>
      <c r="P282" s="1"/>
      <c r="Q282" s="1"/>
      <c r="R282" s="1"/>
      <c r="S282" s="1"/>
    </row>
    <row r="283" ht="15.75" customHeight="1">
      <c r="A283" s="1"/>
      <c r="B283" s="1"/>
      <c r="C283" s="1"/>
      <c r="D283" s="1"/>
      <c r="E283" s="1"/>
      <c r="F283" s="1"/>
      <c r="G283" s="1"/>
      <c r="H283" s="1"/>
      <c r="I283" s="1"/>
      <c r="J283" s="1"/>
      <c r="K283" s="1"/>
      <c r="L283" s="1"/>
      <c r="M283" s="1"/>
      <c r="N283" s="1"/>
      <c r="O283" s="1"/>
      <c r="P283" s="1"/>
      <c r="Q283" s="1"/>
      <c r="R283" s="1"/>
      <c r="S283" s="1"/>
    </row>
    <row r="284" ht="15.75" customHeight="1">
      <c r="A284" s="1"/>
      <c r="B284" s="1"/>
      <c r="C284" s="1"/>
      <c r="D284" s="1"/>
      <c r="E284" s="1"/>
      <c r="F284" s="1"/>
      <c r="G284" s="1"/>
      <c r="H284" s="1"/>
      <c r="I284" s="1"/>
      <c r="J284" s="1"/>
      <c r="K284" s="1"/>
      <c r="L284" s="1"/>
      <c r="M284" s="1"/>
      <c r="N284" s="1"/>
      <c r="O284" s="1"/>
      <c r="P284" s="1"/>
      <c r="Q284" s="1"/>
      <c r="R284" s="1"/>
      <c r="S284" s="1"/>
    </row>
    <row r="285" ht="15.75" customHeight="1">
      <c r="A285" s="1"/>
      <c r="B285" s="1"/>
      <c r="C285" s="1"/>
      <c r="D285" s="1"/>
      <c r="E285" s="1"/>
      <c r="F285" s="1"/>
      <c r="G285" s="1"/>
      <c r="H285" s="1"/>
      <c r="I285" s="1"/>
      <c r="J285" s="1"/>
      <c r="K285" s="1"/>
      <c r="L285" s="1"/>
      <c r="M285" s="1"/>
      <c r="N285" s="1"/>
      <c r="O285" s="1"/>
      <c r="P285" s="1"/>
      <c r="Q285" s="1"/>
      <c r="R285" s="1"/>
      <c r="S285" s="1"/>
    </row>
    <row r="286" ht="15.75" customHeight="1">
      <c r="A286" s="1"/>
      <c r="B286" s="1"/>
      <c r="C286" s="1"/>
      <c r="D286" s="1"/>
      <c r="E286" s="1"/>
      <c r="F286" s="1"/>
      <c r="G286" s="1"/>
      <c r="H286" s="1"/>
      <c r="I286" s="1"/>
      <c r="J286" s="1"/>
      <c r="K286" s="1"/>
      <c r="L286" s="1"/>
      <c r="M286" s="1"/>
      <c r="N286" s="1"/>
      <c r="O286" s="1"/>
      <c r="P286" s="1"/>
      <c r="Q286" s="1"/>
      <c r="R286" s="1"/>
      <c r="S286" s="1"/>
    </row>
    <row r="287" ht="15.75" customHeight="1">
      <c r="A287" s="1"/>
      <c r="B287" s="1"/>
      <c r="C287" s="1"/>
      <c r="D287" s="1"/>
      <c r="E287" s="1"/>
      <c r="F287" s="1"/>
      <c r="G287" s="1"/>
      <c r="H287" s="1"/>
      <c r="I287" s="1"/>
      <c r="J287" s="1"/>
      <c r="K287" s="1"/>
      <c r="L287" s="1"/>
      <c r="M287" s="1"/>
      <c r="N287" s="1"/>
      <c r="O287" s="1"/>
      <c r="P287" s="1"/>
      <c r="Q287" s="1"/>
      <c r="R287" s="1"/>
      <c r="S287" s="1"/>
    </row>
    <row r="288" ht="15.75" customHeight="1">
      <c r="A288" s="1"/>
      <c r="B288" s="1"/>
      <c r="C288" s="1"/>
      <c r="D288" s="1"/>
      <c r="E288" s="1"/>
      <c r="F288" s="1"/>
      <c r="G288" s="1"/>
      <c r="H288" s="1"/>
      <c r="I288" s="1"/>
      <c r="J288" s="1"/>
      <c r="K288" s="1"/>
      <c r="L288" s="1"/>
      <c r="M288" s="1"/>
      <c r="N288" s="1"/>
      <c r="O288" s="1"/>
      <c r="P288" s="1"/>
      <c r="Q288" s="1"/>
      <c r="R288" s="1"/>
      <c r="S288" s="1"/>
    </row>
    <row r="289" ht="15.75" customHeight="1">
      <c r="A289" s="1"/>
      <c r="B289" s="1"/>
      <c r="C289" s="1"/>
      <c r="D289" s="1"/>
      <c r="E289" s="1"/>
      <c r="F289" s="1"/>
      <c r="G289" s="1"/>
      <c r="H289" s="1"/>
      <c r="I289" s="1"/>
      <c r="J289" s="1"/>
      <c r="K289" s="1"/>
      <c r="L289" s="1"/>
      <c r="M289" s="1"/>
      <c r="N289" s="1"/>
      <c r="O289" s="1"/>
      <c r="P289" s="1"/>
      <c r="Q289" s="1"/>
      <c r="R289" s="1"/>
      <c r="S289" s="1"/>
    </row>
    <row r="290" ht="15.75" customHeight="1">
      <c r="A290" s="1"/>
      <c r="B290" s="1"/>
      <c r="C290" s="1"/>
      <c r="D290" s="1"/>
      <c r="E290" s="1"/>
      <c r="F290" s="1"/>
      <c r="G290" s="1"/>
      <c r="H290" s="1"/>
      <c r="I290" s="1"/>
      <c r="J290" s="1"/>
      <c r="K290" s="1"/>
      <c r="L290" s="1"/>
      <c r="M290" s="1"/>
      <c r="N290" s="1"/>
      <c r="O290" s="1"/>
      <c r="P290" s="1"/>
      <c r="Q290" s="1"/>
      <c r="R290" s="1"/>
      <c r="S290" s="1"/>
    </row>
    <row r="291" ht="15.75" customHeight="1">
      <c r="A291" s="1"/>
      <c r="B291" s="1"/>
      <c r="C291" s="1"/>
      <c r="D291" s="1"/>
      <c r="E291" s="1"/>
      <c r="F291" s="1"/>
      <c r="G291" s="1"/>
      <c r="H291" s="1"/>
      <c r="I291" s="1"/>
      <c r="J291" s="1"/>
      <c r="K291" s="1"/>
      <c r="L291" s="1"/>
      <c r="M291" s="1"/>
      <c r="N291" s="1"/>
      <c r="O291" s="1"/>
      <c r="P291" s="1"/>
      <c r="Q291" s="1"/>
      <c r="R291" s="1"/>
      <c r="S291" s="1"/>
    </row>
    <row r="292" ht="15.75" customHeight="1">
      <c r="A292" s="1"/>
      <c r="B292" s="1"/>
      <c r="C292" s="1"/>
      <c r="D292" s="1"/>
      <c r="E292" s="1"/>
      <c r="F292" s="1"/>
      <c r="G292" s="1"/>
      <c r="H292" s="1"/>
      <c r="I292" s="1"/>
      <c r="J292" s="1"/>
      <c r="K292" s="1"/>
      <c r="L292" s="1"/>
      <c r="M292" s="1"/>
      <c r="N292" s="1"/>
      <c r="O292" s="1"/>
      <c r="P292" s="1"/>
      <c r="Q292" s="1"/>
      <c r="R292" s="1"/>
      <c r="S292" s="1"/>
    </row>
    <row r="293" ht="15.75" customHeight="1">
      <c r="A293" s="1"/>
      <c r="B293" s="1"/>
      <c r="C293" s="1"/>
      <c r="D293" s="1"/>
      <c r="E293" s="1"/>
      <c r="F293" s="1"/>
      <c r="G293" s="1"/>
      <c r="H293" s="1"/>
      <c r="I293" s="1"/>
      <c r="J293" s="1"/>
      <c r="K293" s="1"/>
      <c r="L293" s="1"/>
      <c r="M293" s="1"/>
      <c r="N293" s="1"/>
      <c r="O293" s="1"/>
      <c r="P293" s="1"/>
      <c r="Q293" s="1"/>
      <c r="R293" s="1"/>
      <c r="S293" s="1"/>
    </row>
    <row r="294" ht="15.75" customHeight="1">
      <c r="A294" s="1"/>
      <c r="B294" s="1"/>
      <c r="C294" s="1"/>
      <c r="D294" s="1"/>
      <c r="E294" s="1"/>
      <c r="F294" s="1"/>
      <c r="G294" s="1"/>
      <c r="H294" s="1"/>
      <c r="I294" s="1"/>
      <c r="J294" s="1"/>
      <c r="K294" s="1"/>
      <c r="L294" s="1"/>
      <c r="M294" s="1"/>
      <c r="N294" s="1"/>
      <c r="O294" s="1"/>
      <c r="P294" s="1"/>
      <c r="Q294" s="1"/>
      <c r="R294" s="1"/>
      <c r="S294" s="1"/>
    </row>
    <row r="295" ht="15.75" customHeight="1">
      <c r="A295" s="1"/>
      <c r="B295" s="1"/>
      <c r="C295" s="1"/>
      <c r="D295" s="1"/>
      <c r="E295" s="1"/>
      <c r="F295" s="1"/>
      <c r="G295" s="1"/>
      <c r="H295" s="1"/>
      <c r="I295" s="1"/>
      <c r="J295" s="1"/>
      <c r="K295" s="1"/>
      <c r="L295" s="1"/>
      <c r="M295" s="1"/>
      <c r="N295" s="1"/>
      <c r="O295" s="1"/>
      <c r="P295" s="1"/>
      <c r="Q295" s="1"/>
      <c r="R295" s="1"/>
      <c r="S295" s="1"/>
    </row>
    <row r="296" ht="15.75" customHeight="1">
      <c r="A296" s="1"/>
      <c r="B296" s="1"/>
      <c r="C296" s="1"/>
      <c r="D296" s="1"/>
      <c r="E296" s="1"/>
      <c r="F296" s="1"/>
      <c r="G296" s="1"/>
      <c r="H296" s="1"/>
      <c r="I296" s="1"/>
      <c r="J296" s="1"/>
      <c r="K296" s="1"/>
      <c r="L296" s="1"/>
      <c r="M296" s="1"/>
      <c r="N296" s="1"/>
      <c r="O296" s="1"/>
      <c r="P296" s="1"/>
      <c r="Q296" s="1"/>
      <c r="R296" s="1"/>
      <c r="S296" s="1"/>
    </row>
    <row r="297" ht="15.75" customHeight="1">
      <c r="A297" s="1"/>
      <c r="B297" s="1"/>
      <c r="C297" s="1"/>
      <c r="D297" s="1"/>
      <c r="E297" s="1"/>
      <c r="F297" s="1"/>
      <c r="G297" s="1"/>
      <c r="H297" s="1"/>
      <c r="I297" s="1"/>
      <c r="J297" s="1"/>
      <c r="K297" s="1"/>
      <c r="L297" s="1"/>
      <c r="M297" s="1"/>
      <c r="N297" s="1"/>
      <c r="O297" s="1"/>
      <c r="P297" s="1"/>
      <c r="Q297" s="1"/>
      <c r="R297" s="1"/>
      <c r="S297" s="1"/>
    </row>
    <row r="298" ht="15.75" customHeight="1">
      <c r="A298" s="1"/>
      <c r="B298" s="1"/>
      <c r="C298" s="1"/>
      <c r="D298" s="1"/>
      <c r="E298" s="1"/>
      <c r="F298" s="1"/>
      <c r="G298" s="1"/>
      <c r="H298" s="1"/>
      <c r="I298" s="1"/>
      <c r="J298" s="1"/>
      <c r="K298" s="1"/>
      <c r="L298" s="1"/>
      <c r="M298" s="1"/>
      <c r="N298" s="1"/>
      <c r="O298" s="1"/>
      <c r="P298" s="1"/>
      <c r="Q298" s="1"/>
      <c r="R298" s="1"/>
      <c r="S298" s="1"/>
    </row>
    <row r="299" ht="15.75" customHeight="1">
      <c r="A299" s="1"/>
      <c r="B299" s="1"/>
      <c r="C299" s="1"/>
      <c r="D299" s="1"/>
      <c r="E299" s="1"/>
      <c r="F299" s="1"/>
      <c r="G299" s="1"/>
      <c r="H299" s="1"/>
      <c r="I299" s="1"/>
      <c r="J299" s="1"/>
      <c r="K299" s="1"/>
      <c r="L299" s="1"/>
      <c r="M299" s="1"/>
      <c r="N299" s="1"/>
      <c r="O299" s="1"/>
      <c r="P299" s="1"/>
      <c r="Q299" s="1"/>
      <c r="R299" s="1"/>
      <c r="S299" s="1"/>
    </row>
    <row r="300" ht="15.75" customHeight="1">
      <c r="A300" s="1"/>
      <c r="B300" s="1"/>
      <c r="C300" s="1"/>
      <c r="D300" s="1"/>
      <c r="E300" s="1"/>
      <c r="F300" s="1"/>
      <c r="G300" s="1"/>
      <c r="H300" s="1"/>
      <c r="I300" s="1"/>
      <c r="J300" s="1"/>
      <c r="K300" s="1"/>
      <c r="L300" s="1"/>
      <c r="M300" s="1"/>
      <c r="N300" s="1"/>
      <c r="O300" s="1"/>
      <c r="P300" s="1"/>
      <c r="Q300" s="1"/>
      <c r="R300" s="1"/>
      <c r="S300" s="1"/>
    </row>
    <row r="301" ht="15.75" customHeight="1">
      <c r="A301" s="1"/>
      <c r="B301" s="1"/>
      <c r="C301" s="1"/>
      <c r="D301" s="1"/>
      <c r="E301" s="1"/>
      <c r="F301" s="1"/>
      <c r="G301" s="1"/>
      <c r="H301" s="1"/>
      <c r="I301" s="1"/>
      <c r="J301" s="1"/>
      <c r="K301" s="1"/>
      <c r="L301" s="1"/>
      <c r="M301" s="1"/>
      <c r="N301" s="1"/>
      <c r="O301" s="1"/>
      <c r="P301" s="1"/>
      <c r="Q301" s="1"/>
      <c r="R301" s="1"/>
      <c r="S301" s="1"/>
    </row>
    <row r="302" ht="15.75" customHeight="1">
      <c r="A302" s="1"/>
      <c r="B302" s="1"/>
      <c r="C302" s="1"/>
      <c r="D302" s="1"/>
      <c r="E302" s="1"/>
      <c r="F302" s="1"/>
      <c r="G302" s="1"/>
      <c r="H302" s="1"/>
      <c r="I302" s="1"/>
      <c r="J302" s="1"/>
      <c r="K302" s="1"/>
      <c r="L302" s="1"/>
      <c r="M302" s="1"/>
      <c r="N302" s="1"/>
      <c r="O302" s="1"/>
      <c r="P302" s="1"/>
      <c r="Q302" s="1"/>
      <c r="R302" s="1"/>
      <c r="S302" s="1"/>
    </row>
    <row r="303" ht="15.75" customHeight="1">
      <c r="A303" s="1"/>
      <c r="B303" s="1"/>
      <c r="C303" s="1"/>
      <c r="D303" s="1"/>
      <c r="E303" s="1"/>
      <c r="F303" s="1"/>
      <c r="G303" s="1"/>
      <c r="H303" s="1"/>
      <c r="I303" s="1"/>
      <c r="J303" s="1"/>
      <c r="K303" s="1"/>
      <c r="L303" s="1"/>
      <c r="M303" s="1"/>
      <c r="N303" s="1"/>
      <c r="O303" s="1"/>
      <c r="P303" s="1"/>
      <c r="Q303" s="1"/>
      <c r="R303" s="1"/>
      <c r="S303" s="1"/>
    </row>
    <row r="304" ht="15.75" customHeight="1">
      <c r="A304" s="1"/>
      <c r="B304" s="1"/>
      <c r="C304" s="1"/>
      <c r="D304" s="1"/>
      <c r="E304" s="1"/>
      <c r="F304" s="1"/>
      <c r="G304" s="1"/>
      <c r="H304" s="1"/>
      <c r="I304" s="1"/>
      <c r="J304" s="1"/>
      <c r="K304" s="1"/>
      <c r="L304" s="1"/>
      <c r="M304" s="1"/>
      <c r="N304" s="1"/>
      <c r="O304" s="1"/>
      <c r="P304" s="1"/>
      <c r="Q304" s="1"/>
      <c r="R304" s="1"/>
      <c r="S304" s="1"/>
    </row>
    <row r="305" ht="15.75" customHeight="1">
      <c r="A305" s="1"/>
      <c r="B305" s="1"/>
      <c r="C305" s="1"/>
      <c r="D305" s="1"/>
      <c r="E305" s="1"/>
      <c r="F305" s="1"/>
      <c r="G305" s="1"/>
      <c r="H305" s="1"/>
      <c r="I305" s="1"/>
      <c r="J305" s="1"/>
      <c r="K305" s="1"/>
      <c r="L305" s="1"/>
      <c r="M305" s="1"/>
      <c r="N305" s="1"/>
      <c r="O305" s="1"/>
      <c r="P305" s="1"/>
      <c r="Q305" s="1"/>
      <c r="R305" s="1"/>
      <c r="S305" s="1"/>
    </row>
    <row r="306" ht="15.75" customHeight="1">
      <c r="A306" s="1"/>
      <c r="B306" s="1"/>
      <c r="C306" s="1"/>
      <c r="D306" s="1"/>
      <c r="E306" s="1"/>
      <c r="F306" s="1"/>
      <c r="G306" s="1"/>
      <c r="H306" s="1"/>
      <c r="I306" s="1"/>
      <c r="J306" s="1"/>
      <c r="K306" s="1"/>
      <c r="L306" s="1"/>
      <c r="M306" s="1"/>
      <c r="N306" s="1"/>
      <c r="O306" s="1"/>
      <c r="P306" s="1"/>
      <c r="Q306" s="1"/>
      <c r="R306" s="1"/>
      <c r="S306" s="1"/>
    </row>
    <row r="307" ht="15.75" customHeight="1">
      <c r="A307" s="1"/>
      <c r="B307" s="1"/>
      <c r="C307" s="1"/>
      <c r="D307" s="1"/>
      <c r="E307" s="1"/>
      <c r="F307" s="1"/>
      <c r="G307" s="1"/>
      <c r="H307" s="1"/>
      <c r="I307" s="1"/>
      <c r="J307" s="1"/>
      <c r="K307" s="1"/>
      <c r="L307" s="1"/>
      <c r="M307" s="1"/>
      <c r="N307" s="1"/>
      <c r="O307" s="1"/>
      <c r="P307" s="1"/>
      <c r="Q307" s="1"/>
      <c r="R307" s="1"/>
      <c r="S307" s="1"/>
    </row>
    <row r="308" ht="15.75" customHeight="1">
      <c r="A308" s="1"/>
      <c r="B308" s="1"/>
      <c r="C308" s="1"/>
      <c r="D308" s="1"/>
      <c r="E308" s="1"/>
      <c r="F308" s="1"/>
      <c r="G308" s="1"/>
      <c r="H308" s="1"/>
      <c r="I308" s="1"/>
      <c r="J308" s="1"/>
      <c r="K308" s="1"/>
      <c r="L308" s="1"/>
      <c r="M308" s="1"/>
      <c r="N308" s="1"/>
      <c r="O308" s="1"/>
      <c r="P308" s="1"/>
      <c r="Q308" s="1"/>
      <c r="R308" s="1"/>
      <c r="S308" s="1"/>
    </row>
    <row r="309" ht="15.75" customHeight="1">
      <c r="A309" s="1"/>
      <c r="B309" s="1"/>
      <c r="C309" s="1"/>
      <c r="D309" s="1"/>
      <c r="E309" s="1"/>
      <c r="F309" s="1"/>
      <c r="G309" s="1"/>
      <c r="H309" s="1"/>
      <c r="I309" s="1"/>
      <c r="J309" s="1"/>
      <c r="K309" s="1"/>
      <c r="L309" s="1"/>
      <c r="M309" s="1"/>
      <c r="N309" s="1"/>
      <c r="O309" s="1"/>
      <c r="P309" s="1"/>
      <c r="Q309" s="1"/>
      <c r="R309" s="1"/>
      <c r="S309" s="1"/>
    </row>
    <row r="310" ht="15.75" customHeight="1">
      <c r="A310" s="1"/>
      <c r="B310" s="1"/>
      <c r="C310" s="1"/>
      <c r="D310" s="1"/>
      <c r="E310" s="1"/>
      <c r="F310" s="1"/>
      <c r="G310" s="1"/>
      <c r="H310" s="1"/>
      <c r="I310" s="1"/>
      <c r="J310" s="1"/>
      <c r="K310" s="1"/>
      <c r="L310" s="1"/>
      <c r="M310" s="1"/>
      <c r="N310" s="1"/>
      <c r="O310" s="1"/>
      <c r="P310" s="1"/>
      <c r="Q310" s="1"/>
      <c r="R310" s="1"/>
      <c r="S310" s="1"/>
    </row>
    <row r="311" ht="15.75" customHeight="1">
      <c r="A311" s="1"/>
      <c r="B311" s="1"/>
      <c r="C311" s="1"/>
      <c r="D311" s="1"/>
      <c r="E311" s="1"/>
      <c r="F311" s="1"/>
      <c r="G311" s="1"/>
      <c r="H311" s="1"/>
      <c r="I311" s="1"/>
      <c r="J311" s="1"/>
      <c r="K311" s="1"/>
      <c r="L311" s="1"/>
      <c r="M311" s="1"/>
      <c r="N311" s="1"/>
      <c r="O311" s="1"/>
      <c r="P311" s="1"/>
      <c r="Q311" s="1"/>
      <c r="R311" s="1"/>
      <c r="S311" s="1"/>
    </row>
    <row r="312" ht="15.75" customHeight="1">
      <c r="A312" s="1"/>
      <c r="B312" s="1"/>
      <c r="C312" s="1"/>
      <c r="D312" s="1"/>
      <c r="E312" s="1"/>
      <c r="F312" s="1"/>
      <c r="G312" s="1"/>
      <c r="H312" s="1"/>
      <c r="I312" s="1"/>
      <c r="J312" s="1"/>
      <c r="K312" s="1"/>
      <c r="L312" s="1"/>
      <c r="M312" s="1"/>
      <c r="N312" s="1"/>
      <c r="O312" s="1"/>
      <c r="P312" s="1"/>
      <c r="Q312" s="1"/>
      <c r="R312" s="1"/>
      <c r="S312" s="1"/>
    </row>
    <row r="313" ht="15.75" customHeight="1">
      <c r="A313" s="1"/>
      <c r="B313" s="1"/>
      <c r="C313" s="1"/>
      <c r="D313" s="1"/>
      <c r="E313" s="1"/>
      <c r="F313" s="1"/>
      <c r="G313" s="1"/>
      <c r="H313" s="1"/>
      <c r="I313" s="1"/>
      <c r="J313" s="1"/>
      <c r="K313" s="1"/>
      <c r="L313" s="1"/>
      <c r="M313" s="1"/>
      <c r="N313" s="1"/>
      <c r="O313" s="1"/>
      <c r="P313" s="1"/>
      <c r="Q313" s="1"/>
      <c r="R313" s="1"/>
      <c r="S313" s="1"/>
    </row>
    <row r="314" ht="15.75" customHeight="1">
      <c r="A314" s="1"/>
      <c r="B314" s="1"/>
      <c r="C314" s="1"/>
      <c r="D314" s="1"/>
      <c r="E314" s="1"/>
      <c r="F314" s="1"/>
      <c r="G314" s="1"/>
      <c r="H314" s="1"/>
      <c r="I314" s="1"/>
      <c r="J314" s="1"/>
      <c r="K314" s="1"/>
      <c r="L314" s="1"/>
      <c r="M314" s="1"/>
      <c r="N314" s="1"/>
      <c r="O314" s="1"/>
      <c r="P314" s="1"/>
      <c r="Q314" s="1"/>
      <c r="R314" s="1"/>
      <c r="S314" s="1"/>
    </row>
    <row r="315" ht="15.75" customHeight="1">
      <c r="A315" s="1"/>
      <c r="B315" s="1"/>
      <c r="C315" s="1"/>
      <c r="D315" s="1"/>
      <c r="E315" s="1"/>
      <c r="F315" s="1"/>
      <c r="G315" s="1"/>
      <c r="H315" s="1"/>
      <c r="I315" s="1"/>
      <c r="J315" s="1"/>
      <c r="K315" s="1"/>
      <c r="L315" s="1"/>
      <c r="M315" s="1"/>
      <c r="N315" s="1"/>
      <c r="O315" s="1"/>
      <c r="P315" s="1"/>
      <c r="Q315" s="1"/>
      <c r="R315" s="1"/>
      <c r="S315" s="1"/>
    </row>
    <row r="316" ht="15.75" customHeight="1">
      <c r="A316" s="1"/>
      <c r="B316" s="1"/>
      <c r="C316" s="1"/>
      <c r="D316" s="1"/>
      <c r="E316" s="1"/>
      <c r="F316" s="1"/>
      <c r="G316" s="1"/>
      <c r="H316" s="1"/>
      <c r="I316" s="1"/>
      <c r="J316" s="1"/>
      <c r="K316" s="1"/>
      <c r="L316" s="1"/>
      <c r="M316" s="1"/>
      <c r="N316" s="1"/>
      <c r="O316" s="1"/>
      <c r="P316" s="1"/>
      <c r="Q316" s="1"/>
      <c r="R316" s="1"/>
      <c r="S316" s="1"/>
    </row>
    <row r="317" ht="15.75" customHeight="1">
      <c r="A317" s="1"/>
      <c r="B317" s="1"/>
      <c r="C317" s="1"/>
      <c r="D317" s="1"/>
      <c r="E317" s="1"/>
      <c r="F317" s="1"/>
      <c r="G317" s="1"/>
      <c r="H317" s="1"/>
      <c r="I317" s="1"/>
      <c r="J317" s="1"/>
      <c r="K317" s="1"/>
      <c r="L317" s="1"/>
      <c r="M317" s="1"/>
      <c r="N317" s="1"/>
      <c r="O317" s="1"/>
      <c r="P317" s="1"/>
      <c r="Q317" s="1"/>
      <c r="R317" s="1"/>
      <c r="S317" s="1"/>
    </row>
    <row r="318" ht="15.75" customHeight="1">
      <c r="A318" s="1"/>
      <c r="B318" s="1"/>
      <c r="C318" s="1"/>
      <c r="D318" s="1"/>
      <c r="E318" s="1"/>
      <c r="F318" s="1"/>
      <c r="G318" s="1"/>
      <c r="H318" s="1"/>
      <c r="I318" s="1"/>
      <c r="J318" s="1"/>
      <c r="K318" s="1"/>
      <c r="L318" s="1"/>
      <c r="M318" s="1"/>
      <c r="N318" s="1"/>
      <c r="O318" s="1"/>
      <c r="P318" s="1"/>
      <c r="Q318" s="1"/>
      <c r="R318" s="1"/>
      <c r="S318" s="1"/>
    </row>
    <row r="319" ht="15.75" customHeight="1">
      <c r="A319" s="1"/>
      <c r="B319" s="1"/>
      <c r="C319" s="1"/>
      <c r="D319" s="1"/>
      <c r="E319" s="1"/>
      <c r="F319" s="1"/>
      <c r="G319" s="1"/>
      <c r="H319" s="1"/>
      <c r="I319" s="1"/>
      <c r="J319" s="1"/>
      <c r="K319" s="1"/>
      <c r="L319" s="1"/>
      <c r="M319" s="1"/>
      <c r="N319" s="1"/>
      <c r="O319" s="1"/>
      <c r="P319" s="1"/>
      <c r="Q319" s="1"/>
      <c r="R319" s="1"/>
      <c r="S319" s="1"/>
    </row>
    <row r="320" ht="15.75" customHeight="1">
      <c r="A320" s="1"/>
      <c r="B320" s="1"/>
      <c r="C320" s="1"/>
      <c r="D320" s="1"/>
      <c r="E320" s="1"/>
      <c r="F320" s="1"/>
      <c r="G320" s="1"/>
      <c r="H320" s="1"/>
      <c r="I320" s="1"/>
      <c r="J320" s="1"/>
      <c r="K320" s="1"/>
      <c r="L320" s="1"/>
      <c r="M320" s="1"/>
      <c r="N320" s="1"/>
      <c r="O320" s="1"/>
      <c r="P320" s="1"/>
      <c r="Q320" s="1"/>
      <c r="R320" s="1"/>
      <c r="S320" s="1"/>
    </row>
    <row r="321" ht="15.75" customHeight="1">
      <c r="A321" s="1"/>
      <c r="B321" s="1"/>
      <c r="C321" s="1"/>
      <c r="D321" s="1"/>
      <c r="E321" s="1"/>
      <c r="F321" s="1"/>
      <c r="G321" s="1"/>
      <c r="H321" s="1"/>
      <c r="I321" s="1"/>
      <c r="J321" s="1"/>
      <c r="K321" s="1"/>
      <c r="L321" s="1"/>
      <c r="M321" s="1"/>
      <c r="N321" s="1"/>
      <c r="O321" s="1"/>
      <c r="P321" s="1"/>
      <c r="Q321" s="1"/>
      <c r="R321" s="1"/>
      <c r="S321" s="1"/>
    </row>
    <row r="322" ht="15.75" customHeight="1">
      <c r="A322" s="1"/>
      <c r="B322" s="1"/>
      <c r="C322" s="1"/>
      <c r="D322" s="1"/>
      <c r="E322" s="1"/>
      <c r="F322" s="1"/>
      <c r="G322" s="1"/>
      <c r="H322" s="1"/>
      <c r="I322" s="1"/>
      <c r="J322" s="1"/>
      <c r="K322" s="1"/>
      <c r="L322" s="1"/>
      <c r="M322" s="1"/>
      <c r="N322" s="1"/>
      <c r="O322" s="1"/>
      <c r="P322" s="1"/>
      <c r="Q322" s="1"/>
      <c r="R322" s="1"/>
      <c r="S322" s="1"/>
    </row>
    <row r="323" ht="15.75" customHeight="1">
      <c r="A323" s="1"/>
      <c r="B323" s="1"/>
      <c r="C323" s="1"/>
      <c r="D323" s="1"/>
      <c r="E323" s="1"/>
      <c r="F323" s="1"/>
      <c r="G323" s="1"/>
      <c r="H323" s="1"/>
      <c r="I323" s="1"/>
      <c r="J323" s="1"/>
      <c r="K323" s="1"/>
      <c r="L323" s="1"/>
      <c r="M323" s="1"/>
      <c r="N323" s="1"/>
      <c r="O323" s="1"/>
      <c r="P323" s="1"/>
      <c r="Q323" s="1"/>
      <c r="R323" s="1"/>
      <c r="S323" s="1"/>
    </row>
    <row r="324" ht="15.75" customHeight="1">
      <c r="A324" s="1"/>
      <c r="B324" s="1"/>
      <c r="C324" s="1"/>
      <c r="D324" s="1"/>
      <c r="E324" s="1"/>
      <c r="F324" s="1"/>
      <c r="G324" s="1"/>
      <c r="H324" s="1"/>
      <c r="I324" s="1"/>
      <c r="J324" s="1"/>
      <c r="K324" s="1"/>
      <c r="L324" s="1"/>
      <c r="M324" s="1"/>
      <c r="N324" s="1"/>
      <c r="O324" s="1"/>
      <c r="P324" s="1"/>
      <c r="Q324" s="1"/>
      <c r="R324" s="1"/>
      <c r="S324" s="1"/>
    </row>
    <row r="325" ht="15.75" customHeight="1">
      <c r="A325" s="1"/>
      <c r="B325" s="1"/>
      <c r="C325" s="1"/>
      <c r="D325" s="1"/>
      <c r="E325" s="1"/>
      <c r="F325" s="1"/>
      <c r="G325" s="1"/>
      <c r="H325" s="1"/>
      <c r="I325" s="1"/>
      <c r="J325" s="1"/>
      <c r="K325" s="1"/>
      <c r="L325" s="1"/>
      <c r="M325" s="1"/>
      <c r="N325" s="1"/>
      <c r="O325" s="1"/>
      <c r="P325" s="1"/>
      <c r="Q325" s="1"/>
      <c r="R325" s="1"/>
      <c r="S325" s="1"/>
    </row>
    <row r="326" ht="15.75" customHeight="1">
      <c r="A326" s="1"/>
      <c r="B326" s="1"/>
      <c r="C326" s="1"/>
      <c r="D326" s="1"/>
      <c r="E326" s="1"/>
      <c r="F326" s="1"/>
      <c r="G326" s="1"/>
      <c r="H326" s="1"/>
      <c r="I326" s="1"/>
      <c r="J326" s="1"/>
      <c r="K326" s="1"/>
      <c r="L326" s="1"/>
      <c r="M326" s="1"/>
      <c r="N326" s="1"/>
      <c r="O326" s="1"/>
      <c r="P326" s="1"/>
      <c r="Q326" s="1"/>
      <c r="R326" s="1"/>
      <c r="S326" s="1"/>
    </row>
    <row r="327" ht="15.75" customHeight="1">
      <c r="A327" s="1"/>
      <c r="B327" s="1"/>
      <c r="C327" s="1"/>
      <c r="D327" s="1"/>
      <c r="E327" s="1"/>
      <c r="F327" s="1"/>
      <c r="G327" s="1"/>
      <c r="H327" s="1"/>
      <c r="I327" s="1"/>
      <c r="J327" s="1"/>
      <c r="K327" s="1"/>
      <c r="L327" s="1"/>
      <c r="M327" s="1"/>
      <c r="N327" s="1"/>
      <c r="O327" s="1"/>
      <c r="P327" s="1"/>
      <c r="Q327" s="1"/>
      <c r="R327" s="1"/>
      <c r="S327" s="1"/>
    </row>
    <row r="328" ht="15.75" customHeight="1">
      <c r="A328" s="1"/>
      <c r="B328" s="1"/>
      <c r="C328" s="1"/>
      <c r="D328" s="1"/>
      <c r="E328" s="1"/>
      <c r="F328" s="1"/>
      <c r="G328" s="1"/>
      <c r="H328" s="1"/>
      <c r="I328" s="1"/>
      <c r="J328" s="1"/>
      <c r="K328" s="1"/>
      <c r="L328" s="1"/>
      <c r="M328" s="1"/>
      <c r="N328" s="1"/>
      <c r="O328" s="1"/>
      <c r="P328" s="1"/>
      <c r="Q328" s="1"/>
      <c r="R328" s="1"/>
      <c r="S328" s="1"/>
    </row>
    <row r="329" ht="15.75" customHeight="1">
      <c r="A329" s="1"/>
      <c r="B329" s="1"/>
      <c r="C329" s="1"/>
      <c r="D329" s="1"/>
      <c r="E329" s="1"/>
      <c r="F329" s="1"/>
      <c r="G329" s="1"/>
      <c r="H329" s="1"/>
      <c r="I329" s="1"/>
      <c r="J329" s="1"/>
      <c r="K329" s="1"/>
      <c r="L329" s="1"/>
      <c r="M329" s="1"/>
      <c r="N329" s="1"/>
      <c r="O329" s="1"/>
      <c r="P329" s="1"/>
      <c r="Q329" s="1"/>
      <c r="R329" s="1"/>
      <c r="S329" s="1"/>
    </row>
    <row r="330" ht="15.75" customHeight="1">
      <c r="A330" s="1"/>
      <c r="B330" s="1"/>
      <c r="C330" s="1"/>
      <c r="D330" s="1"/>
      <c r="E330" s="1"/>
      <c r="F330" s="1"/>
      <c r="G330" s="1"/>
      <c r="H330" s="1"/>
      <c r="I330" s="1"/>
      <c r="J330" s="1"/>
      <c r="K330" s="1"/>
      <c r="L330" s="1"/>
      <c r="M330" s="1"/>
      <c r="N330" s="1"/>
      <c r="O330" s="1"/>
      <c r="P330" s="1"/>
      <c r="Q330" s="1"/>
      <c r="R330" s="1"/>
      <c r="S330" s="1"/>
    </row>
    <row r="331" ht="15.75" customHeight="1">
      <c r="A331" s="1"/>
      <c r="B331" s="1"/>
      <c r="C331" s="1"/>
      <c r="D331" s="1"/>
      <c r="E331" s="1"/>
      <c r="F331" s="1"/>
      <c r="G331" s="1"/>
      <c r="H331" s="1"/>
      <c r="I331" s="1"/>
      <c r="J331" s="1"/>
      <c r="K331" s="1"/>
      <c r="L331" s="1"/>
      <c r="M331" s="1"/>
      <c r="N331" s="1"/>
      <c r="O331" s="1"/>
      <c r="P331" s="1"/>
      <c r="Q331" s="1"/>
      <c r="R331" s="1"/>
      <c r="S331" s="1"/>
    </row>
    <row r="332" ht="15.75" customHeight="1">
      <c r="A332" s="1"/>
      <c r="B332" s="1"/>
      <c r="C332" s="1"/>
      <c r="D332" s="1"/>
      <c r="E332" s="1"/>
      <c r="F332" s="1"/>
      <c r="G332" s="1"/>
      <c r="H332" s="1"/>
      <c r="I332" s="1"/>
      <c r="J332" s="1"/>
      <c r="K332" s="1"/>
      <c r="L332" s="1"/>
      <c r="M332" s="1"/>
      <c r="N332" s="1"/>
      <c r="O332" s="1"/>
      <c r="P332" s="1"/>
      <c r="Q332" s="1"/>
      <c r="R332" s="1"/>
      <c r="S332" s="1"/>
    </row>
    <row r="333" ht="15.75" customHeight="1">
      <c r="A333" s="1"/>
      <c r="B333" s="1"/>
      <c r="C333" s="1"/>
      <c r="D333" s="1"/>
      <c r="E333" s="1"/>
      <c r="F333" s="1"/>
      <c r="G333" s="1"/>
      <c r="H333" s="1"/>
      <c r="I333" s="1"/>
      <c r="J333" s="1"/>
      <c r="K333" s="1"/>
      <c r="L333" s="1"/>
      <c r="M333" s="1"/>
      <c r="N333" s="1"/>
      <c r="O333" s="1"/>
      <c r="P333" s="1"/>
      <c r="Q333" s="1"/>
      <c r="R333" s="1"/>
      <c r="S333" s="1"/>
    </row>
    <row r="334" ht="15.75" customHeight="1">
      <c r="A334" s="1"/>
      <c r="B334" s="1"/>
      <c r="C334" s="1"/>
      <c r="D334" s="1"/>
      <c r="E334" s="1"/>
      <c r="F334" s="1"/>
      <c r="G334" s="1"/>
      <c r="H334" s="1"/>
      <c r="I334" s="1"/>
      <c r="J334" s="1"/>
      <c r="K334" s="1"/>
      <c r="L334" s="1"/>
      <c r="M334" s="1"/>
      <c r="N334" s="1"/>
      <c r="O334" s="1"/>
      <c r="P334" s="1"/>
      <c r="Q334" s="1"/>
      <c r="R334" s="1"/>
      <c r="S334" s="1"/>
    </row>
    <row r="335" ht="15.75" customHeight="1">
      <c r="A335" s="1"/>
      <c r="B335" s="1"/>
      <c r="C335" s="1"/>
      <c r="D335" s="1"/>
      <c r="E335" s="1"/>
      <c r="F335" s="1"/>
      <c r="G335" s="1"/>
      <c r="H335" s="1"/>
      <c r="I335" s="1"/>
      <c r="J335" s="1"/>
      <c r="K335" s="1"/>
      <c r="L335" s="1"/>
      <c r="M335" s="1"/>
      <c r="N335" s="1"/>
      <c r="O335" s="1"/>
      <c r="P335" s="1"/>
      <c r="Q335" s="1"/>
      <c r="R335" s="1"/>
      <c r="S335" s="1"/>
    </row>
    <row r="336" ht="15.75" customHeight="1">
      <c r="A336" s="1"/>
      <c r="B336" s="1"/>
      <c r="C336" s="1"/>
      <c r="D336" s="1"/>
      <c r="E336" s="1"/>
      <c r="F336" s="1"/>
      <c r="G336" s="1"/>
      <c r="H336" s="1"/>
      <c r="I336" s="1"/>
      <c r="J336" s="1"/>
      <c r="K336" s="1"/>
      <c r="L336" s="1"/>
      <c r="M336" s="1"/>
      <c r="N336" s="1"/>
      <c r="O336" s="1"/>
      <c r="P336" s="1"/>
      <c r="Q336" s="1"/>
      <c r="R336" s="1"/>
      <c r="S336" s="1"/>
    </row>
    <row r="337" ht="15.75" customHeight="1">
      <c r="A337" s="1"/>
      <c r="B337" s="1"/>
      <c r="C337" s="1"/>
      <c r="D337" s="1"/>
      <c r="E337" s="1"/>
      <c r="F337" s="1"/>
      <c r="G337" s="1"/>
      <c r="H337" s="1"/>
      <c r="I337" s="1"/>
      <c r="J337" s="1"/>
      <c r="K337" s="1"/>
      <c r="L337" s="1"/>
      <c r="M337" s="1"/>
      <c r="N337" s="1"/>
      <c r="O337" s="1"/>
      <c r="P337" s="1"/>
      <c r="Q337" s="1"/>
      <c r="R337" s="1"/>
      <c r="S337" s="1"/>
    </row>
    <row r="338" ht="15.75" customHeight="1">
      <c r="A338" s="1"/>
      <c r="B338" s="1"/>
      <c r="C338" s="1"/>
      <c r="D338" s="1"/>
      <c r="E338" s="1"/>
      <c r="F338" s="1"/>
      <c r="G338" s="1"/>
      <c r="H338" s="1"/>
      <c r="I338" s="1"/>
      <c r="J338" s="1"/>
      <c r="K338" s="1"/>
      <c r="L338" s="1"/>
      <c r="M338" s="1"/>
      <c r="N338" s="1"/>
      <c r="O338" s="1"/>
      <c r="P338" s="1"/>
      <c r="Q338" s="1"/>
      <c r="R338" s="1"/>
      <c r="S338" s="1"/>
    </row>
    <row r="339" ht="15.75" customHeight="1">
      <c r="A339" s="1"/>
      <c r="B339" s="1"/>
      <c r="C339" s="1"/>
      <c r="D339" s="1"/>
      <c r="E339" s="1"/>
      <c r="F339" s="1"/>
      <c r="G339" s="1"/>
      <c r="H339" s="1"/>
      <c r="I339" s="1"/>
      <c r="J339" s="1"/>
      <c r="K339" s="1"/>
      <c r="L339" s="1"/>
      <c r="M339" s="1"/>
      <c r="N339" s="1"/>
      <c r="O339" s="1"/>
      <c r="P339" s="1"/>
      <c r="Q339" s="1"/>
      <c r="R339" s="1"/>
      <c r="S339" s="1"/>
    </row>
    <row r="340" ht="15.75" customHeight="1">
      <c r="A340" s="1"/>
      <c r="B340" s="1"/>
      <c r="C340" s="1"/>
      <c r="D340" s="1"/>
      <c r="E340" s="1"/>
      <c r="F340" s="1"/>
      <c r="G340" s="1"/>
      <c r="H340" s="1"/>
      <c r="I340" s="1"/>
      <c r="J340" s="1"/>
      <c r="K340" s="1"/>
      <c r="L340" s="1"/>
      <c r="M340" s="1"/>
      <c r="N340" s="1"/>
      <c r="O340" s="1"/>
      <c r="P340" s="1"/>
      <c r="Q340" s="1"/>
      <c r="R340" s="1"/>
      <c r="S340" s="1"/>
    </row>
    <row r="341" ht="15.75" customHeight="1">
      <c r="A341" s="1"/>
      <c r="B341" s="1"/>
      <c r="C341" s="1"/>
      <c r="D341" s="1"/>
      <c r="E341" s="1"/>
      <c r="F341" s="1"/>
      <c r="G341" s="1"/>
      <c r="H341" s="1"/>
      <c r="I341" s="1"/>
      <c r="J341" s="1"/>
      <c r="K341" s="1"/>
      <c r="L341" s="1"/>
      <c r="M341" s="1"/>
      <c r="N341" s="1"/>
      <c r="O341" s="1"/>
      <c r="P341" s="1"/>
      <c r="Q341" s="1"/>
      <c r="R341" s="1"/>
      <c r="S341" s="1"/>
    </row>
    <row r="342" ht="15.75" customHeight="1">
      <c r="A342" s="1"/>
      <c r="B342" s="1"/>
      <c r="C342" s="1"/>
      <c r="D342" s="1"/>
      <c r="E342" s="1"/>
      <c r="F342" s="1"/>
      <c r="G342" s="1"/>
      <c r="H342" s="1"/>
      <c r="I342" s="1"/>
      <c r="J342" s="1"/>
      <c r="K342" s="1"/>
      <c r="L342" s="1"/>
      <c r="M342" s="1"/>
      <c r="N342" s="1"/>
      <c r="O342" s="1"/>
      <c r="P342" s="1"/>
      <c r="Q342" s="1"/>
      <c r="R342" s="1"/>
      <c r="S342" s="1"/>
    </row>
    <row r="343" ht="15.75" customHeight="1">
      <c r="A343" s="1"/>
      <c r="B343" s="1"/>
      <c r="C343" s="1"/>
      <c r="D343" s="1"/>
      <c r="E343" s="1"/>
      <c r="F343" s="1"/>
      <c r="G343" s="1"/>
      <c r="H343" s="1"/>
      <c r="I343" s="1"/>
      <c r="J343" s="1"/>
      <c r="K343" s="1"/>
      <c r="L343" s="1"/>
      <c r="M343" s="1"/>
      <c r="N343" s="1"/>
      <c r="O343" s="1"/>
      <c r="P343" s="1"/>
      <c r="Q343" s="1"/>
      <c r="R343" s="1"/>
      <c r="S343" s="1"/>
    </row>
    <row r="344" ht="15.75" customHeight="1">
      <c r="A344" s="1"/>
      <c r="B344" s="1"/>
      <c r="C344" s="1"/>
      <c r="D344" s="1"/>
      <c r="E344" s="1"/>
      <c r="F344" s="1"/>
      <c r="G344" s="1"/>
      <c r="H344" s="1"/>
      <c r="I344" s="1"/>
      <c r="J344" s="1"/>
      <c r="K344" s="1"/>
      <c r="L344" s="1"/>
      <c r="M344" s="1"/>
      <c r="N344" s="1"/>
      <c r="O344" s="1"/>
      <c r="P344" s="1"/>
      <c r="Q344" s="1"/>
      <c r="R344" s="1"/>
      <c r="S344" s="1"/>
    </row>
    <row r="345" ht="15.75" customHeight="1">
      <c r="A345" s="1"/>
      <c r="B345" s="1"/>
      <c r="C345" s="1"/>
      <c r="D345" s="1"/>
      <c r="E345" s="1"/>
      <c r="F345" s="1"/>
      <c r="G345" s="1"/>
      <c r="H345" s="1"/>
      <c r="I345" s="1"/>
      <c r="J345" s="1"/>
      <c r="K345" s="1"/>
      <c r="L345" s="1"/>
      <c r="M345" s="1"/>
      <c r="N345" s="1"/>
      <c r="O345" s="1"/>
      <c r="P345" s="1"/>
      <c r="Q345" s="1"/>
      <c r="R345" s="1"/>
      <c r="S345" s="1"/>
    </row>
    <row r="346" ht="15.75" customHeight="1">
      <c r="A346" s="1"/>
      <c r="B346" s="1"/>
      <c r="C346" s="1"/>
      <c r="D346" s="1"/>
      <c r="E346" s="1"/>
      <c r="F346" s="1"/>
      <c r="G346" s="1"/>
      <c r="H346" s="1"/>
      <c r="I346" s="1"/>
      <c r="J346" s="1"/>
      <c r="K346" s="1"/>
      <c r="L346" s="1"/>
      <c r="M346" s="1"/>
      <c r="N346" s="1"/>
      <c r="O346" s="1"/>
      <c r="P346" s="1"/>
      <c r="Q346" s="1"/>
      <c r="R346" s="1"/>
      <c r="S346" s="1"/>
    </row>
    <row r="347" ht="15.75" customHeight="1">
      <c r="A347" s="1"/>
      <c r="B347" s="1"/>
      <c r="C347" s="1"/>
      <c r="D347" s="1"/>
      <c r="E347" s="1"/>
      <c r="F347" s="1"/>
      <c r="G347" s="1"/>
      <c r="H347" s="1"/>
      <c r="I347" s="1"/>
      <c r="J347" s="1"/>
      <c r="K347" s="1"/>
      <c r="L347" s="1"/>
      <c r="M347" s="1"/>
      <c r="N347" s="1"/>
      <c r="O347" s="1"/>
      <c r="P347" s="1"/>
      <c r="Q347" s="1"/>
      <c r="R347" s="1"/>
      <c r="S347" s="1"/>
    </row>
    <row r="348" ht="15.75" customHeight="1">
      <c r="A348" s="1"/>
      <c r="B348" s="1"/>
      <c r="C348" s="1"/>
      <c r="D348" s="1"/>
      <c r="E348" s="1"/>
      <c r="F348" s="1"/>
      <c r="G348" s="1"/>
      <c r="H348" s="1"/>
      <c r="I348" s="1"/>
      <c r="J348" s="1"/>
      <c r="K348" s="1"/>
      <c r="L348" s="1"/>
      <c r="M348" s="1"/>
      <c r="N348" s="1"/>
      <c r="O348" s="1"/>
      <c r="P348" s="1"/>
      <c r="Q348" s="1"/>
      <c r="R348" s="1"/>
      <c r="S348" s="1"/>
    </row>
    <row r="349" ht="15.75" customHeight="1">
      <c r="A349" s="1"/>
      <c r="B349" s="1"/>
      <c r="C349" s="1"/>
      <c r="D349" s="1"/>
      <c r="E349" s="1"/>
      <c r="F349" s="1"/>
      <c r="G349" s="1"/>
      <c r="H349" s="1"/>
      <c r="I349" s="1"/>
      <c r="J349" s="1"/>
      <c r="K349" s="1"/>
      <c r="L349" s="1"/>
      <c r="M349" s="1"/>
      <c r="N349" s="1"/>
      <c r="O349" s="1"/>
      <c r="P349" s="1"/>
      <c r="Q349" s="1"/>
      <c r="R349" s="1"/>
      <c r="S349" s="1"/>
    </row>
    <row r="350" ht="15.75" customHeight="1">
      <c r="A350" s="1"/>
      <c r="B350" s="1"/>
      <c r="C350" s="1"/>
      <c r="D350" s="1"/>
      <c r="E350" s="1"/>
      <c r="F350" s="1"/>
      <c r="G350" s="1"/>
      <c r="H350" s="1"/>
      <c r="I350" s="1"/>
      <c r="J350" s="1"/>
      <c r="K350" s="1"/>
      <c r="L350" s="1"/>
      <c r="M350" s="1"/>
      <c r="N350" s="1"/>
      <c r="O350" s="1"/>
      <c r="P350" s="1"/>
      <c r="Q350" s="1"/>
      <c r="R350" s="1"/>
      <c r="S350" s="1"/>
    </row>
    <row r="351" ht="15.75" customHeight="1">
      <c r="A351" s="1"/>
      <c r="B351" s="1"/>
      <c r="C351" s="1"/>
      <c r="D351" s="1"/>
      <c r="E351" s="1"/>
      <c r="F351" s="1"/>
      <c r="G351" s="1"/>
      <c r="H351" s="1"/>
      <c r="I351" s="1"/>
      <c r="J351" s="1"/>
      <c r="K351" s="1"/>
      <c r="L351" s="1"/>
      <c r="M351" s="1"/>
      <c r="N351" s="1"/>
      <c r="O351" s="1"/>
      <c r="P351" s="1"/>
      <c r="Q351" s="1"/>
      <c r="R351" s="1"/>
      <c r="S351" s="1"/>
    </row>
    <row r="352" ht="15.75" customHeight="1">
      <c r="A352" s="1"/>
      <c r="B352" s="1"/>
      <c r="C352" s="1"/>
      <c r="D352" s="1"/>
      <c r="E352" s="1"/>
      <c r="F352" s="1"/>
      <c r="G352" s="1"/>
      <c r="H352" s="1"/>
      <c r="I352" s="1"/>
      <c r="J352" s="1"/>
      <c r="K352" s="1"/>
      <c r="L352" s="1"/>
      <c r="M352" s="1"/>
      <c r="N352" s="1"/>
      <c r="O352" s="1"/>
      <c r="P352" s="1"/>
      <c r="Q352" s="1"/>
      <c r="R352" s="1"/>
      <c r="S352" s="1"/>
    </row>
    <row r="353" ht="15.75" customHeight="1">
      <c r="A353" s="1"/>
      <c r="B353" s="1"/>
      <c r="C353" s="1"/>
      <c r="D353" s="1"/>
      <c r="E353" s="1"/>
      <c r="F353" s="1"/>
      <c r="G353" s="1"/>
      <c r="H353" s="1"/>
      <c r="I353" s="1"/>
      <c r="J353" s="1"/>
      <c r="K353" s="1"/>
      <c r="L353" s="1"/>
      <c r="M353" s="1"/>
      <c r="N353" s="1"/>
      <c r="O353" s="1"/>
      <c r="P353" s="1"/>
      <c r="Q353" s="1"/>
      <c r="R353" s="1"/>
      <c r="S353" s="1"/>
    </row>
    <row r="354" ht="15.75" customHeight="1">
      <c r="A354" s="1"/>
      <c r="B354" s="1"/>
      <c r="C354" s="1"/>
      <c r="D354" s="1"/>
      <c r="E354" s="1"/>
      <c r="F354" s="1"/>
      <c r="G354" s="1"/>
      <c r="H354" s="1"/>
      <c r="I354" s="1"/>
      <c r="J354" s="1"/>
      <c r="K354" s="1"/>
      <c r="L354" s="1"/>
      <c r="M354" s="1"/>
      <c r="N354" s="1"/>
      <c r="O354" s="1"/>
      <c r="P354" s="1"/>
      <c r="Q354" s="1"/>
      <c r="R354" s="1"/>
      <c r="S354" s="1"/>
    </row>
    <row r="355" ht="15.75" customHeight="1">
      <c r="A355" s="1"/>
      <c r="B355" s="1"/>
      <c r="C355" s="1"/>
      <c r="D355" s="1"/>
      <c r="E355" s="1"/>
      <c r="F355" s="1"/>
      <c r="G355" s="1"/>
      <c r="H355" s="1"/>
      <c r="I355" s="1"/>
      <c r="J355" s="1"/>
      <c r="K355" s="1"/>
      <c r="L355" s="1"/>
      <c r="M355" s="1"/>
      <c r="N355" s="1"/>
      <c r="O355" s="1"/>
      <c r="P355" s="1"/>
      <c r="Q355" s="1"/>
      <c r="R355" s="1"/>
      <c r="S355" s="1"/>
    </row>
    <row r="356" ht="15.75" customHeight="1">
      <c r="A356" s="1"/>
      <c r="B356" s="1"/>
      <c r="C356" s="1"/>
      <c r="D356" s="1"/>
      <c r="E356" s="1"/>
      <c r="F356" s="1"/>
      <c r="G356" s="1"/>
      <c r="H356" s="1"/>
      <c r="I356" s="1"/>
      <c r="J356" s="1"/>
      <c r="K356" s="1"/>
      <c r="L356" s="1"/>
      <c r="M356" s="1"/>
      <c r="N356" s="1"/>
      <c r="O356" s="1"/>
      <c r="P356" s="1"/>
      <c r="Q356" s="1"/>
      <c r="R356" s="1"/>
      <c r="S356" s="1"/>
    </row>
    <row r="357" ht="15.75" customHeight="1">
      <c r="A357" s="1"/>
      <c r="B357" s="1"/>
      <c r="C357" s="1"/>
      <c r="D357" s="1"/>
      <c r="E357" s="1"/>
      <c r="F357" s="1"/>
      <c r="G357" s="1"/>
      <c r="H357" s="1"/>
      <c r="I357" s="1"/>
      <c r="J357" s="1"/>
      <c r="K357" s="1"/>
      <c r="L357" s="1"/>
      <c r="M357" s="1"/>
      <c r="N357" s="1"/>
      <c r="O357" s="1"/>
      <c r="P357" s="1"/>
      <c r="Q357" s="1"/>
      <c r="R357" s="1"/>
      <c r="S357" s="1"/>
    </row>
    <row r="358" ht="15.75" customHeight="1">
      <c r="A358" s="1"/>
      <c r="B358" s="1"/>
      <c r="C358" s="1"/>
      <c r="D358" s="1"/>
      <c r="E358" s="1"/>
      <c r="F358" s="1"/>
      <c r="G358" s="1"/>
      <c r="H358" s="1"/>
      <c r="I358" s="1"/>
      <c r="J358" s="1"/>
      <c r="K358" s="1"/>
      <c r="L358" s="1"/>
      <c r="M358" s="1"/>
      <c r="N358" s="1"/>
      <c r="O358" s="1"/>
      <c r="P358" s="1"/>
      <c r="Q358" s="1"/>
      <c r="R358" s="1"/>
      <c r="S358" s="1"/>
    </row>
    <row r="359" ht="15.75" customHeight="1">
      <c r="A359" s="1"/>
      <c r="B359" s="1"/>
      <c r="C359" s="1"/>
      <c r="D359" s="1"/>
      <c r="E359" s="1"/>
      <c r="F359" s="1"/>
      <c r="G359" s="1"/>
      <c r="H359" s="1"/>
      <c r="I359" s="1"/>
      <c r="J359" s="1"/>
      <c r="K359" s="1"/>
      <c r="L359" s="1"/>
      <c r="M359" s="1"/>
      <c r="N359" s="1"/>
      <c r="O359" s="1"/>
      <c r="P359" s="1"/>
      <c r="Q359" s="1"/>
      <c r="R359" s="1"/>
      <c r="S359" s="1"/>
    </row>
    <row r="360" ht="15.75" customHeight="1">
      <c r="A360" s="1"/>
      <c r="B360" s="1"/>
      <c r="C360" s="1"/>
      <c r="D360" s="1"/>
      <c r="E360" s="1"/>
      <c r="F360" s="1"/>
      <c r="G360" s="1"/>
      <c r="H360" s="1"/>
      <c r="I360" s="1"/>
      <c r="J360" s="1"/>
      <c r="K360" s="1"/>
      <c r="L360" s="1"/>
      <c r="M360" s="1"/>
      <c r="N360" s="1"/>
      <c r="O360" s="1"/>
      <c r="P360" s="1"/>
      <c r="Q360" s="1"/>
      <c r="R360" s="1"/>
      <c r="S360" s="1"/>
    </row>
    <row r="361" ht="15.75" customHeight="1">
      <c r="A361" s="1"/>
      <c r="B361" s="1"/>
      <c r="C361" s="1"/>
      <c r="D361" s="1"/>
      <c r="E361" s="1"/>
      <c r="F361" s="1"/>
      <c r="G361" s="1"/>
      <c r="H361" s="1"/>
      <c r="I361" s="1"/>
      <c r="J361" s="1"/>
      <c r="K361" s="1"/>
      <c r="L361" s="1"/>
      <c r="M361" s="1"/>
      <c r="N361" s="1"/>
      <c r="O361" s="1"/>
      <c r="P361" s="1"/>
      <c r="Q361" s="1"/>
      <c r="R361" s="1"/>
      <c r="S361" s="1"/>
    </row>
    <row r="362" ht="15.75" customHeight="1">
      <c r="A362" s="1"/>
      <c r="B362" s="1"/>
      <c r="C362" s="1"/>
      <c r="D362" s="1"/>
      <c r="E362" s="1"/>
      <c r="F362" s="1"/>
      <c r="G362" s="1"/>
      <c r="H362" s="1"/>
      <c r="I362" s="1"/>
      <c r="J362" s="1"/>
      <c r="K362" s="1"/>
      <c r="L362" s="1"/>
      <c r="M362" s="1"/>
      <c r="N362" s="1"/>
      <c r="O362" s="1"/>
      <c r="P362" s="1"/>
      <c r="Q362" s="1"/>
      <c r="R362" s="1"/>
      <c r="S362" s="1"/>
    </row>
    <row r="363" ht="15.75" customHeight="1">
      <c r="A363" s="1"/>
      <c r="B363" s="1"/>
      <c r="C363" s="1"/>
      <c r="D363" s="1"/>
      <c r="E363" s="1"/>
      <c r="F363" s="1"/>
      <c r="G363" s="1"/>
      <c r="H363" s="1"/>
      <c r="I363" s="1"/>
      <c r="J363" s="1"/>
      <c r="K363" s="1"/>
      <c r="L363" s="1"/>
      <c r="M363" s="1"/>
      <c r="N363" s="1"/>
      <c r="O363" s="1"/>
      <c r="P363" s="1"/>
      <c r="Q363" s="1"/>
      <c r="R363" s="1"/>
      <c r="S363" s="1"/>
    </row>
    <row r="364" ht="15.75" customHeight="1">
      <c r="A364" s="1"/>
      <c r="B364" s="1"/>
      <c r="C364" s="1"/>
      <c r="D364" s="1"/>
      <c r="E364" s="1"/>
      <c r="F364" s="1"/>
      <c r="G364" s="1"/>
      <c r="H364" s="1"/>
      <c r="I364" s="1"/>
      <c r="J364" s="1"/>
      <c r="K364" s="1"/>
      <c r="L364" s="1"/>
      <c r="M364" s="1"/>
      <c r="N364" s="1"/>
      <c r="O364" s="1"/>
      <c r="P364" s="1"/>
      <c r="Q364" s="1"/>
      <c r="R364" s="1"/>
      <c r="S364" s="1"/>
    </row>
    <row r="365" ht="15.75" customHeight="1">
      <c r="A365" s="1"/>
      <c r="B365" s="1"/>
      <c r="C365" s="1"/>
      <c r="D365" s="1"/>
      <c r="E365" s="1"/>
      <c r="F365" s="1"/>
      <c r="G365" s="1"/>
      <c r="H365" s="1"/>
      <c r="I365" s="1"/>
      <c r="J365" s="1"/>
      <c r="K365" s="1"/>
      <c r="L365" s="1"/>
      <c r="M365" s="1"/>
      <c r="N365" s="1"/>
      <c r="O365" s="1"/>
      <c r="P365" s="1"/>
      <c r="Q365" s="1"/>
      <c r="R365" s="1"/>
      <c r="S365" s="1"/>
    </row>
    <row r="366" ht="15.75" customHeight="1">
      <c r="A366" s="1"/>
      <c r="B366" s="1"/>
      <c r="C366" s="1"/>
      <c r="D366" s="1"/>
      <c r="E366" s="1"/>
      <c r="F366" s="1"/>
      <c r="G366" s="1"/>
      <c r="H366" s="1"/>
      <c r="I366" s="1"/>
      <c r="J366" s="1"/>
      <c r="K366" s="1"/>
      <c r="L366" s="1"/>
      <c r="M366" s="1"/>
      <c r="N366" s="1"/>
      <c r="O366" s="1"/>
      <c r="P366" s="1"/>
      <c r="Q366" s="1"/>
      <c r="R366" s="1"/>
      <c r="S366" s="1"/>
    </row>
    <row r="367" ht="15.75" customHeight="1">
      <c r="A367" s="1"/>
      <c r="B367" s="1"/>
      <c r="C367" s="1"/>
      <c r="D367" s="1"/>
      <c r="E367" s="1"/>
      <c r="F367" s="1"/>
      <c r="G367" s="1"/>
      <c r="H367" s="1"/>
      <c r="I367" s="1"/>
      <c r="J367" s="1"/>
      <c r="K367" s="1"/>
      <c r="L367" s="1"/>
      <c r="M367" s="1"/>
      <c r="N367" s="1"/>
      <c r="O367" s="1"/>
      <c r="P367" s="1"/>
      <c r="Q367" s="1"/>
      <c r="R367" s="1"/>
      <c r="S367" s="1"/>
    </row>
    <row r="368" ht="15.75" customHeight="1">
      <c r="A368" s="1"/>
      <c r="B368" s="1"/>
      <c r="C368" s="1"/>
      <c r="D368" s="1"/>
      <c r="E368" s="1"/>
      <c r="F368" s="1"/>
      <c r="G368" s="1"/>
      <c r="H368" s="1"/>
      <c r="I368" s="1"/>
      <c r="J368" s="1"/>
      <c r="K368" s="1"/>
      <c r="L368" s="1"/>
      <c r="M368" s="1"/>
      <c r="N368" s="1"/>
      <c r="O368" s="1"/>
      <c r="P368" s="1"/>
      <c r="Q368" s="1"/>
      <c r="R368" s="1"/>
      <c r="S368" s="1"/>
    </row>
    <row r="369" ht="15.75" customHeight="1">
      <c r="A369" s="1"/>
      <c r="B369" s="1"/>
      <c r="C369" s="1"/>
      <c r="D369" s="1"/>
      <c r="E369" s="1"/>
      <c r="F369" s="1"/>
      <c r="G369" s="1"/>
      <c r="H369" s="1"/>
      <c r="I369" s="1"/>
      <c r="J369" s="1"/>
      <c r="K369" s="1"/>
      <c r="L369" s="1"/>
      <c r="M369" s="1"/>
      <c r="N369" s="1"/>
      <c r="O369" s="1"/>
      <c r="P369" s="1"/>
      <c r="Q369" s="1"/>
      <c r="R369" s="1"/>
      <c r="S369" s="1"/>
    </row>
    <row r="370" ht="15.75" customHeight="1">
      <c r="A370" s="1"/>
      <c r="B370" s="1"/>
      <c r="C370" s="1"/>
      <c r="D370" s="1"/>
      <c r="E370" s="1"/>
      <c r="F370" s="1"/>
      <c r="G370" s="1"/>
      <c r="H370" s="1"/>
      <c r="I370" s="1"/>
      <c r="J370" s="1"/>
      <c r="K370" s="1"/>
      <c r="L370" s="1"/>
      <c r="M370" s="1"/>
      <c r="N370" s="1"/>
      <c r="O370" s="1"/>
      <c r="P370" s="1"/>
      <c r="Q370" s="1"/>
      <c r="R370" s="1"/>
      <c r="S370" s="1"/>
    </row>
    <row r="371" ht="15.75" customHeight="1">
      <c r="A371" s="1"/>
      <c r="B371" s="1"/>
      <c r="C371" s="1"/>
      <c r="D371" s="1"/>
      <c r="E371" s="1"/>
      <c r="F371" s="1"/>
      <c r="G371" s="1"/>
      <c r="H371" s="1"/>
      <c r="I371" s="1"/>
      <c r="J371" s="1"/>
      <c r="K371" s="1"/>
      <c r="L371" s="1"/>
      <c r="M371" s="1"/>
      <c r="N371" s="1"/>
      <c r="O371" s="1"/>
      <c r="P371" s="1"/>
      <c r="Q371" s="1"/>
      <c r="R371" s="1"/>
      <c r="S371" s="1"/>
    </row>
    <row r="372" ht="15.75" customHeight="1">
      <c r="A372" s="1"/>
      <c r="B372" s="1"/>
      <c r="C372" s="1"/>
      <c r="D372" s="1"/>
      <c r="E372" s="1"/>
      <c r="F372" s="1"/>
      <c r="G372" s="1"/>
      <c r="H372" s="1"/>
      <c r="I372" s="1"/>
      <c r="J372" s="1"/>
      <c r="K372" s="1"/>
      <c r="L372" s="1"/>
      <c r="M372" s="1"/>
      <c r="N372" s="1"/>
      <c r="O372" s="1"/>
      <c r="P372" s="1"/>
      <c r="Q372" s="1"/>
      <c r="R372" s="1"/>
      <c r="S372" s="1"/>
    </row>
    <row r="373" ht="15.75" customHeight="1">
      <c r="A373" s="1"/>
      <c r="B373" s="1"/>
      <c r="C373" s="1"/>
      <c r="D373" s="1"/>
      <c r="E373" s="1"/>
      <c r="F373" s="1"/>
      <c r="G373" s="1"/>
      <c r="H373" s="1"/>
      <c r="I373" s="1"/>
      <c r="J373" s="1"/>
      <c r="K373" s="1"/>
      <c r="L373" s="1"/>
      <c r="M373" s="1"/>
      <c r="N373" s="1"/>
      <c r="O373" s="1"/>
      <c r="P373" s="1"/>
      <c r="Q373" s="1"/>
      <c r="R373" s="1"/>
      <c r="S373" s="1"/>
    </row>
    <row r="374" ht="15.75" customHeight="1">
      <c r="A374" s="1"/>
      <c r="B374" s="1"/>
      <c r="C374" s="1"/>
      <c r="D374" s="1"/>
      <c r="E374" s="1"/>
      <c r="F374" s="1"/>
      <c r="G374" s="1"/>
      <c r="H374" s="1"/>
      <c r="I374" s="1"/>
      <c r="J374" s="1"/>
      <c r="K374" s="1"/>
      <c r="L374" s="1"/>
      <c r="M374" s="1"/>
      <c r="N374" s="1"/>
      <c r="O374" s="1"/>
      <c r="P374" s="1"/>
      <c r="Q374" s="1"/>
      <c r="R374" s="1"/>
      <c r="S374" s="1"/>
    </row>
    <row r="375" ht="15.75" customHeight="1">
      <c r="A375" s="1"/>
      <c r="B375" s="1"/>
      <c r="C375" s="1"/>
      <c r="D375" s="1"/>
      <c r="E375" s="1"/>
      <c r="F375" s="1"/>
      <c r="G375" s="1"/>
      <c r="H375" s="1"/>
      <c r="I375" s="1"/>
      <c r="J375" s="1"/>
      <c r="K375" s="1"/>
      <c r="L375" s="1"/>
      <c r="M375" s="1"/>
      <c r="N375" s="1"/>
      <c r="O375" s="1"/>
      <c r="P375" s="1"/>
      <c r="Q375" s="1"/>
      <c r="R375" s="1"/>
      <c r="S375" s="1"/>
    </row>
    <row r="376" ht="15.75" customHeight="1">
      <c r="A376" s="1"/>
      <c r="B376" s="1"/>
      <c r="C376" s="1"/>
      <c r="D376" s="1"/>
      <c r="E376" s="1"/>
      <c r="F376" s="1"/>
      <c r="G376" s="1"/>
      <c r="H376" s="1"/>
      <c r="I376" s="1"/>
      <c r="J376" s="1"/>
      <c r="K376" s="1"/>
      <c r="L376" s="1"/>
      <c r="M376" s="1"/>
      <c r="N376" s="1"/>
      <c r="O376" s="1"/>
      <c r="P376" s="1"/>
      <c r="Q376" s="1"/>
      <c r="R376" s="1"/>
      <c r="S376" s="1"/>
    </row>
    <row r="377" ht="15.75" customHeight="1">
      <c r="A377" s="1"/>
      <c r="B377" s="1"/>
      <c r="C377" s="1"/>
      <c r="D377" s="1"/>
      <c r="E377" s="1"/>
      <c r="F377" s="1"/>
      <c r="G377" s="1"/>
      <c r="H377" s="1"/>
      <c r="I377" s="1"/>
      <c r="J377" s="1"/>
      <c r="K377" s="1"/>
      <c r="L377" s="1"/>
      <c r="M377" s="1"/>
      <c r="N377" s="1"/>
      <c r="O377" s="1"/>
      <c r="P377" s="1"/>
      <c r="Q377" s="1"/>
      <c r="R377" s="1"/>
      <c r="S377" s="1"/>
    </row>
    <row r="378" ht="15.75" customHeight="1">
      <c r="A378" s="1"/>
      <c r="B378" s="1"/>
      <c r="C378" s="1"/>
      <c r="D378" s="1"/>
      <c r="E378" s="1"/>
      <c r="F378" s="1"/>
      <c r="G378" s="1"/>
      <c r="H378" s="1"/>
      <c r="I378" s="1"/>
      <c r="J378" s="1"/>
      <c r="K378" s="1"/>
      <c r="L378" s="1"/>
      <c r="M378" s="1"/>
      <c r="N378" s="1"/>
      <c r="O378" s="1"/>
      <c r="P378" s="1"/>
      <c r="Q378" s="1"/>
      <c r="R378" s="1"/>
      <c r="S378" s="1"/>
    </row>
    <row r="379" ht="15.75" customHeight="1">
      <c r="A379" s="1"/>
      <c r="B379" s="1"/>
      <c r="C379" s="1"/>
      <c r="D379" s="1"/>
      <c r="E379" s="1"/>
      <c r="F379" s="1"/>
      <c r="G379" s="1"/>
      <c r="H379" s="1"/>
      <c r="I379" s="1"/>
      <c r="J379" s="1"/>
      <c r="K379" s="1"/>
      <c r="L379" s="1"/>
      <c r="M379" s="1"/>
      <c r="N379" s="1"/>
      <c r="O379" s="1"/>
      <c r="P379" s="1"/>
      <c r="Q379" s="1"/>
      <c r="R379" s="1"/>
      <c r="S379" s="1"/>
    </row>
    <row r="380" ht="15.75" customHeight="1">
      <c r="A380" s="1"/>
      <c r="B380" s="1"/>
      <c r="C380" s="1"/>
      <c r="D380" s="1"/>
      <c r="E380" s="1"/>
      <c r="F380" s="1"/>
      <c r="G380" s="1"/>
      <c r="H380" s="1"/>
      <c r="I380" s="1"/>
      <c r="J380" s="1"/>
      <c r="K380" s="1"/>
      <c r="L380" s="1"/>
      <c r="M380" s="1"/>
      <c r="N380" s="1"/>
      <c r="O380" s="1"/>
      <c r="P380" s="1"/>
      <c r="Q380" s="1"/>
      <c r="R380" s="1"/>
      <c r="S380" s="1"/>
    </row>
    <row r="381" ht="15.75" customHeight="1">
      <c r="A381" s="1"/>
      <c r="B381" s="1"/>
      <c r="C381" s="1"/>
      <c r="D381" s="1"/>
      <c r="E381" s="1"/>
      <c r="F381" s="1"/>
      <c r="G381" s="1"/>
      <c r="H381" s="1"/>
      <c r="I381" s="1"/>
      <c r="J381" s="1"/>
      <c r="K381" s="1"/>
      <c r="L381" s="1"/>
      <c r="M381" s="1"/>
      <c r="N381" s="1"/>
      <c r="O381" s="1"/>
      <c r="P381" s="1"/>
      <c r="Q381" s="1"/>
      <c r="R381" s="1"/>
      <c r="S381" s="1"/>
    </row>
    <row r="382" ht="15.75" customHeight="1">
      <c r="A382" s="1"/>
      <c r="B382" s="1"/>
      <c r="C382" s="1"/>
      <c r="D382" s="1"/>
      <c r="E382" s="1"/>
      <c r="F382" s="1"/>
      <c r="G382" s="1"/>
      <c r="H382" s="1"/>
      <c r="I382" s="1"/>
      <c r="J382" s="1"/>
      <c r="K382" s="1"/>
      <c r="L382" s="1"/>
      <c r="M382" s="1"/>
      <c r="N382" s="1"/>
      <c r="O382" s="1"/>
      <c r="P382" s="1"/>
      <c r="Q382" s="1"/>
      <c r="R382" s="1"/>
      <c r="S382" s="1"/>
    </row>
    <row r="383" ht="15.75" customHeight="1">
      <c r="A383" s="1"/>
      <c r="B383" s="1"/>
      <c r="C383" s="1"/>
      <c r="D383" s="1"/>
      <c r="E383" s="1"/>
      <c r="F383" s="1"/>
      <c r="G383" s="1"/>
      <c r="H383" s="1"/>
      <c r="I383" s="1"/>
      <c r="J383" s="1"/>
      <c r="K383" s="1"/>
      <c r="L383" s="1"/>
      <c r="M383" s="1"/>
      <c r="N383" s="1"/>
      <c r="O383" s="1"/>
      <c r="P383" s="1"/>
      <c r="Q383" s="1"/>
      <c r="R383" s="1"/>
      <c r="S383" s="1"/>
    </row>
    <row r="384" ht="15.75" customHeight="1">
      <c r="A384" s="1"/>
      <c r="B384" s="1"/>
      <c r="C384" s="1"/>
      <c r="D384" s="1"/>
      <c r="E384" s="1"/>
      <c r="F384" s="1"/>
      <c r="G384" s="1"/>
      <c r="H384" s="1"/>
      <c r="I384" s="1"/>
      <c r="J384" s="1"/>
      <c r="K384" s="1"/>
      <c r="L384" s="1"/>
      <c r="M384" s="1"/>
      <c r="N384" s="1"/>
      <c r="O384" s="1"/>
      <c r="P384" s="1"/>
      <c r="Q384" s="1"/>
      <c r="R384" s="1"/>
      <c r="S384" s="1"/>
    </row>
    <row r="385" ht="15.75" customHeight="1">
      <c r="A385" s="1"/>
      <c r="B385" s="1"/>
      <c r="C385" s="1"/>
      <c r="D385" s="1"/>
      <c r="E385" s="1"/>
      <c r="F385" s="1"/>
      <c r="G385" s="1"/>
      <c r="H385" s="1"/>
      <c r="I385" s="1"/>
      <c r="J385" s="1"/>
      <c r="K385" s="1"/>
      <c r="L385" s="1"/>
      <c r="M385" s="1"/>
      <c r="N385" s="1"/>
      <c r="O385" s="1"/>
      <c r="P385" s="1"/>
      <c r="Q385" s="1"/>
      <c r="R385" s="1"/>
      <c r="S385" s="1"/>
    </row>
    <row r="386" ht="15.75" customHeight="1">
      <c r="A386" s="1"/>
      <c r="B386" s="1"/>
      <c r="C386" s="1"/>
      <c r="D386" s="1"/>
      <c r="E386" s="1"/>
      <c r="F386" s="1"/>
      <c r="G386" s="1"/>
      <c r="H386" s="1"/>
      <c r="I386" s="1"/>
      <c r="J386" s="1"/>
      <c r="K386" s="1"/>
      <c r="L386" s="1"/>
      <c r="M386" s="1"/>
      <c r="N386" s="1"/>
      <c r="O386" s="1"/>
      <c r="P386" s="1"/>
      <c r="Q386" s="1"/>
      <c r="R386" s="1"/>
      <c r="S386" s="1"/>
    </row>
    <row r="387" ht="15.75" customHeight="1">
      <c r="A387" s="1"/>
      <c r="B387" s="1"/>
      <c r="C387" s="1"/>
      <c r="D387" s="1"/>
      <c r="E387" s="1"/>
      <c r="F387" s="1"/>
      <c r="G387" s="1"/>
      <c r="H387" s="1"/>
      <c r="I387" s="1"/>
      <c r="J387" s="1"/>
      <c r="K387" s="1"/>
      <c r="L387" s="1"/>
      <c r="M387" s="1"/>
      <c r="N387" s="1"/>
      <c r="O387" s="1"/>
      <c r="P387" s="1"/>
      <c r="Q387" s="1"/>
      <c r="R387" s="1"/>
      <c r="S387" s="1"/>
    </row>
    <row r="388" ht="15.75" customHeight="1">
      <c r="A388" s="1"/>
      <c r="B388" s="1"/>
      <c r="C388" s="1"/>
      <c r="D388" s="1"/>
      <c r="E388" s="1"/>
      <c r="F388" s="1"/>
      <c r="G388" s="1"/>
      <c r="H388" s="1"/>
      <c r="I388" s="1"/>
      <c r="J388" s="1"/>
      <c r="K388" s="1"/>
      <c r="L388" s="1"/>
      <c r="M388" s="1"/>
      <c r="N388" s="1"/>
      <c r="O388" s="1"/>
      <c r="P388" s="1"/>
      <c r="Q388" s="1"/>
      <c r="R388" s="1"/>
      <c r="S388" s="1"/>
    </row>
    <row r="389" ht="15.75" customHeight="1">
      <c r="A389" s="1"/>
      <c r="B389" s="1"/>
      <c r="C389" s="1"/>
      <c r="D389" s="1"/>
      <c r="E389" s="1"/>
      <c r="F389" s="1"/>
      <c r="G389" s="1"/>
      <c r="H389" s="1"/>
      <c r="I389" s="1"/>
      <c r="J389" s="1"/>
      <c r="K389" s="1"/>
      <c r="L389" s="1"/>
      <c r="M389" s="1"/>
      <c r="N389" s="1"/>
      <c r="O389" s="1"/>
      <c r="P389" s="1"/>
      <c r="Q389" s="1"/>
      <c r="R389" s="1"/>
      <c r="S389" s="1"/>
    </row>
    <row r="390" ht="15.75" customHeight="1">
      <c r="A390" s="1"/>
      <c r="B390" s="1"/>
      <c r="C390" s="1"/>
      <c r="D390" s="1"/>
      <c r="E390" s="1"/>
      <c r="F390" s="1"/>
      <c r="G390" s="1"/>
      <c r="H390" s="1"/>
      <c r="I390" s="1"/>
      <c r="J390" s="1"/>
      <c r="K390" s="1"/>
      <c r="L390" s="1"/>
      <c r="M390" s="1"/>
      <c r="N390" s="1"/>
      <c r="O390" s="1"/>
      <c r="P390" s="1"/>
      <c r="Q390" s="1"/>
      <c r="R390" s="1"/>
      <c r="S390" s="1"/>
    </row>
    <row r="391" ht="15.75" customHeight="1">
      <c r="A391" s="1"/>
      <c r="B391" s="1"/>
      <c r="C391" s="1"/>
      <c r="D391" s="1"/>
      <c r="E391" s="1"/>
      <c r="F391" s="1"/>
      <c r="G391" s="1"/>
      <c r="H391" s="1"/>
      <c r="I391" s="1"/>
      <c r="J391" s="1"/>
      <c r="K391" s="1"/>
      <c r="L391" s="1"/>
      <c r="M391" s="1"/>
      <c r="N391" s="1"/>
      <c r="O391" s="1"/>
      <c r="P391" s="1"/>
      <c r="Q391" s="1"/>
      <c r="R391" s="1"/>
      <c r="S391" s="1"/>
    </row>
    <row r="392" ht="15.75" customHeight="1">
      <c r="A392" s="1"/>
      <c r="B392" s="1"/>
      <c r="C392" s="1"/>
      <c r="D392" s="1"/>
      <c r="E392" s="1"/>
      <c r="F392" s="1"/>
      <c r="G392" s="1"/>
      <c r="H392" s="1"/>
      <c r="I392" s="1"/>
      <c r="J392" s="1"/>
      <c r="K392" s="1"/>
      <c r="L392" s="1"/>
      <c r="M392" s="1"/>
      <c r="N392" s="1"/>
      <c r="O392" s="1"/>
      <c r="P392" s="1"/>
      <c r="Q392" s="1"/>
      <c r="R392" s="1"/>
      <c r="S392" s="1"/>
    </row>
    <row r="393" ht="15.75" customHeight="1">
      <c r="A393" s="1"/>
      <c r="B393" s="1"/>
      <c r="C393" s="1"/>
      <c r="D393" s="1"/>
      <c r="E393" s="1"/>
      <c r="F393" s="1"/>
      <c r="G393" s="1"/>
      <c r="H393" s="1"/>
      <c r="I393" s="1"/>
      <c r="J393" s="1"/>
      <c r="K393" s="1"/>
      <c r="L393" s="1"/>
      <c r="M393" s="1"/>
      <c r="N393" s="1"/>
      <c r="O393" s="1"/>
      <c r="P393" s="1"/>
      <c r="Q393" s="1"/>
      <c r="R393" s="1"/>
      <c r="S393" s="1"/>
    </row>
    <row r="394" ht="15.75" customHeight="1">
      <c r="A394" s="1"/>
      <c r="B394" s="1"/>
      <c r="C394" s="1"/>
      <c r="D394" s="1"/>
      <c r="E394" s="1"/>
      <c r="F394" s="1"/>
      <c r="G394" s="1"/>
      <c r="H394" s="1"/>
      <c r="I394" s="1"/>
      <c r="J394" s="1"/>
      <c r="K394" s="1"/>
      <c r="L394" s="1"/>
      <c r="M394" s="1"/>
      <c r="N394" s="1"/>
      <c r="O394" s="1"/>
      <c r="P394" s="1"/>
      <c r="Q394" s="1"/>
      <c r="R394" s="1"/>
      <c r="S394" s="1"/>
    </row>
    <row r="395" ht="15.75" customHeight="1">
      <c r="A395" s="1"/>
      <c r="B395" s="1"/>
      <c r="C395" s="1"/>
      <c r="D395" s="1"/>
      <c r="E395" s="1"/>
      <c r="F395" s="1"/>
      <c r="G395" s="1"/>
      <c r="H395" s="1"/>
      <c r="I395" s="1"/>
      <c r="J395" s="1"/>
      <c r="K395" s="1"/>
      <c r="L395" s="1"/>
      <c r="M395" s="1"/>
      <c r="N395" s="1"/>
      <c r="O395" s="1"/>
      <c r="P395" s="1"/>
      <c r="Q395" s="1"/>
      <c r="R395" s="1"/>
      <c r="S395" s="1"/>
    </row>
    <row r="396" ht="15.75" customHeight="1">
      <c r="A396" s="1"/>
      <c r="B396" s="1"/>
      <c r="C396" s="1"/>
      <c r="D396" s="1"/>
      <c r="E396" s="1"/>
      <c r="F396" s="1"/>
      <c r="G396" s="1"/>
      <c r="H396" s="1"/>
      <c r="I396" s="1"/>
      <c r="J396" s="1"/>
      <c r="K396" s="1"/>
      <c r="L396" s="1"/>
      <c r="M396" s="1"/>
      <c r="N396" s="1"/>
      <c r="O396" s="1"/>
      <c r="P396" s="1"/>
      <c r="Q396" s="1"/>
      <c r="R396" s="1"/>
      <c r="S396" s="1"/>
    </row>
    <row r="397" ht="15.75" customHeight="1">
      <c r="A397" s="1"/>
      <c r="B397" s="1"/>
      <c r="C397" s="1"/>
      <c r="D397" s="1"/>
      <c r="E397" s="1"/>
      <c r="F397" s="1"/>
      <c r="G397" s="1"/>
      <c r="H397" s="1"/>
      <c r="I397" s="1"/>
      <c r="J397" s="1"/>
      <c r="K397" s="1"/>
      <c r="L397" s="1"/>
      <c r="M397" s="1"/>
      <c r="N397" s="1"/>
      <c r="O397" s="1"/>
      <c r="P397" s="1"/>
      <c r="Q397" s="1"/>
      <c r="R397" s="1"/>
      <c r="S397" s="1"/>
    </row>
    <row r="398" ht="15.75" customHeight="1">
      <c r="A398" s="1"/>
      <c r="B398" s="1"/>
      <c r="C398" s="1"/>
      <c r="D398" s="1"/>
      <c r="E398" s="1"/>
      <c r="F398" s="1"/>
      <c r="G398" s="1"/>
      <c r="H398" s="1"/>
      <c r="I398" s="1"/>
      <c r="J398" s="1"/>
      <c r="K398" s="1"/>
      <c r="L398" s="1"/>
      <c r="M398" s="1"/>
      <c r="N398" s="1"/>
      <c r="O398" s="1"/>
      <c r="P398" s="1"/>
      <c r="Q398" s="1"/>
      <c r="R398" s="1"/>
      <c r="S398" s="1"/>
    </row>
    <row r="399" ht="15.75" customHeight="1">
      <c r="A399" s="1"/>
      <c r="B399" s="1"/>
      <c r="C399" s="1"/>
      <c r="D399" s="1"/>
      <c r="E399" s="1"/>
      <c r="F399" s="1"/>
      <c r="G399" s="1"/>
      <c r="H399" s="1"/>
      <c r="I399" s="1"/>
      <c r="J399" s="1"/>
      <c r="K399" s="1"/>
      <c r="L399" s="1"/>
      <c r="M399" s="1"/>
      <c r="N399" s="1"/>
      <c r="O399" s="1"/>
      <c r="P399" s="1"/>
      <c r="Q399" s="1"/>
      <c r="R399" s="1"/>
      <c r="S399" s="1"/>
    </row>
    <row r="400" ht="15.75" customHeight="1">
      <c r="A400" s="1"/>
      <c r="B400" s="1"/>
      <c r="C400" s="1"/>
      <c r="D400" s="1"/>
      <c r="E400" s="1"/>
      <c r="F400" s="1"/>
      <c r="G400" s="1"/>
      <c r="H400" s="1"/>
      <c r="I400" s="1"/>
      <c r="J400" s="1"/>
      <c r="K400" s="1"/>
      <c r="L400" s="1"/>
      <c r="M400" s="1"/>
      <c r="N400" s="1"/>
      <c r="O400" s="1"/>
      <c r="P400" s="1"/>
      <c r="Q400" s="1"/>
      <c r="R400" s="1"/>
      <c r="S400" s="1"/>
    </row>
    <row r="401" ht="15.75" customHeight="1">
      <c r="A401" s="1"/>
      <c r="B401" s="1"/>
      <c r="C401" s="1"/>
      <c r="D401" s="1"/>
      <c r="E401" s="1"/>
      <c r="F401" s="1"/>
      <c r="G401" s="1"/>
      <c r="H401" s="1"/>
      <c r="I401" s="1"/>
      <c r="J401" s="1"/>
      <c r="K401" s="1"/>
      <c r="L401" s="1"/>
      <c r="M401" s="1"/>
      <c r="N401" s="1"/>
      <c r="O401" s="1"/>
      <c r="P401" s="1"/>
      <c r="Q401" s="1"/>
      <c r="R401" s="1"/>
      <c r="S401" s="1"/>
    </row>
    <row r="402" ht="15.75" customHeight="1">
      <c r="A402" s="1"/>
      <c r="B402" s="1"/>
      <c r="C402" s="1"/>
      <c r="D402" s="1"/>
      <c r="E402" s="1"/>
      <c r="F402" s="1"/>
      <c r="G402" s="1"/>
      <c r="H402" s="1"/>
      <c r="I402" s="1"/>
      <c r="J402" s="1"/>
      <c r="K402" s="1"/>
      <c r="L402" s="1"/>
      <c r="M402" s="1"/>
      <c r="N402" s="1"/>
      <c r="O402" s="1"/>
      <c r="P402" s="1"/>
      <c r="Q402" s="1"/>
      <c r="R402" s="1"/>
      <c r="S402" s="1"/>
    </row>
    <row r="403" ht="15.75" customHeight="1">
      <c r="A403" s="1"/>
      <c r="B403" s="1"/>
      <c r="C403" s="1"/>
      <c r="D403" s="1"/>
      <c r="E403" s="1"/>
      <c r="F403" s="1"/>
      <c r="G403" s="1"/>
      <c r="H403" s="1"/>
      <c r="I403" s="1"/>
      <c r="J403" s="1"/>
      <c r="K403" s="1"/>
      <c r="L403" s="1"/>
      <c r="M403" s="1"/>
      <c r="N403" s="1"/>
      <c r="O403" s="1"/>
      <c r="P403" s="1"/>
      <c r="Q403" s="1"/>
      <c r="R403" s="1"/>
      <c r="S403" s="1"/>
    </row>
    <row r="404" ht="15.75" customHeight="1">
      <c r="A404" s="1"/>
      <c r="B404" s="1"/>
      <c r="C404" s="1"/>
      <c r="D404" s="1"/>
      <c r="E404" s="1"/>
      <c r="F404" s="1"/>
      <c r="G404" s="1"/>
      <c r="H404" s="1"/>
      <c r="I404" s="1"/>
      <c r="J404" s="1"/>
      <c r="K404" s="1"/>
      <c r="L404" s="1"/>
      <c r="M404" s="1"/>
      <c r="N404" s="1"/>
      <c r="O404" s="1"/>
      <c r="P404" s="1"/>
      <c r="Q404" s="1"/>
      <c r="R404" s="1"/>
      <c r="S404" s="1"/>
    </row>
    <row r="405" ht="15.75" customHeight="1">
      <c r="A405" s="1"/>
      <c r="B405" s="1"/>
      <c r="C405" s="1"/>
      <c r="D405" s="1"/>
      <c r="E405" s="1"/>
      <c r="F405" s="1"/>
      <c r="G405" s="1"/>
      <c r="H405" s="1"/>
      <c r="I405" s="1"/>
      <c r="J405" s="1"/>
      <c r="K405" s="1"/>
      <c r="L405" s="1"/>
      <c r="M405" s="1"/>
      <c r="N405" s="1"/>
      <c r="O405" s="1"/>
      <c r="P405" s="1"/>
      <c r="Q405" s="1"/>
      <c r="R405" s="1"/>
      <c r="S405" s="1"/>
    </row>
    <row r="406" ht="15.75" customHeight="1">
      <c r="A406" s="1"/>
      <c r="B406" s="1"/>
      <c r="C406" s="1"/>
      <c r="D406" s="1"/>
      <c r="E406" s="1"/>
      <c r="F406" s="1"/>
      <c r="G406" s="1"/>
      <c r="H406" s="1"/>
      <c r="I406" s="1"/>
      <c r="J406" s="1"/>
      <c r="K406" s="1"/>
      <c r="L406" s="1"/>
      <c r="M406" s="1"/>
      <c r="N406" s="1"/>
      <c r="O406" s="1"/>
      <c r="P406" s="1"/>
      <c r="Q406" s="1"/>
      <c r="R406" s="1"/>
      <c r="S406" s="1"/>
    </row>
    <row r="407" ht="15.75" customHeight="1">
      <c r="A407" s="1"/>
      <c r="B407" s="1"/>
      <c r="C407" s="1"/>
      <c r="D407" s="1"/>
      <c r="E407" s="1"/>
      <c r="F407" s="1"/>
      <c r="G407" s="1"/>
      <c r="H407" s="1"/>
      <c r="I407" s="1"/>
      <c r="J407" s="1"/>
      <c r="K407" s="1"/>
      <c r="L407" s="1"/>
      <c r="M407" s="1"/>
      <c r="N407" s="1"/>
      <c r="O407" s="1"/>
      <c r="P407" s="1"/>
      <c r="Q407" s="1"/>
      <c r="R407" s="1"/>
      <c r="S407" s="1"/>
    </row>
    <row r="408" ht="15.75" customHeight="1">
      <c r="A408" s="1"/>
      <c r="B408" s="1"/>
      <c r="C408" s="1"/>
      <c r="D408" s="1"/>
      <c r="E408" s="1"/>
      <c r="F408" s="1"/>
      <c r="G408" s="1"/>
      <c r="H408" s="1"/>
      <c r="I408" s="1"/>
      <c r="J408" s="1"/>
      <c r="K408" s="1"/>
      <c r="L408" s="1"/>
      <c r="M408" s="1"/>
      <c r="N408" s="1"/>
      <c r="O408" s="1"/>
      <c r="P408" s="1"/>
      <c r="Q408" s="1"/>
      <c r="R408" s="1"/>
      <c r="S408" s="1"/>
    </row>
    <row r="409" ht="15.75" customHeight="1">
      <c r="A409" s="1"/>
      <c r="B409" s="1"/>
      <c r="C409" s="1"/>
      <c r="D409" s="1"/>
      <c r="E409" s="1"/>
      <c r="F409" s="1"/>
      <c r="G409" s="1"/>
      <c r="H409" s="1"/>
      <c r="I409" s="1"/>
      <c r="J409" s="1"/>
      <c r="K409" s="1"/>
      <c r="L409" s="1"/>
      <c r="M409" s="1"/>
      <c r="N409" s="1"/>
      <c r="O409" s="1"/>
      <c r="P409" s="1"/>
      <c r="Q409" s="1"/>
      <c r="R409" s="1"/>
      <c r="S409" s="1"/>
    </row>
    <row r="410" ht="15.75" customHeight="1">
      <c r="A410" s="1"/>
      <c r="B410" s="1"/>
      <c r="C410" s="1"/>
      <c r="D410" s="1"/>
      <c r="E410" s="1"/>
      <c r="F410" s="1"/>
      <c r="G410" s="1"/>
      <c r="H410" s="1"/>
      <c r="I410" s="1"/>
      <c r="J410" s="1"/>
      <c r="K410" s="1"/>
      <c r="L410" s="1"/>
      <c r="M410" s="1"/>
      <c r="N410" s="1"/>
      <c r="O410" s="1"/>
      <c r="P410" s="1"/>
      <c r="Q410" s="1"/>
      <c r="R410" s="1"/>
      <c r="S410" s="1"/>
    </row>
    <row r="411" ht="15.75" customHeight="1">
      <c r="A411" s="1"/>
      <c r="B411" s="1"/>
      <c r="C411" s="1"/>
      <c r="D411" s="1"/>
      <c r="E411" s="1"/>
      <c r="F411" s="1"/>
      <c r="G411" s="1"/>
      <c r="H411" s="1"/>
      <c r="I411" s="1"/>
      <c r="J411" s="1"/>
      <c r="K411" s="1"/>
      <c r="L411" s="1"/>
      <c r="M411" s="1"/>
      <c r="N411" s="1"/>
      <c r="O411" s="1"/>
      <c r="P411" s="1"/>
      <c r="Q411" s="1"/>
      <c r="R411" s="1"/>
      <c r="S411" s="1"/>
    </row>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63">
    <mergeCell ref="B9:J9"/>
    <mergeCell ref="D10:I10"/>
    <mergeCell ref="D1:F4"/>
    <mergeCell ref="G1:J4"/>
    <mergeCell ref="B6:J6"/>
    <mergeCell ref="B7:J7"/>
    <mergeCell ref="B8:J8"/>
    <mergeCell ref="B10:B11"/>
    <mergeCell ref="C10:C11"/>
    <mergeCell ref="J10:J11"/>
    <mergeCell ref="B15:J15"/>
    <mergeCell ref="B17:J17"/>
    <mergeCell ref="B18:J18"/>
    <mergeCell ref="B19:B20"/>
    <mergeCell ref="C19:C20"/>
    <mergeCell ref="J19:J20"/>
    <mergeCell ref="D19:I19"/>
    <mergeCell ref="B22:J22"/>
    <mergeCell ref="B23:J23"/>
    <mergeCell ref="B24:B25"/>
    <mergeCell ref="C24:C25"/>
    <mergeCell ref="D24:I24"/>
    <mergeCell ref="J24:J25"/>
    <mergeCell ref="B27:J27"/>
    <mergeCell ref="B31:J31"/>
    <mergeCell ref="B36:J36"/>
    <mergeCell ref="B40:J40"/>
    <mergeCell ref="B44:J44"/>
    <mergeCell ref="B48:J48"/>
    <mergeCell ref="B51:J51"/>
    <mergeCell ref="B56:J56"/>
    <mergeCell ref="B58:J58"/>
    <mergeCell ref="B59:J59"/>
    <mergeCell ref="B60:B61"/>
    <mergeCell ref="C60:C61"/>
    <mergeCell ref="D60:I60"/>
    <mergeCell ref="J60:J61"/>
    <mergeCell ref="B82:J82"/>
    <mergeCell ref="D83:I83"/>
    <mergeCell ref="J131:J132"/>
    <mergeCell ref="J137:J138"/>
    <mergeCell ref="J89:J90"/>
    <mergeCell ref="J93:J94"/>
    <mergeCell ref="J100:J101"/>
    <mergeCell ref="J104:J105"/>
    <mergeCell ref="J111:J112"/>
    <mergeCell ref="J118:J119"/>
    <mergeCell ref="J125:J126"/>
    <mergeCell ref="B117:J117"/>
    <mergeCell ref="D118:I118"/>
    <mergeCell ref="B124:J124"/>
    <mergeCell ref="D125:I125"/>
    <mergeCell ref="B130:J130"/>
    <mergeCell ref="D131:I131"/>
    <mergeCell ref="B136:J136"/>
    <mergeCell ref="D137:I137"/>
    <mergeCell ref="B142:J142"/>
    <mergeCell ref="D143:I143"/>
    <mergeCell ref="J143:J144"/>
    <mergeCell ref="B147:J147"/>
    <mergeCell ref="D148:I148"/>
    <mergeCell ref="J148:J149"/>
    <mergeCell ref="B66:J66"/>
    <mergeCell ref="B71:J71"/>
    <mergeCell ref="B75:J75"/>
    <mergeCell ref="B80:J80"/>
    <mergeCell ref="B81:J81"/>
    <mergeCell ref="B83:B84"/>
    <mergeCell ref="C83:C84"/>
    <mergeCell ref="J83:J84"/>
    <mergeCell ref="B88:J88"/>
    <mergeCell ref="B89:B90"/>
    <mergeCell ref="C89:C90"/>
    <mergeCell ref="D89:I89"/>
    <mergeCell ref="B92:J92"/>
    <mergeCell ref="D93:I93"/>
    <mergeCell ref="B93:B94"/>
    <mergeCell ref="C93:C94"/>
    <mergeCell ref="B100:B101"/>
    <mergeCell ref="C100:C101"/>
    <mergeCell ref="B104:B105"/>
    <mergeCell ref="C104:C105"/>
    <mergeCell ref="C111:C112"/>
    <mergeCell ref="B98:J98"/>
    <mergeCell ref="B99:J99"/>
    <mergeCell ref="D100:I100"/>
    <mergeCell ref="B103:J103"/>
    <mergeCell ref="D104:I104"/>
    <mergeCell ref="B110:J110"/>
    <mergeCell ref="D111:I111"/>
    <mergeCell ref="B111:B112"/>
    <mergeCell ref="B118:B119"/>
    <mergeCell ref="C118:C119"/>
    <mergeCell ref="B125:B126"/>
    <mergeCell ref="C125:C126"/>
    <mergeCell ref="B131:B132"/>
    <mergeCell ref="C131:C132"/>
    <mergeCell ref="B155:B156"/>
    <mergeCell ref="B161:B162"/>
    <mergeCell ref="C161:C162"/>
    <mergeCell ref="B137:B138"/>
    <mergeCell ref="C137:C138"/>
    <mergeCell ref="B143:B144"/>
    <mergeCell ref="C143:C144"/>
    <mergeCell ref="B148:B149"/>
    <mergeCell ref="C148:C149"/>
    <mergeCell ref="C155:C156"/>
    <mergeCell ref="B187:B188"/>
    <mergeCell ref="C187:C188"/>
    <mergeCell ref="B191:B192"/>
    <mergeCell ref="C191:C192"/>
    <mergeCell ref="B196:B197"/>
    <mergeCell ref="C196:C197"/>
    <mergeCell ref="C200:C201"/>
    <mergeCell ref="B190:J190"/>
    <mergeCell ref="D191:I191"/>
    <mergeCell ref="B194:J194"/>
    <mergeCell ref="B195:J195"/>
    <mergeCell ref="D196:I196"/>
    <mergeCell ref="B199:J199"/>
    <mergeCell ref="D200:I200"/>
    <mergeCell ref="B154:J154"/>
    <mergeCell ref="D155:I155"/>
    <mergeCell ref="J155:J156"/>
    <mergeCell ref="B158:J158"/>
    <mergeCell ref="B159:J159"/>
    <mergeCell ref="B160:J160"/>
    <mergeCell ref="J161:J162"/>
    <mergeCell ref="D161:I161"/>
    <mergeCell ref="B168:J168"/>
    <mergeCell ref="C169:C170"/>
    <mergeCell ref="D169:I169"/>
    <mergeCell ref="B172:J172"/>
    <mergeCell ref="B173:J173"/>
    <mergeCell ref="D174:I174"/>
    <mergeCell ref="B169:B170"/>
    <mergeCell ref="B174:B175"/>
    <mergeCell ref="C174:C175"/>
    <mergeCell ref="B178:B179"/>
    <mergeCell ref="C178:C179"/>
    <mergeCell ref="B182:B183"/>
    <mergeCell ref="C182:C183"/>
    <mergeCell ref="B177:J177"/>
    <mergeCell ref="D178:I178"/>
    <mergeCell ref="B181:J181"/>
    <mergeCell ref="D182:I182"/>
    <mergeCell ref="B185:J185"/>
    <mergeCell ref="B186:J186"/>
    <mergeCell ref="D187:I187"/>
    <mergeCell ref="B200:B201"/>
    <mergeCell ref="B206:B207"/>
    <mergeCell ref="C206:C207"/>
    <mergeCell ref="B205:J205"/>
    <mergeCell ref="D206:I206"/>
    <mergeCell ref="J200:J201"/>
    <mergeCell ref="J206:J207"/>
    <mergeCell ref="J169:J170"/>
    <mergeCell ref="J174:J175"/>
    <mergeCell ref="J178:J179"/>
    <mergeCell ref="J182:J183"/>
    <mergeCell ref="J187:J188"/>
    <mergeCell ref="J191:J192"/>
    <mergeCell ref="J196:J197"/>
  </mergeCells>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6" width="14.43"/>
  </cols>
  <sheetData>
    <row r="2">
      <c r="B2" s="40" t="s">
        <v>109</v>
      </c>
      <c r="C2" s="41" t="s">
        <v>110</v>
      </c>
      <c r="D2" s="42"/>
      <c r="E2" s="43"/>
      <c r="F2" s="44" t="s">
        <v>297</v>
      </c>
      <c r="G2" s="43"/>
      <c r="H2" s="43"/>
      <c r="I2" s="43"/>
      <c r="J2" s="43"/>
      <c r="K2" s="43"/>
      <c r="L2" s="45"/>
      <c r="M2" s="42"/>
      <c r="N2" s="43"/>
      <c r="O2" s="45"/>
    </row>
    <row r="3">
      <c r="B3" s="47" t="s">
        <v>112</v>
      </c>
      <c r="C3" s="48" t="s">
        <v>110</v>
      </c>
      <c r="D3" s="31"/>
      <c r="F3" s="49"/>
      <c r="L3" s="50"/>
      <c r="M3" s="31"/>
      <c r="O3" s="50"/>
    </row>
    <row r="4">
      <c r="B4" s="47" t="s">
        <v>113</v>
      </c>
      <c r="C4" s="48" t="s">
        <v>110</v>
      </c>
      <c r="D4" s="31"/>
      <c r="F4" s="49"/>
      <c r="L4" s="50"/>
      <c r="M4" s="31"/>
      <c r="O4" s="50"/>
    </row>
    <row r="5">
      <c r="B5" s="51" t="s">
        <v>114</v>
      </c>
      <c r="C5" s="52" t="s">
        <v>110</v>
      </c>
      <c r="D5" s="53"/>
      <c r="E5" s="54"/>
      <c r="F5" s="55"/>
      <c r="G5" s="54"/>
      <c r="H5" s="54"/>
      <c r="I5" s="54"/>
      <c r="J5" s="54"/>
      <c r="K5" s="54"/>
      <c r="L5" s="56"/>
      <c r="M5" s="53"/>
      <c r="N5" s="54"/>
      <c r="O5" s="56"/>
    </row>
    <row r="6">
      <c r="B6" s="31"/>
      <c r="C6" s="31"/>
      <c r="D6" s="31"/>
      <c r="E6" s="31"/>
      <c r="F6" s="31"/>
      <c r="G6" s="31"/>
      <c r="H6" s="31"/>
      <c r="I6" s="31"/>
      <c r="J6" s="31"/>
      <c r="K6" s="31"/>
      <c r="L6" s="31"/>
      <c r="M6" s="31"/>
      <c r="N6" s="31"/>
      <c r="O6" s="31"/>
    </row>
    <row r="7">
      <c r="B7" s="136" t="s">
        <v>298</v>
      </c>
      <c r="C7" s="137" t="s">
        <v>110</v>
      </c>
      <c r="D7" s="138"/>
      <c r="E7" s="58"/>
      <c r="F7" s="58"/>
      <c r="G7" s="58"/>
      <c r="H7" s="138"/>
      <c r="I7" s="138"/>
      <c r="J7" s="138"/>
      <c r="K7" s="138"/>
      <c r="L7" s="138"/>
      <c r="M7" s="137" t="s">
        <v>299</v>
      </c>
      <c r="N7" s="138"/>
      <c r="O7" s="59"/>
    </row>
    <row r="8">
      <c r="B8" s="136" t="s">
        <v>300</v>
      </c>
      <c r="C8" s="137" t="s">
        <v>110</v>
      </c>
      <c r="D8" s="137" t="s">
        <v>301</v>
      </c>
      <c r="E8" s="58"/>
      <c r="F8" s="58"/>
      <c r="G8" s="58"/>
      <c r="H8" s="138"/>
      <c r="I8" s="138"/>
      <c r="J8" s="138"/>
      <c r="K8" s="138"/>
      <c r="L8" s="138"/>
      <c r="M8" s="138"/>
      <c r="N8" s="138"/>
      <c r="O8" s="139"/>
    </row>
    <row r="9">
      <c r="B9" s="136" t="s">
        <v>302</v>
      </c>
      <c r="C9" s="137" t="s">
        <v>110</v>
      </c>
      <c r="D9" s="137" t="s">
        <v>303</v>
      </c>
      <c r="E9" s="58"/>
      <c r="F9" s="58"/>
      <c r="G9" s="58"/>
      <c r="H9" s="138"/>
      <c r="I9" s="138"/>
      <c r="J9" s="138"/>
      <c r="K9" s="138"/>
      <c r="L9" s="138"/>
      <c r="M9" s="138"/>
      <c r="N9" s="138"/>
      <c r="O9" s="139"/>
    </row>
    <row r="11" ht="15.0" customHeight="1">
      <c r="B11" s="140"/>
    </row>
    <row r="12">
      <c r="B12" s="141" t="s">
        <v>304</v>
      </c>
      <c r="C12" s="142" t="s">
        <v>305</v>
      </c>
      <c r="D12" s="58"/>
      <c r="E12" s="58"/>
      <c r="F12" s="58"/>
      <c r="G12" s="58"/>
      <c r="H12" s="58"/>
      <c r="I12" s="58"/>
      <c r="J12" s="58"/>
      <c r="K12" s="58"/>
      <c r="L12" s="58"/>
      <c r="M12" s="58"/>
      <c r="N12" s="58"/>
      <c r="O12" s="59"/>
    </row>
    <row r="13">
      <c r="B13" s="141" t="s">
        <v>306</v>
      </c>
      <c r="C13" s="142" t="s">
        <v>307</v>
      </c>
      <c r="D13" s="58"/>
      <c r="E13" s="58"/>
      <c r="F13" s="58"/>
      <c r="G13" s="58"/>
      <c r="H13" s="58"/>
      <c r="I13" s="58"/>
      <c r="J13" s="58"/>
      <c r="K13" s="58"/>
      <c r="L13" s="58"/>
      <c r="M13" s="58"/>
      <c r="N13" s="58"/>
      <c r="O13" s="59"/>
    </row>
    <row r="14">
      <c r="B14" s="112" t="s">
        <v>308</v>
      </c>
      <c r="C14" s="143" t="s">
        <v>309</v>
      </c>
      <c r="D14" s="59"/>
      <c r="E14" s="144" t="s">
        <v>310</v>
      </c>
      <c r="F14" s="58"/>
      <c r="G14" s="58"/>
      <c r="H14" s="59"/>
      <c r="I14" s="145" t="s">
        <v>311</v>
      </c>
      <c r="J14" s="144" t="s">
        <v>312</v>
      </c>
      <c r="K14" s="59"/>
      <c r="L14" s="112" t="s">
        <v>313</v>
      </c>
      <c r="M14" s="112" t="s">
        <v>314</v>
      </c>
      <c r="N14" s="112" t="s">
        <v>315</v>
      </c>
      <c r="O14" s="112" t="s">
        <v>316</v>
      </c>
    </row>
    <row r="15">
      <c r="B15" s="146" t="s">
        <v>317</v>
      </c>
      <c r="C15" s="146" t="s">
        <v>117</v>
      </c>
      <c r="D15" s="146" t="s">
        <v>2</v>
      </c>
      <c r="E15" s="147" t="s">
        <v>122</v>
      </c>
      <c r="F15" s="58"/>
      <c r="G15" s="58"/>
      <c r="H15" s="59"/>
      <c r="I15" s="112" t="s">
        <v>318</v>
      </c>
      <c r="J15" s="148"/>
      <c r="K15" s="59"/>
      <c r="L15" s="112"/>
      <c r="M15" s="149">
        <v>0.5</v>
      </c>
      <c r="O15" s="112"/>
    </row>
    <row r="16">
      <c r="B16" s="119"/>
      <c r="C16" s="119"/>
      <c r="D16" s="119"/>
      <c r="E16" s="147" t="s">
        <v>124</v>
      </c>
      <c r="F16" s="58"/>
      <c r="G16" s="58"/>
      <c r="H16" s="59"/>
      <c r="I16" s="112" t="s">
        <v>318</v>
      </c>
      <c r="J16" s="148"/>
      <c r="K16" s="59"/>
      <c r="L16" s="112"/>
      <c r="M16" s="112"/>
      <c r="N16" s="149">
        <v>0.7</v>
      </c>
      <c r="O16" s="87"/>
    </row>
    <row r="17">
      <c r="B17" s="119"/>
      <c r="C17" s="119"/>
      <c r="D17" s="67"/>
      <c r="E17" s="147" t="s">
        <v>126</v>
      </c>
      <c r="F17" s="58"/>
      <c r="G17" s="58"/>
      <c r="H17" s="59"/>
      <c r="I17" s="112" t="s">
        <v>318</v>
      </c>
      <c r="J17" s="148"/>
      <c r="K17" s="59"/>
      <c r="L17" s="112"/>
      <c r="M17" s="112"/>
      <c r="N17" s="112"/>
      <c r="O17" s="149">
        <v>0.85</v>
      </c>
    </row>
    <row r="18">
      <c r="B18" s="119"/>
      <c r="C18" s="67"/>
      <c r="D18" s="112" t="s">
        <v>7</v>
      </c>
      <c r="E18" s="147" t="s">
        <v>131</v>
      </c>
      <c r="F18" s="58"/>
      <c r="G18" s="58"/>
      <c r="H18" s="59"/>
      <c r="I18" s="112" t="s">
        <v>318</v>
      </c>
      <c r="J18" s="148"/>
      <c r="K18" s="59"/>
      <c r="L18" s="112"/>
      <c r="M18" s="112"/>
      <c r="N18" s="149">
        <v>0.7</v>
      </c>
      <c r="O18" s="112"/>
    </row>
    <row r="19">
      <c r="B19" s="119"/>
      <c r="C19" s="146" t="s">
        <v>136</v>
      </c>
      <c r="D19" s="141" t="s">
        <v>14</v>
      </c>
      <c r="E19" s="150" t="s">
        <v>137</v>
      </c>
      <c r="F19" s="58"/>
      <c r="G19" s="58"/>
      <c r="H19" s="59"/>
      <c r="I19" s="112" t="s">
        <v>318</v>
      </c>
      <c r="J19" s="148"/>
      <c r="K19" s="59"/>
      <c r="L19" s="112"/>
      <c r="M19" s="149">
        <v>0.5</v>
      </c>
      <c r="N19" s="112"/>
      <c r="O19" s="112"/>
    </row>
    <row r="20">
      <c r="B20" s="119"/>
      <c r="C20" s="119"/>
      <c r="D20" s="146" t="s">
        <v>16</v>
      </c>
      <c r="E20" s="150" t="s">
        <v>139</v>
      </c>
      <c r="F20" s="58"/>
      <c r="G20" s="58"/>
      <c r="H20" s="59"/>
      <c r="I20" s="112" t="s">
        <v>318</v>
      </c>
      <c r="J20" s="148"/>
      <c r="K20" s="59"/>
      <c r="L20" s="112"/>
      <c r="M20" s="112"/>
      <c r="N20" s="112"/>
      <c r="O20" s="149">
        <v>0.85</v>
      </c>
    </row>
    <row r="21" ht="15.75" customHeight="1">
      <c r="B21" s="119"/>
      <c r="C21" s="119"/>
      <c r="D21" s="119"/>
      <c r="E21" s="147" t="s">
        <v>141</v>
      </c>
      <c r="F21" s="58"/>
      <c r="G21" s="58"/>
      <c r="H21" s="59"/>
      <c r="I21" s="112" t="s">
        <v>318</v>
      </c>
      <c r="J21" s="148"/>
      <c r="K21" s="59"/>
      <c r="L21" s="112"/>
      <c r="M21" s="149">
        <v>0.5</v>
      </c>
      <c r="N21" s="112"/>
      <c r="O21" s="112"/>
    </row>
    <row r="22" ht="15.75" customHeight="1">
      <c r="B22" s="119"/>
      <c r="C22" s="119"/>
      <c r="D22" s="67"/>
      <c r="E22" s="147" t="s">
        <v>143</v>
      </c>
      <c r="F22" s="58"/>
      <c r="G22" s="58"/>
      <c r="H22" s="59"/>
      <c r="I22" s="112" t="s">
        <v>318</v>
      </c>
      <c r="J22" s="148"/>
      <c r="K22" s="59"/>
      <c r="L22" s="112"/>
      <c r="M22" s="112"/>
      <c r="N22" s="112"/>
      <c r="O22" s="149">
        <v>0.85</v>
      </c>
    </row>
    <row r="23" ht="15.75" customHeight="1">
      <c r="B23" s="119"/>
      <c r="C23" s="119"/>
      <c r="D23" s="146" t="s">
        <v>21</v>
      </c>
      <c r="E23" s="147" t="s">
        <v>22</v>
      </c>
      <c r="F23" s="58"/>
      <c r="G23" s="58"/>
      <c r="H23" s="59"/>
      <c r="I23" s="112" t="s">
        <v>318</v>
      </c>
      <c r="J23" s="148"/>
      <c r="K23" s="59"/>
      <c r="L23" s="112"/>
      <c r="M23" s="112"/>
      <c r="N23" s="149">
        <v>0.7</v>
      </c>
      <c r="O23" s="112"/>
    </row>
    <row r="24" ht="15.75" customHeight="1">
      <c r="B24" s="119"/>
      <c r="C24" s="119"/>
      <c r="D24" s="119"/>
      <c r="E24" s="150" t="s">
        <v>23</v>
      </c>
      <c r="F24" s="58"/>
      <c r="G24" s="58"/>
      <c r="H24" s="59"/>
      <c r="I24" s="112" t="s">
        <v>318</v>
      </c>
      <c r="J24" s="148"/>
      <c r="K24" s="59"/>
      <c r="L24" s="112"/>
      <c r="M24" s="149">
        <v>0.5</v>
      </c>
      <c r="N24" s="112"/>
      <c r="O24" s="112"/>
    </row>
    <row r="25" ht="15.75" customHeight="1">
      <c r="B25" s="119"/>
      <c r="C25" s="119"/>
      <c r="D25" s="119"/>
      <c r="E25" s="147" t="s">
        <v>24</v>
      </c>
      <c r="F25" s="58"/>
      <c r="G25" s="58"/>
      <c r="H25" s="59"/>
      <c r="I25" s="112" t="s">
        <v>318</v>
      </c>
      <c r="J25" s="148"/>
      <c r="K25" s="59"/>
      <c r="L25" s="112"/>
      <c r="M25" s="112"/>
      <c r="N25" s="149">
        <v>0.7</v>
      </c>
      <c r="O25" s="112"/>
    </row>
    <row r="26" ht="15.75" customHeight="1">
      <c r="B26" s="119"/>
      <c r="C26" s="119"/>
      <c r="D26" s="67"/>
      <c r="E26" s="150" t="s">
        <v>25</v>
      </c>
      <c r="F26" s="58"/>
      <c r="G26" s="58"/>
      <c r="H26" s="59"/>
      <c r="I26" s="112" t="s">
        <v>318</v>
      </c>
      <c r="J26" s="148"/>
      <c r="K26" s="59"/>
      <c r="L26" s="112"/>
      <c r="M26" s="149">
        <v>0.5</v>
      </c>
      <c r="N26" s="112"/>
      <c r="O26" s="112"/>
    </row>
    <row r="27" ht="15.75" customHeight="1">
      <c r="B27" s="119"/>
      <c r="C27" s="119"/>
      <c r="D27" s="146" t="s">
        <v>26</v>
      </c>
      <c r="E27" s="151" t="s">
        <v>27</v>
      </c>
      <c r="F27" s="58"/>
      <c r="G27" s="58"/>
      <c r="H27" s="59"/>
      <c r="I27" s="112" t="s">
        <v>318</v>
      </c>
      <c r="J27" s="148"/>
      <c r="K27" s="59"/>
      <c r="L27" s="112"/>
      <c r="M27" s="112"/>
      <c r="N27" s="112"/>
      <c r="O27" s="149">
        <v>0.85</v>
      </c>
    </row>
    <row r="28" ht="15.75" customHeight="1">
      <c r="B28" s="119"/>
      <c r="C28" s="119"/>
      <c r="D28" s="119"/>
      <c r="E28" s="150" t="s">
        <v>28</v>
      </c>
      <c r="F28" s="58"/>
      <c r="G28" s="58"/>
      <c r="H28" s="59"/>
      <c r="I28" s="112" t="s">
        <v>318</v>
      </c>
      <c r="J28" s="148"/>
      <c r="K28" s="59"/>
      <c r="L28" s="112"/>
      <c r="M28" s="112"/>
      <c r="N28" s="149">
        <v>0.7</v>
      </c>
      <c r="O28" s="112"/>
    </row>
    <row r="29" ht="15.75" customHeight="1">
      <c r="B29" s="119"/>
      <c r="C29" s="119"/>
      <c r="D29" s="67"/>
      <c r="E29" s="147" t="s">
        <v>29</v>
      </c>
      <c r="F29" s="58"/>
      <c r="G29" s="58"/>
      <c r="H29" s="59"/>
      <c r="I29" s="112" t="s">
        <v>318</v>
      </c>
      <c r="J29" s="148"/>
      <c r="K29" s="59"/>
      <c r="L29" s="112"/>
      <c r="M29" s="149">
        <v>0.5</v>
      </c>
      <c r="N29" s="112"/>
      <c r="O29" s="112"/>
    </row>
    <row r="30" ht="15.75" customHeight="1">
      <c r="B30" s="119"/>
      <c r="C30" s="119"/>
      <c r="D30" s="146" t="s">
        <v>152</v>
      </c>
      <c r="E30" s="152" t="s">
        <v>153</v>
      </c>
      <c r="F30" s="58"/>
      <c r="G30" s="58"/>
      <c r="H30" s="59"/>
      <c r="I30" s="112" t="s">
        <v>318</v>
      </c>
      <c r="J30" s="148"/>
      <c r="K30" s="59"/>
      <c r="L30" s="112"/>
      <c r="M30" s="112"/>
      <c r="N30" s="149">
        <v>0.7</v>
      </c>
      <c r="O30" s="112"/>
    </row>
    <row r="31" ht="15.75" customHeight="1">
      <c r="B31" s="119"/>
      <c r="C31" s="119"/>
      <c r="D31" s="119"/>
      <c r="E31" s="152" t="s">
        <v>155</v>
      </c>
      <c r="F31" s="58"/>
      <c r="G31" s="58"/>
      <c r="H31" s="59"/>
      <c r="I31" s="112" t="s">
        <v>318</v>
      </c>
      <c r="J31" s="148"/>
      <c r="K31" s="59"/>
      <c r="L31" s="112"/>
      <c r="M31" s="112"/>
      <c r="N31" s="112"/>
      <c r="O31" s="149">
        <v>0.85</v>
      </c>
    </row>
    <row r="32" ht="15.75" customHeight="1">
      <c r="B32" s="119"/>
      <c r="C32" s="119"/>
      <c r="D32" s="67"/>
      <c r="E32" s="152" t="s">
        <v>157</v>
      </c>
      <c r="F32" s="58"/>
      <c r="G32" s="58"/>
      <c r="H32" s="59"/>
      <c r="I32" s="112" t="s">
        <v>318</v>
      </c>
      <c r="J32" s="148"/>
      <c r="K32" s="59"/>
      <c r="L32" s="112"/>
      <c r="M32" s="149">
        <v>0.5</v>
      </c>
      <c r="N32" s="112"/>
      <c r="O32" s="112"/>
    </row>
    <row r="33" ht="15.75" customHeight="1">
      <c r="B33" s="119"/>
      <c r="C33" s="119"/>
      <c r="D33" s="146" t="s">
        <v>159</v>
      </c>
      <c r="E33" s="152" t="s">
        <v>160</v>
      </c>
      <c r="F33" s="58"/>
      <c r="G33" s="58"/>
      <c r="H33" s="59"/>
      <c r="I33" s="112" t="s">
        <v>318</v>
      </c>
      <c r="J33" s="148"/>
      <c r="K33" s="59"/>
      <c r="L33" s="112"/>
      <c r="M33" s="112"/>
      <c r="N33" s="149">
        <v>0.7</v>
      </c>
      <c r="O33" s="112"/>
    </row>
    <row r="34" ht="15.75" customHeight="1">
      <c r="B34" s="119"/>
      <c r="C34" s="119"/>
      <c r="D34" s="119"/>
      <c r="E34" s="152" t="s">
        <v>162</v>
      </c>
      <c r="F34" s="58"/>
      <c r="G34" s="58"/>
      <c r="H34" s="59"/>
      <c r="I34" s="112" t="s">
        <v>318</v>
      </c>
      <c r="J34" s="148"/>
      <c r="K34" s="59"/>
      <c r="L34" s="112"/>
      <c r="M34" s="112"/>
      <c r="N34" s="112"/>
      <c r="O34" s="149">
        <v>0.85</v>
      </c>
    </row>
    <row r="35" ht="15.75" customHeight="1">
      <c r="B35" s="119"/>
      <c r="C35" s="119"/>
      <c r="D35" s="67"/>
      <c r="E35" s="152" t="s">
        <v>164</v>
      </c>
      <c r="F35" s="58"/>
      <c r="G35" s="58"/>
      <c r="H35" s="59"/>
      <c r="I35" s="112" t="s">
        <v>318</v>
      </c>
      <c r="J35" s="148"/>
      <c r="K35" s="59"/>
      <c r="L35" s="112"/>
      <c r="M35" s="149">
        <v>0.5</v>
      </c>
      <c r="N35" s="112"/>
      <c r="O35" s="112"/>
    </row>
    <row r="36" ht="15.75" customHeight="1">
      <c r="B36" s="119"/>
      <c r="C36" s="119"/>
      <c r="D36" s="146" t="s">
        <v>166</v>
      </c>
      <c r="E36" s="153" t="s">
        <v>167</v>
      </c>
      <c r="F36" s="58"/>
      <c r="G36" s="58"/>
      <c r="H36" s="59"/>
      <c r="I36" s="112" t="s">
        <v>318</v>
      </c>
      <c r="J36" s="148"/>
      <c r="K36" s="59"/>
      <c r="L36" s="112"/>
      <c r="M36" s="112"/>
      <c r="N36" s="149">
        <v>0.7</v>
      </c>
      <c r="O36" s="112"/>
    </row>
    <row r="37" ht="15.75" customHeight="1">
      <c r="B37" s="119"/>
      <c r="C37" s="119"/>
      <c r="D37" s="67"/>
      <c r="E37" s="153" t="s">
        <v>169</v>
      </c>
      <c r="F37" s="58"/>
      <c r="G37" s="58"/>
      <c r="H37" s="59"/>
      <c r="I37" s="112" t="s">
        <v>318</v>
      </c>
      <c r="J37" s="148"/>
      <c r="K37" s="59"/>
      <c r="L37" s="112"/>
      <c r="M37" s="149">
        <v>0.5</v>
      </c>
      <c r="N37" s="112"/>
      <c r="O37" s="112"/>
    </row>
    <row r="38" ht="15.75" customHeight="1">
      <c r="B38" s="119"/>
      <c r="C38" s="119"/>
      <c r="D38" s="146" t="s">
        <v>171</v>
      </c>
      <c r="E38" s="153" t="s">
        <v>172</v>
      </c>
      <c r="F38" s="58"/>
      <c r="G38" s="58"/>
      <c r="H38" s="59"/>
      <c r="I38" s="112" t="s">
        <v>318</v>
      </c>
      <c r="J38" s="148"/>
      <c r="K38" s="59"/>
      <c r="L38" s="112"/>
      <c r="M38" s="112"/>
      <c r="N38" s="112"/>
      <c r="O38" s="149">
        <v>0.85</v>
      </c>
    </row>
    <row r="39" ht="15.75" customHeight="1">
      <c r="B39" s="119"/>
      <c r="C39" s="119"/>
      <c r="D39" s="119"/>
      <c r="E39" s="153" t="s">
        <v>174</v>
      </c>
      <c r="F39" s="58"/>
      <c r="G39" s="58"/>
      <c r="H39" s="59"/>
      <c r="I39" s="112" t="s">
        <v>318</v>
      </c>
      <c r="J39" s="148"/>
      <c r="K39" s="59"/>
      <c r="L39" s="112"/>
      <c r="M39" s="149">
        <v>0.5</v>
      </c>
      <c r="N39" s="112"/>
      <c r="O39" s="112"/>
    </row>
    <row r="40" ht="15.75" customHeight="1">
      <c r="B40" s="119"/>
      <c r="C40" s="119"/>
      <c r="D40" s="119"/>
      <c r="E40" s="153" t="s">
        <v>177</v>
      </c>
      <c r="F40" s="58"/>
      <c r="G40" s="58"/>
      <c r="H40" s="59"/>
      <c r="I40" s="112" t="s">
        <v>318</v>
      </c>
      <c r="J40" s="148"/>
      <c r="K40" s="59"/>
      <c r="L40" s="112"/>
      <c r="M40" s="112"/>
      <c r="N40" s="149">
        <v>0.7</v>
      </c>
      <c r="O40" s="112"/>
    </row>
    <row r="41" ht="15.75" customHeight="1">
      <c r="B41" s="119"/>
      <c r="C41" s="119"/>
      <c r="D41" s="67"/>
      <c r="E41" s="153" t="s">
        <v>179</v>
      </c>
      <c r="F41" s="58"/>
      <c r="G41" s="58"/>
      <c r="H41" s="59"/>
      <c r="I41" s="112" t="s">
        <v>318</v>
      </c>
      <c r="J41" s="148"/>
      <c r="K41" s="59"/>
      <c r="L41" s="112"/>
      <c r="M41" s="112"/>
      <c r="N41" s="112"/>
      <c r="O41" s="149">
        <v>0.85</v>
      </c>
    </row>
    <row r="42" ht="15.75" customHeight="1">
      <c r="B42" s="119"/>
      <c r="C42" s="67"/>
      <c r="D42" s="141" t="s">
        <v>181</v>
      </c>
      <c r="E42" s="154" t="s">
        <v>182</v>
      </c>
      <c r="F42" s="58"/>
      <c r="G42" s="58"/>
      <c r="H42" s="59"/>
      <c r="I42" s="112" t="s">
        <v>318</v>
      </c>
      <c r="J42" s="148"/>
      <c r="K42" s="59"/>
      <c r="L42" s="112"/>
      <c r="M42" s="112"/>
      <c r="N42" s="149">
        <v>0.7</v>
      </c>
      <c r="O42" s="112"/>
    </row>
    <row r="43" ht="15.75" customHeight="1">
      <c r="B43" s="119"/>
      <c r="C43" s="146" t="s">
        <v>184</v>
      </c>
      <c r="D43" s="146" t="s">
        <v>32</v>
      </c>
      <c r="E43" s="155" t="s">
        <v>185</v>
      </c>
      <c r="F43" s="58"/>
      <c r="G43" s="58"/>
      <c r="H43" s="59"/>
      <c r="I43" s="112" t="s">
        <v>318</v>
      </c>
      <c r="J43" s="148"/>
      <c r="K43" s="59"/>
      <c r="L43" s="112"/>
      <c r="M43" s="112"/>
      <c r="N43" s="112"/>
      <c r="O43" s="149">
        <v>0.85</v>
      </c>
    </row>
    <row r="44" ht="15.75" customHeight="1">
      <c r="B44" s="119"/>
      <c r="C44" s="119"/>
      <c r="D44" s="119"/>
      <c r="E44" s="155" t="s">
        <v>187</v>
      </c>
      <c r="F44" s="58"/>
      <c r="G44" s="58"/>
      <c r="H44" s="59"/>
      <c r="I44" s="112" t="s">
        <v>318</v>
      </c>
      <c r="J44" s="148"/>
      <c r="K44" s="59"/>
      <c r="L44" s="112"/>
      <c r="M44" s="149">
        <v>0.5</v>
      </c>
      <c r="N44" s="112"/>
      <c r="O44" s="112"/>
    </row>
    <row r="45" ht="15.75" customHeight="1">
      <c r="B45" s="119"/>
      <c r="C45" s="119"/>
      <c r="D45" s="119"/>
      <c r="E45" s="155" t="s">
        <v>189</v>
      </c>
      <c r="F45" s="58"/>
      <c r="G45" s="58"/>
      <c r="H45" s="59"/>
      <c r="I45" s="112" t="s">
        <v>318</v>
      </c>
      <c r="J45" s="148"/>
      <c r="K45" s="59"/>
      <c r="L45" s="112"/>
      <c r="M45" s="112"/>
      <c r="N45" s="149">
        <v>0.7</v>
      </c>
      <c r="O45" s="112"/>
    </row>
    <row r="46" ht="15.75" customHeight="1">
      <c r="B46" s="119"/>
      <c r="C46" s="119"/>
      <c r="D46" s="67"/>
      <c r="E46" s="155" t="s">
        <v>191</v>
      </c>
      <c r="F46" s="58"/>
      <c r="G46" s="58"/>
      <c r="H46" s="59"/>
      <c r="I46" s="112" t="s">
        <v>318</v>
      </c>
      <c r="J46" s="148"/>
      <c r="K46" s="59"/>
      <c r="L46" s="112"/>
      <c r="M46" s="112"/>
      <c r="N46" s="112"/>
      <c r="O46" s="149">
        <v>0.85</v>
      </c>
    </row>
    <row r="47" ht="15.75" customHeight="1">
      <c r="B47" s="119"/>
      <c r="C47" s="119"/>
      <c r="D47" s="146" t="s">
        <v>38</v>
      </c>
      <c r="E47" s="155" t="s">
        <v>193</v>
      </c>
      <c r="F47" s="58"/>
      <c r="G47" s="58"/>
      <c r="H47" s="59"/>
      <c r="I47" s="112" t="s">
        <v>318</v>
      </c>
      <c r="J47" s="148"/>
      <c r="K47" s="59"/>
      <c r="L47" s="112"/>
      <c r="M47" s="149">
        <v>0.5</v>
      </c>
      <c r="N47" s="112"/>
      <c r="O47" s="112"/>
    </row>
    <row r="48" ht="15.75" customHeight="1">
      <c r="B48" s="119"/>
      <c r="C48" s="119"/>
      <c r="D48" s="119"/>
      <c r="E48" s="155" t="s">
        <v>195</v>
      </c>
      <c r="F48" s="58"/>
      <c r="G48" s="58"/>
      <c r="H48" s="59"/>
      <c r="I48" s="112" t="s">
        <v>318</v>
      </c>
      <c r="J48" s="148"/>
      <c r="K48" s="59"/>
      <c r="L48" s="112"/>
      <c r="M48" s="112"/>
      <c r="N48" s="149">
        <v>0.7</v>
      </c>
      <c r="O48" s="112"/>
    </row>
    <row r="49" ht="15.75" customHeight="1">
      <c r="B49" s="119"/>
      <c r="C49" s="119"/>
      <c r="D49" s="119"/>
      <c r="E49" s="155" t="s">
        <v>197</v>
      </c>
      <c r="F49" s="58"/>
      <c r="G49" s="58"/>
      <c r="H49" s="59"/>
      <c r="I49" s="112" t="s">
        <v>318</v>
      </c>
      <c r="J49" s="148"/>
      <c r="K49" s="59"/>
      <c r="L49" s="112"/>
      <c r="M49" s="112"/>
      <c r="N49" s="112"/>
      <c r="O49" s="149">
        <v>0.85</v>
      </c>
    </row>
    <row r="50" ht="15.75" customHeight="1">
      <c r="B50" s="119"/>
      <c r="C50" s="119"/>
      <c r="D50" s="67"/>
      <c r="E50" s="155" t="s">
        <v>199</v>
      </c>
      <c r="F50" s="58"/>
      <c r="G50" s="58"/>
      <c r="H50" s="59"/>
      <c r="I50" s="112" t="s">
        <v>318</v>
      </c>
      <c r="J50" s="148"/>
      <c r="K50" s="59"/>
      <c r="L50" s="112"/>
      <c r="M50" s="149">
        <v>0.5</v>
      </c>
      <c r="N50" s="112"/>
      <c r="O50" s="112"/>
    </row>
    <row r="51" ht="15.75" customHeight="1">
      <c r="B51" s="119"/>
      <c r="C51" s="119"/>
      <c r="D51" s="146" t="s">
        <v>44</v>
      </c>
      <c r="E51" s="155" t="s">
        <v>201</v>
      </c>
      <c r="F51" s="58"/>
      <c r="G51" s="58"/>
      <c r="H51" s="59"/>
      <c r="I51" s="112" t="s">
        <v>318</v>
      </c>
      <c r="J51" s="148"/>
      <c r="K51" s="59"/>
      <c r="L51" s="112"/>
      <c r="M51" s="112"/>
      <c r="N51" s="149">
        <v>0.7</v>
      </c>
      <c r="O51" s="112"/>
    </row>
    <row r="52" ht="15.75" customHeight="1">
      <c r="B52" s="119"/>
      <c r="C52" s="119"/>
      <c r="D52" s="119"/>
      <c r="E52" s="155" t="s">
        <v>203</v>
      </c>
      <c r="F52" s="58"/>
      <c r="G52" s="58"/>
      <c r="H52" s="59"/>
      <c r="I52" s="112" t="s">
        <v>318</v>
      </c>
      <c r="J52" s="148"/>
      <c r="K52" s="59"/>
      <c r="L52" s="112"/>
      <c r="M52" s="112"/>
      <c r="N52" s="112"/>
      <c r="O52" s="149">
        <v>0.85</v>
      </c>
    </row>
    <row r="53" ht="15.75" customHeight="1">
      <c r="B53" s="119"/>
      <c r="C53" s="119"/>
      <c r="D53" s="67"/>
      <c r="E53" s="155" t="s">
        <v>205</v>
      </c>
      <c r="F53" s="58"/>
      <c r="G53" s="58"/>
      <c r="H53" s="59"/>
      <c r="I53" s="112" t="s">
        <v>318</v>
      </c>
      <c r="J53" s="148"/>
      <c r="K53" s="59"/>
      <c r="L53" s="112"/>
      <c r="M53" s="112"/>
      <c r="N53" s="149">
        <v>0.7</v>
      </c>
      <c r="O53" s="112"/>
    </row>
    <row r="54" ht="15.75" customHeight="1">
      <c r="B54" s="119"/>
      <c r="C54" s="119"/>
      <c r="D54" s="146" t="s">
        <v>49</v>
      </c>
      <c r="E54" s="155" t="s">
        <v>207</v>
      </c>
      <c r="F54" s="58"/>
      <c r="G54" s="58"/>
      <c r="H54" s="59"/>
      <c r="I54" s="112" t="s">
        <v>318</v>
      </c>
      <c r="J54" s="148"/>
      <c r="K54" s="59"/>
      <c r="L54" s="112"/>
      <c r="M54" s="112"/>
      <c r="N54" s="112"/>
      <c r="O54" s="149">
        <v>0.85</v>
      </c>
    </row>
    <row r="55" ht="15.75" customHeight="1">
      <c r="B55" s="119"/>
      <c r="C55" s="119"/>
      <c r="D55" s="119"/>
      <c r="E55" s="155" t="s">
        <v>209</v>
      </c>
      <c r="F55" s="58"/>
      <c r="G55" s="58"/>
      <c r="H55" s="59"/>
      <c r="I55" s="112" t="s">
        <v>318</v>
      </c>
      <c r="J55" s="148"/>
      <c r="K55" s="59"/>
      <c r="L55" s="112"/>
      <c r="M55" s="149">
        <v>0.5</v>
      </c>
      <c r="N55" s="112"/>
      <c r="O55" s="112"/>
    </row>
    <row r="56" ht="15.75" customHeight="1">
      <c r="B56" s="119"/>
      <c r="C56" s="119"/>
      <c r="D56" s="119"/>
      <c r="E56" s="156" t="s">
        <v>207</v>
      </c>
      <c r="F56" s="58"/>
      <c r="G56" s="58"/>
      <c r="H56" s="59"/>
      <c r="I56" s="112" t="s">
        <v>318</v>
      </c>
      <c r="J56" s="148"/>
      <c r="K56" s="59"/>
      <c r="L56" s="112"/>
      <c r="M56" s="112"/>
      <c r="N56" s="149">
        <v>0.7</v>
      </c>
      <c r="O56" s="112"/>
    </row>
    <row r="57" ht="15.75" customHeight="1">
      <c r="B57" s="67"/>
      <c r="C57" s="67"/>
      <c r="D57" s="67"/>
      <c r="E57" s="157" t="s">
        <v>212</v>
      </c>
      <c r="F57" s="58"/>
      <c r="G57" s="58"/>
      <c r="H57" s="59"/>
      <c r="I57" s="112" t="s">
        <v>318</v>
      </c>
      <c r="J57" s="148"/>
      <c r="K57" s="59"/>
      <c r="L57" s="112"/>
      <c r="M57" s="112"/>
      <c r="N57" s="112"/>
      <c r="O57" s="149">
        <v>0.85</v>
      </c>
    </row>
    <row r="58" ht="15.75" customHeight="1">
      <c r="B58" s="146" t="s">
        <v>319</v>
      </c>
      <c r="C58" s="146" t="s">
        <v>117</v>
      </c>
      <c r="D58" s="146" t="s">
        <v>320</v>
      </c>
      <c r="E58" s="150" t="s">
        <v>4</v>
      </c>
      <c r="F58" s="58"/>
      <c r="G58" s="58"/>
      <c r="H58" s="59"/>
      <c r="I58" s="112" t="s">
        <v>318</v>
      </c>
      <c r="J58" s="148"/>
      <c r="K58" s="59"/>
      <c r="L58" s="112"/>
      <c r="M58" s="112"/>
      <c r="N58" s="149">
        <v>0.7</v>
      </c>
      <c r="O58" s="144"/>
      <c r="P58" s="158"/>
    </row>
    <row r="59" ht="15.75" customHeight="1">
      <c r="B59" s="119"/>
      <c r="C59" s="119"/>
      <c r="D59" s="119"/>
      <c r="E59" s="150" t="s">
        <v>5</v>
      </c>
      <c r="F59" s="58"/>
      <c r="G59" s="58"/>
      <c r="H59" s="59"/>
      <c r="I59" s="112" t="s">
        <v>318</v>
      </c>
      <c r="J59" s="148"/>
      <c r="K59" s="59"/>
      <c r="L59" s="112"/>
      <c r="M59" s="149">
        <v>0.5</v>
      </c>
      <c r="N59" s="112"/>
      <c r="O59" s="144"/>
      <c r="P59" s="158"/>
    </row>
    <row r="60" ht="15.75" customHeight="1">
      <c r="B60" s="119"/>
      <c r="C60" s="119"/>
      <c r="D60" s="67"/>
      <c r="E60" s="159" t="s">
        <v>6</v>
      </c>
      <c r="F60" s="58"/>
      <c r="G60" s="58"/>
      <c r="H60" s="59"/>
      <c r="I60" s="112" t="s">
        <v>318</v>
      </c>
      <c r="J60" s="148"/>
      <c r="K60" s="59"/>
      <c r="L60" s="112"/>
      <c r="M60" s="112"/>
      <c r="N60" s="112"/>
      <c r="O60" s="160">
        <v>0.85</v>
      </c>
      <c r="P60" s="158"/>
    </row>
    <row r="61" ht="15.75" customHeight="1">
      <c r="B61" s="119"/>
      <c r="C61" s="119"/>
      <c r="D61" s="112" t="s">
        <v>7</v>
      </c>
      <c r="E61" s="157" t="s">
        <v>9</v>
      </c>
      <c r="F61" s="58"/>
      <c r="G61" s="58"/>
      <c r="H61" s="59"/>
      <c r="I61" s="112" t="s">
        <v>318</v>
      </c>
      <c r="J61" s="148"/>
      <c r="K61" s="59"/>
      <c r="L61" s="112"/>
      <c r="M61" s="112"/>
      <c r="N61" s="149">
        <v>0.7</v>
      </c>
      <c r="O61" s="144"/>
      <c r="P61" s="158"/>
    </row>
    <row r="62" ht="15.75" customHeight="1">
      <c r="B62" s="119"/>
      <c r="C62" s="119"/>
      <c r="D62" s="146" t="s">
        <v>321</v>
      </c>
      <c r="E62" s="161" t="s">
        <v>11</v>
      </c>
      <c r="F62" s="58"/>
      <c r="G62" s="58"/>
      <c r="H62" s="59"/>
      <c r="I62" s="112" t="s">
        <v>318</v>
      </c>
      <c r="J62" s="148"/>
      <c r="K62" s="59"/>
      <c r="L62" s="112"/>
      <c r="M62" s="149">
        <v>0.5</v>
      </c>
      <c r="N62" s="112"/>
      <c r="O62" s="144"/>
      <c r="P62" s="158"/>
    </row>
    <row r="63" ht="15.75" customHeight="1">
      <c r="B63" s="119"/>
      <c r="C63" s="119"/>
      <c r="D63" s="119"/>
      <c r="E63" s="159" t="s">
        <v>12</v>
      </c>
      <c r="F63" s="58"/>
      <c r="G63" s="58"/>
      <c r="H63" s="59"/>
      <c r="I63" s="112" t="s">
        <v>318</v>
      </c>
      <c r="J63" s="148"/>
      <c r="K63" s="59"/>
      <c r="L63" s="112"/>
      <c r="M63" s="112"/>
      <c r="N63" s="149">
        <v>0.7</v>
      </c>
      <c r="O63" s="144"/>
      <c r="P63" s="158"/>
    </row>
    <row r="64" ht="15.75" customHeight="1">
      <c r="B64" s="119"/>
      <c r="C64" s="67"/>
      <c r="D64" s="67"/>
      <c r="E64" s="162" t="s">
        <v>81</v>
      </c>
      <c r="F64" s="58"/>
      <c r="G64" s="58"/>
      <c r="H64" s="59"/>
      <c r="I64" s="112" t="s">
        <v>318</v>
      </c>
      <c r="J64" s="148"/>
      <c r="K64" s="59"/>
      <c r="L64" s="112"/>
      <c r="M64" s="149">
        <v>0.5</v>
      </c>
      <c r="N64" s="112"/>
      <c r="O64" s="144"/>
      <c r="P64" s="158"/>
    </row>
    <row r="65" ht="15.75" customHeight="1">
      <c r="B65" s="119"/>
      <c r="C65" s="146" t="s">
        <v>322</v>
      </c>
      <c r="D65" s="112" t="s">
        <v>323</v>
      </c>
      <c r="E65" s="150" t="s">
        <v>137</v>
      </c>
      <c r="F65" s="58"/>
      <c r="G65" s="58"/>
      <c r="H65" s="59"/>
      <c r="I65" s="112" t="s">
        <v>318</v>
      </c>
      <c r="J65" s="148"/>
      <c r="K65" s="59"/>
      <c r="L65" s="112"/>
      <c r="M65" s="112"/>
      <c r="N65" s="112"/>
      <c r="O65" s="160">
        <v>0.85</v>
      </c>
      <c r="P65" s="158"/>
    </row>
    <row r="66" ht="15.75" customHeight="1">
      <c r="B66" s="119"/>
      <c r="C66" s="119"/>
      <c r="D66" s="146" t="s">
        <v>16</v>
      </c>
      <c r="E66" s="150" t="s">
        <v>139</v>
      </c>
      <c r="F66" s="58"/>
      <c r="G66" s="58"/>
      <c r="H66" s="59"/>
      <c r="I66" s="112" t="s">
        <v>318</v>
      </c>
      <c r="J66" s="148"/>
      <c r="K66" s="59"/>
      <c r="L66" s="112"/>
      <c r="M66" s="112"/>
      <c r="N66" s="149">
        <v>0.7</v>
      </c>
      <c r="O66" s="144"/>
      <c r="P66" s="158"/>
    </row>
    <row r="67" ht="15.75" customHeight="1">
      <c r="B67" s="119"/>
      <c r="C67" s="119"/>
      <c r="D67" s="119"/>
      <c r="E67" s="147" t="s">
        <v>141</v>
      </c>
      <c r="F67" s="58"/>
      <c r="G67" s="58"/>
      <c r="H67" s="59"/>
      <c r="I67" s="112" t="s">
        <v>318</v>
      </c>
      <c r="J67" s="148"/>
      <c r="K67" s="59"/>
      <c r="L67" s="112"/>
      <c r="M67" s="112"/>
      <c r="N67" s="149">
        <v>0.7</v>
      </c>
      <c r="O67" s="144"/>
      <c r="P67" s="158"/>
    </row>
    <row r="68" ht="15.75" customHeight="1">
      <c r="B68" s="119"/>
      <c r="C68" s="119"/>
      <c r="D68" s="119"/>
      <c r="E68" s="147" t="s">
        <v>143</v>
      </c>
      <c r="F68" s="58"/>
      <c r="G68" s="58"/>
      <c r="H68" s="59"/>
      <c r="I68" s="112" t="s">
        <v>318</v>
      </c>
      <c r="J68" s="148"/>
      <c r="K68" s="59"/>
      <c r="L68" s="112"/>
      <c r="M68" s="149">
        <v>0.5</v>
      </c>
      <c r="N68" s="112"/>
      <c r="O68" s="144"/>
      <c r="P68" s="158"/>
    </row>
    <row r="69" ht="15.75" customHeight="1">
      <c r="B69" s="119"/>
      <c r="C69" s="119"/>
      <c r="D69" s="67"/>
      <c r="E69" s="162" t="s">
        <v>324</v>
      </c>
      <c r="F69" s="58"/>
      <c r="G69" s="58"/>
      <c r="H69" s="59"/>
      <c r="I69" s="112" t="s">
        <v>318</v>
      </c>
      <c r="J69" s="148"/>
      <c r="K69" s="59"/>
      <c r="L69" s="112"/>
      <c r="M69" s="149">
        <v>0.5</v>
      </c>
      <c r="N69" s="112"/>
      <c r="O69" s="144"/>
      <c r="P69" s="158"/>
    </row>
    <row r="70" ht="15.75" customHeight="1">
      <c r="B70" s="119"/>
      <c r="C70" s="119"/>
      <c r="D70" s="146" t="s">
        <v>21</v>
      </c>
      <c r="E70" s="147" t="s">
        <v>22</v>
      </c>
      <c r="F70" s="58"/>
      <c r="G70" s="58"/>
      <c r="H70" s="59"/>
      <c r="I70" s="112" t="s">
        <v>318</v>
      </c>
      <c r="J70" s="148"/>
      <c r="K70" s="59"/>
      <c r="L70" s="112"/>
      <c r="M70" s="112"/>
      <c r="N70" s="112"/>
      <c r="O70" s="160">
        <v>0.85</v>
      </c>
      <c r="P70" s="158"/>
    </row>
    <row r="71" ht="15.75" customHeight="1">
      <c r="B71" s="119"/>
      <c r="C71" s="119"/>
      <c r="D71" s="119"/>
      <c r="E71" s="150" t="s">
        <v>23</v>
      </c>
      <c r="F71" s="58"/>
      <c r="G71" s="58"/>
      <c r="H71" s="59"/>
      <c r="I71" s="112" t="s">
        <v>318</v>
      </c>
      <c r="J71" s="148"/>
      <c r="K71" s="59"/>
      <c r="L71" s="112"/>
      <c r="M71" s="112"/>
      <c r="N71" s="112"/>
      <c r="O71" s="160">
        <v>0.85</v>
      </c>
      <c r="P71" s="158"/>
    </row>
    <row r="72" ht="15.75" customHeight="1">
      <c r="B72" s="119"/>
      <c r="C72" s="119"/>
      <c r="D72" s="119"/>
      <c r="E72" s="147" t="s">
        <v>24</v>
      </c>
      <c r="F72" s="58"/>
      <c r="G72" s="58"/>
      <c r="H72" s="59"/>
      <c r="I72" s="112" t="s">
        <v>318</v>
      </c>
      <c r="J72" s="148"/>
      <c r="K72" s="59"/>
      <c r="L72" s="112"/>
      <c r="M72" s="112"/>
      <c r="N72" s="149">
        <v>0.7</v>
      </c>
      <c r="O72" s="144"/>
      <c r="P72" s="158"/>
    </row>
    <row r="73" ht="15.75" customHeight="1">
      <c r="B73" s="119"/>
      <c r="C73" s="119"/>
      <c r="D73" s="67"/>
      <c r="E73" s="150" t="s">
        <v>25</v>
      </c>
      <c r="F73" s="58"/>
      <c r="G73" s="58"/>
      <c r="H73" s="59"/>
      <c r="I73" s="112" t="s">
        <v>318</v>
      </c>
      <c r="J73" s="148"/>
      <c r="K73" s="59"/>
      <c r="L73" s="112"/>
      <c r="M73" s="149">
        <v>0.5</v>
      </c>
      <c r="N73" s="112"/>
      <c r="O73" s="144"/>
      <c r="P73" s="158"/>
    </row>
    <row r="74" ht="15.75" customHeight="1">
      <c r="B74" s="119"/>
      <c r="C74" s="119"/>
      <c r="D74" s="146" t="s">
        <v>325</v>
      </c>
      <c r="E74" s="162" t="s">
        <v>326</v>
      </c>
      <c r="F74" s="58"/>
      <c r="G74" s="58"/>
      <c r="H74" s="59"/>
      <c r="I74" s="112" t="s">
        <v>318</v>
      </c>
      <c r="J74" s="148"/>
      <c r="K74" s="59"/>
      <c r="L74" s="112"/>
      <c r="M74" s="112"/>
      <c r="N74" s="112"/>
      <c r="O74" s="160">
        <v>0.85</v>
      </c>
      <c r="P74" s="158"/>
    </row>
    <row r="75" ht="15.75" customHeight="1">
      <c r="B75" s="119"/>
      <c r="C75" s="119"/>
      <c r="D75" s="119"/>
      <c r="E75" s="162" t="s">
        <v>27</v>
      </c>
      <c r="F75" s="58"/>
      <c r="G75" s="58"/>
      <c r="H75" s="59"/>
      <c r="I75" s="112" t="s">
        <v>318</v>
      </c>
      <c r="J75" s="148"/>
      <c r="K75" s="59"/>
      <c r="L75" s="112"/>
      <c r="M75" s="149">
        <v>0.5</v>
      </c>
      <c r="N75" s="112"/>
      <c r="O75" s="144"/>
      <c r="P75" s="158"/>
    </row>
    <row r="76" ht="15.75" customHeight="1">
      <c r="B76" s="119"/>
      <c r="C76" s="119"/>
      <c r="D76" s="119"/>
      <c r="E76" s="162" t="s">
        <v>327</v>
      </c>
      <c r="F76" s="58"/>
      <c r="G76" s="58"/>
      <c r="H76" s="59"/>
      <c r="I76" s="112" t="s">
        <v>318</v>
      </c>
      <c r="J76" s="148"/>
      <c r="K76" s="59"/>
      <c r="L76" s="112"/>
      <c r="M76" s="112"/>
      <c r="N76" s="149">
        <v>0.7</v>
      </c>
      <c r="O76" s="144"/>
      <c r="P76" s="158"/>
    </row>
    <row r="77" ht="15.75" customHeight="1">
      <c r="B77" s="119"/>
      <c r="C77" s="119"/>
      <c r="D77" s="67"/>
      <c r="E77" s="162" t="s">
        <v>328</v>
      </c>
      <c r="F77" s="58"/>
      <c r="G77" s="58"/>
      <c r="H77" s="59"/>
      <c r="I77" s="112" t="s">
        <v>318</v>
      </c>
      <c r="J77" s="148"/>
      <c r="K77" s="59"/>
      <c r="L77" s="112"/>
      <c r="M77" s="112"/>
      <c r="N77" s="112"/>
      <c r="O77" s="160">
        <v>0.85</v>
      </c>
      <c r="P77" s="158"/>
    </row>
    <row r="78" ht="15.75" customHeight="1">
      <c r="B78" s="119"/>
      <c r="C78" s="119"/>
      <c r="D78" s="146" t="s">
        <v>26</v>
      </c>
      <c r="E78" s="151" t="s">
        <v>27</v>
      </c>
      <c r="F78" s="58"/>
      <c r="G78" s="58"/>
      <c r="H78" s="59"/>
      <c r="I78" s="112" t="s">
        <v>318</v>
      </c>
      <c r="J78" s="148"/>
      <c r="K78" s="59"/>
      <c r="L78" s="112"/>
      <c r="M78" s="112"/>
      <c r="N78" s="149">
        <v>0.7</v>
      </c>
      <c r="O78" s="144"/>
      <c r="P78" s="158"/>
    </row>
    <row r="79" ht="15.75" customHeight="1">
      <c r="B79" s="119"/>
      <c r="C79" s="119"/>
      <c r="D79" s="119"/>
      <c r="E79" s="150" t="s">
        <v>28</v>
      </c>
      <c r="F79" s="58"/>
      <c r="G79" s="58"/>
      <c r="H79" s="59"/>
      <c r="I79" s="112" t="s">
        <v>318</v>
      </c>
      <c r="J79" s="148"/>
      <c r="K79" s="59"/>
      <c r="L79" s="112"/>
      <c r="M79" s="149">
        <v>0.5</v>
      </c>
      <c r="N79" s="112"/>
      <c r="O79" s="144"/>
      <c r="P79" s="158"/>
    </row>
    <row r="80" ht="15.75" customHeight="1">
      <c r="B80" s="119"/>
      <c r="C80" s="119"/>
      <c r="D80" s="67"/>
      <c r="E80" s="147" t="s">
        <v>29</v>
      </c>
      <c r="F80" s="58"/>
      <c r="G80" s="58"/>
      <c r="H80" s="59"/>
      <c r="I80" s="112" t="s">
        <v>318</v>
      </c>
      <c r="J80" s="148"/>
      <c r="K80" s="59"/>
      <c r="L80" s="112"/>
      <c r="M80" s="112"/>
      <c r="N80" s="149">
        <v>0.7</v>
      </c>
      <c r="O80" s="144"/>
      <c r="P80" s="158"/>
    </row>
    <row r="81" ht="15.75" customHeight="1">
      <c r="B81" s="119"/>
      <c r="C81" s="119"/>
      <c r="D81" s="146" t="s">
        <v>152</v>
      </c>
      <c r="E81" s="152" t="s">
        <v>153</v>
      </c>
      <c r="F81" s="58"/>
      <c r="G81" s="58"/>
      <c r="H81" s="59"/>
      <c r="I81" s="112" t="s">
        <v>318</v>
      </c>
      <c r="J81" s="148"/>
      <c r="K81" s="59"/>
      <c r="L81" s="112"/>
      <c r="M81" s="112"/>
      <c r="N81" s="112"/>
      <c r="O81" s="160">
        <v>0.8</v>
      </c>
      <c r="P81" s="158"/>
    </row>
    <row r="82" ht="15.75" customHeight="1">
      <c r="B82" s="119"/>
      <c r="C82" s="119"/>
      <c r="D82" s="119"/>
      <c r="E82" s="152" t="s">
        <v>155</v>
      </c>
      <c r="F82" s="58"/>
      <c r="G82" s="58"/>
      <c r="H82" s="59"/>
      <c r="I82" s="112" t="s">
        <v>318</v>
      </c>
      <c r="J82" s="148"/>
      <c r="K82" s="59"/>
      <c r="L82" s="112"/>
      <c r="M82" s="112"/>
      <c r="N82" s="149">
        <v>0.7</v>
      </c>
      <c r="O82" s="144"/>
      <c r="P82" s="158"/>
    </row>
    <row r="83" ht="15.75" customHeight="1">
      <c r="B83" s="119"/>
      <c r="C83" s="119"/>
      <c r="D83" s="67"/>
      <c r="E83" s="152" t="s">
        <v>157</v>
      </c>
      <c r="F83" s="58"/>
      <c r="G83" s="58"/>
      <c r="H83" s="59"/>
      <c r="I83" s="112" t="s">
        <v>318</v>
      </c>
      <c r="J83" s="148"/>
      <c r="K83" s="59"/>
      <c r="L83" s="112"/>
      <c r="M83" s="149">
        <v>0.5</v>
      </c>
      <c r="N83" s="112"/>
      <c r="O83" s="144"/>
      <c r="P83" s="158"/>
    </row>
    <row r="84" ht="15.75" customHeight="1">
      <c r="B84" s="119"/>
      <c r="C84" s="119"/>
      <c r="D84" s="146" t="s">
        <v>159</v>
      </c>
      <c r="E84" s="152" t="s">
        <v>160</v>
      </c>
      <c r="F84" s="58"/>
      <c r="G84" s="58"/>
      <c r="H84" s="59"/>
      <c r="I84" s="112" t="s">
        <v>318</v>
      </c>
      <c r="J84" s="148"/>
      <c r="K84" s="59"/>
      <c r="L84" s="112"/>
      <c r="M84" s="112"/>
      <c r="N84" s="112"/>
      <c r="O84" s="160">
        <v>0.8</v>
      </c>
      <c r="P84" s="158"/>
    </row>
    <row r="85" ht="15.75" customHeight="1">
      <c r="B85" s="119"/>
      <c r="C85" s="119"/>
      <c r="D85" s="119"/>
      <c r="E85" s="152" t="s">
        <v>162</v>
      </c>
      <c r="F85" s="58"/>
      <c r="G85" s="58"/>
      <c r="H85" s="59"/>
      <c r="I85" s="112" t="s">
        <v>318</v>
      </c>
      <c r="J85" s="148"/>
      <c r="K85" s="59"/>
      <c r="L85" s="112"/>
      <c r="M85" s="112"/>
      <c r="N85" s="149">
        <v>0.7</v>
      </c>
      <c r="O85" s="144"/>
      <c r="P85" s="158"/>
    </row>
    <row r="86" ht="15.75" customHeight="1">
      <c r="B86" s="119"/>
      <c r="C86" s="119"/>
      <c r="D86" s="67"/>
      <c r="E86" s="152" t="s">
        <v>164</v>
      </c>
      <c r="F86" s="58"/>
      <c r="G86" s="58"/>
      <c r="H86" s="59"/>
      <c r="I86" s="112" t="s">
        <v>318</v>
      </c>
      <c r="J86" s="148"/>
      <c r="K86" s="59"/>
      <c r="L86" s="112"/>
      <c r="M86" s="149">
        <v>0.5</v>
      </c>
      <c r="N86" s="112"/>
      <c r="O86" s="144"/>
      <c r="P86" s="158"/>
    </row>
    <row r="87" ht="15.75" customHeight="1">
      <c r="B87" s="119"/>
      <c r="C87" s="119"/>
      <c r="D87" s="146" t="s">
        <v>166</v>
      </c>
      <c r="E87" s="153" t="s">
        <v>167</v>
      </c>
      <c r="F87" s="58"/>
      <c r="G87" s="58"/>
      <c r="H87" s="59"/>
      <c r="I87" s="112" t="s">
        <v>318</v>
      </c>
      <c r="J87" s="148"/>
      <c r="K87" s="59"/>
      <c r="L87" s="112"/>
      <c r="M87" s="149">
        <v>0.5</v>
      </c>
      <c r="N87" s="112"/>
      <c r="O87" s="144"/>
      <c r="P87" s="158"/>
    </row>
    <row r="88" ht="15.75" customHeight="1">
      <c r="B88" s="119"/>
      <c r="C88" s="119"/>
      <c r="D88" s="67"/>
      <c r="E88" s="153" t="s">
        <v>169</v>
      </c>
      <c r="F88" s="58"/>
      <c r="G88" s="58"/>
      <c r="H88" s="59"/>
      <c r="I88" s="112" t="s">
        <v>318</v>
      </c>
      <c r="J88" s="148"/>
      <c r="K88" s="59"/>
      <c r="L88" s="112"/>
      <c r="M88" s="112"/>
      <c r="N88" s="112"/>
      <c r="O88" s="160">
        <v>0.85</v>
      </c>
      <c r="P88" s="158"/>
    </row>
    <row r="89" ht="15.75" customHeight="1">
      <c r="B89" s="119"/>
      <c r="C89" s="119"/>
      <c r="D89" s="146" t="s">
        <v>171</v>
      </c>
      <c r="E89" s="153" t="s">
        <v>172</v>
      </c>
      <c r="F89" s="58"/>
      <c r="G89" s="58"/>
      <c r="H89" s="59"/>
      <c r="I89" s="112" t="s">
        <v>318</v>
      </c>
      <c r="J89" s="148"/>
      <c r="K89" s="59"/>
      <c r="L89" s="112"/>
      <c r="M89" s="112"/>
      <c r="N89" s="112"/>
      <c r="O89" s="160">
        <v>0.85</v>
      </c>
      <c r="P89" s="158"/>
    </row>
    <row r="90" ht="15.75" customHeight="1">
      <c r="B90" s="119"/>
      <c r="C90" s="119"/>
      <c r="D90" s="119"/>
      <c r="E90" s="153" t="s">
        <v>174</v>
      </c>
      <c r="F90" s="58"/>
      <c r="G90" s="58"/>
      <c r="H90" s="59"/>
      <c r="I90" s="112" t="s">
        <v>318</v>
      </c>
      <c r="J90" s="148"/>
      <c r="K90" s="59"/>
      <c r="L90" s="112"/>
      <c r="M90" s="112"/>
      <c r="N90" s="149">
        <v>0.7</v>
      </c>
      <c r="O90" s="144"/>
      <c r="P90" s="158"/>
    </row>
    <row r="91" ht="15.75" customHeight="1">
      <c r="B91" s="119"/>
      <c r="C91" s="119"/>
      <c r="D91" s="67"/>
      <c r="E91" s="153" t="s">
        <v>177</v>
      </c>
      <c r="F91" s="58"/>
      <c r="G91" s="58"/>
      <c r="H91" s="59"/>
      <c r="I91" s="112" t="s">
        <v>318</v>
      </c>
      <c r="J91" s="148"/>
      <c r="K91" s="59"/>
      <c r="L91" s="112"/>
      <c r="M91" s="112"/>
      <c r="N91" s="149">
        <v>0.7</v>
      </c>
      <c r="O91" s="144"/>
      <c r="P91" s="158"/>
    </row>
    <row r="92" ht="15.75" customHeight="1">
      <c r="B92" s="67"/>
      <c r="C92" s="67"/>
      <c r="D92" s="112" t="s">
        <v>181</v>
      </c>
      <c r="E92" s="154" t="s">
        <v>182</v>
      </c>
      <c r="F92" s="58"/>
      <c r="G92" s="58"/>
      <c r="H92" s="59"/>
      <c r="I92" s="112" t="s">
        <v>318</v>
      </c>
      <c r="J92" s="148"/>
      <c r="K92" s="59"/>
      <c r="L92" s="112"/>
      <c r="M92" s="149">
        <v>0.5</v>
      </c>
      <c r="N92" s="112"/>
      <c r="O92" s="144"/>
      <c r="P92" s="158"/>
    </row>
    <row r="93" ht="15.75" customHeight="1">
      <c r="D93" s="163" t="s">
        <v>117</v>
      </c>
      <c r="E93" s="163" t="s">
        <v>329</v>
      </c>
      <c r="F93" s="164" t="s">
        <v>84</v>
      </c>
      <c r="G93" s="58"/>
      <c r="H93" s="59"/>
    </row>
    <row r="94" ht="15.75" customHeight="1">
      <c r="D94" s="119"/>
      <c r="E94" s="119"/>
      <c r="F94" s="164" t="s">
        <v>330</v>
      </c>
      <c r="G94" s="58"/>
      <c r="H94" s="59"/>
    </row>
    <row r="95" ht="15.75" customHeight="1">
      <c r="D95" s="119"/>
      <c r="E95" s="119"/>
      <c r="F95" s="141">
        <v>3.0</v>
      </c>
    </row>
    <row r="96" ht="15.75" customHeight="1">
      <c r="D96" s="119"/>
      <c r="E96" s="119"/>
      <c r="F96" s="141">
        <v>4.0</v>
      </c>
    </row>
    <row r="97" ht="15.75" customHeight="1">
      <c r="D97" s="119"/>
      <c r="E97" s="67"/>
      <c r="F97" s="141">
        <v>5.0</v>
      </c>
    </row>
    <row r="98" ht="15.75" customHeight="1">
      <c r="D98" s="119"/>
      <c r="E98" s="141" t="s">
        <v>331</v>
      </c>
      <c r="F98" s="141">
        <v>1.0</v>
      </c>
    </row>
    <row r="99" ht="15.75" customHeight="1">
      <c r="D99" s="119"/>
    </row>
    <row r="100" ht="15.75" customHeight="1">
      <c r="D100" s="67"/>
    </row>
    <row r="101" ht="15.75" customHeight="1">
      <c r="D101" s="163" t="s">
        <v>136</v>
      </c>
      <c r="E101" s="141" t="s">
        <v>14</v>
      </c>
      <c r="F101" s="141">
        <v>1.0</v>
      </c>
    </row>
    <row r="102" ht="15.75" customHeight="1">
      <c r="D102" s="119"/>
      <c r="E102" s="141" t="s">
        <v>21</v>
      </c>
      <c r="F102" s="141">
        <v>1.0</v>
      </c>
    </row>
    <row r="103" ht="15.75" customHeight="1">
      <c r="D103" s="119"/>
      <c r="E103" s="141" t="s">
        <v>26</v>
      </c>
      <c r="F103" s="141">
        <v>1.0</v>
      </c>
    </row>
    <row r="104" ht="15.75" customHeight="1">
      <c r="D104" s="119"/>
    </row>
    <row r="105" ht="15.75" customHeight="1">
      <c r="D105" s="67"/>
    </row>
    <row r="106" ht="15.75" customHeight="1">
      <c r="D106" s="163" t="s">
        <v>89</v>
      </c>
      <c r="E106" s="141" t="s">
        <v>90</v>
      </c>
      <c r="F106" s="141">
        <v>1.0</v>
      </c>
    </row>
    <row r="107" ht="15.75" customHeight="1">
      <c r="D107" s="119"/>
      <c r="E107" s="141" t="s">
        <v>92</v>
      </c>
      <c r="F107" s="141">
        <v>1.0</v>
      </c>
    </row>
    <row r="108" ht="15.75" customHeight="1">
      <c r="D108" s="119"/>
    </row>
    <row r="109" ht="15.75" customHeight="1">
      <c r="D109" s="67"/>
    </row>
    <row r="110" ht="15.75" customHeight="1">
      <c r="D110" s="163" t="s">
        <v>94</v>
      </c>
      <c r="E110" s="163" t="s">
        <v>95</v>
      </c>
      <c r="F110" s="141">
        <v>1.0</v>
      </c>
    </row>
    <row r="111" ht="15.75" customHeight="1">
      <c r="D111" s="119"/>
      <c r="E111" s="119"/>
      <c r="F111" s="141">
        <v>2.0</v>
      </c>
    </row>
    <row r="112" ht="15.75" customHeight="1">
      <c r="D112" s="119"/>
      <c r="E112" s="67"/>
      <c r="F112" s="141">
        <v>3.0</v>
      </c>
    </row>
    <row r="113" ht="15.75" customHeight="1">
      <c r="D113" s="119"/>
      <c r="E113" s="163" t="s">
        <v>97</v>
      </c>
      <c r="F113" s="141">
        <v>1.0</v>
      </c>
    </row>
    <row r="114" ht="15.75" customHeight="1">
      <c r="D114" s="119"/>
      <c r="E114" s="119"/>
      <c r="F114" s="141">
        <v>2.0</v>
      </c>
    </row>
    <row r="115" ht="15.75" customHeight="1">
      <c r="D115" s="119"/>
      <c r="E115" s="67"/>
      <c r="F115" s="141">
        <v>3.0</v>
      </c>
    </row>
    <row r="116" ht="15.75" customHeight="1">
      <c r="D116" s="119"/>
      <c r="E116" s="163" t="s">
        <v>99</v>
      </c>
      <c r="F116" s="141">
        <v>1.0</v>
      </c>
    </row>
    <row r="117" ht="15.75" customHeight="1">
      <c r="D117" s="119"/>
      <c r="E117" s="119"/>
      <c r="F117" s="141">
        <v>2.0</v>
      </c>
    </row>
    <row r="118" ht="15.75" customHeight="1">
      <c r="D118" s="119"/>
      <c r="E118" s="119"/>
      <c r="F118" s="141">
        <v>3.0</v>
      </c>
    </row>
    <row r="119" ht="15.75" customHeight="1">
      <c r="D119" s="119"/>
      <c r="E119" s="67"/>
      <c r="F119" s="141">
        <v>4.0</v>
      </c>
    </row>
    <row r="120" ht="15.75" customHeight="1">
      <c r="D120" s="119"/>
    </row>
    <row r="121" ht="15.75" customHeight="1">
      <c r="D121" s="67"/>
    </row>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14">
    <mergeCell ref="E14:H14"/>
    <mergeCell ref="E19:H19"/>
    <mergeCell ref="E42:H42"/>
    <mergeCell ref="J42:K42"/>
    <mergeCell ref="E43:H43"/>
    <mergeCell ref="J43:K43"/>
    <mergeCell ref="E44:H44"/>
    <mergeCell ref="J44:K44"/>
    <mergeCell ref="E45:H45"/>
    <mergeCell ref="J45:K45"/>
    <mergeCell ref="E46:H46"/>
    <mergeCell ref="J46:K46"/>
    <mergeCell ref="E47:H47"/>
    <mergeCell ref="J47:K47"/>
    <mergeCell ref="J71:K71"/>
    <mergeCell ref="J72:K72"/>
    <mergeCell ref="J63:K63"/>
    <mergeCell ref="J64:K64"/>
    <mergeCell ref="J69:K69"/>
    <mergeCell ref="E70:H70"/>
    <mergeCell ref="J70:K70"/>
    <mergeCell ref="E71:H71"/>
    <mergeCell ref="E72:H72"/>
    <mergeCell ref="E76:H76"/>
    <mergeCell ref="E77:H77"/>
    <mergeCell ref="J77:K77"/>
    <mergeCell ref="E73:H73"/>
    <mergeCell ref="J73:K73"/>
    <mergeCell ref="E74:H74"/>
    <mergeCell ref="J74:K74"/>
    <mergeCell ref="E75:H75"/>
    <mergeCell ref="J75:K75"/>
    <mergeCell ref="J76:K76"/>
    <mergeCell ref="E80:H80"/>
    <mergeCell ref="E81:H81"/>
    <mergeCell ref="J81:K81"/>
    <mergeCell ref="D70:D73"/>
    <mergeCell ref="D74:D77"/>
    <mergeCell ref="E78:H78"/>
    <mergeCell ref="J78:K78"/>
    <mergeCell ref="E79:H79"/>
    <mergeCell ref="J79:K79"/>
    <mergeCell ref="J80:K80"/>
    <mergeCell ref="D54:D57"/>
    <mergeCell ref="D66:D69"/>
    <mergeCell ref="D89:D91"/>
    <mergeCell ref="D93:D100"/>
    <mergeCell ref="D101:D105"/>
    <mergeCell ref="D106:D109"/>
    <mergeCell ref="D110:D121"/>
    <mergeCell ref="E110:E112"/>
    <mergeCell ref="E113:E115"/>
    <mergeCell ref="E116:E119"/>
    <mergeCell ref="C43:C57"/>
    <mergeCell ref="D43:D46"/>
    <mergeCell ref="D47:D50"/>
    <mergeCell ref="D51:D53"/>
    <mergeCell ref="B58:B92"/>
    <mergeCell ref="C58:C64"/>
    <mergeCell ref="C65:C92"/>
    <mergeCell ref="J87:K87"/>
    <mergeCell ref="J88:K88"/>
    <mergeCell ref="E84:H84"/>
    <mergeCell ref="E85:H85"/>
    <mergeCell ref="J85:K85"/>
    <mergeCell ref="E86:H86"/>
    <mergeCell ref="J86:K86"/>
    <mergeCell ref="E87:H87"/>
    <mergeCell ref="E88:H88"/>
    <mergeCell ref="E55:H55"/>
    <mergeCell ref="J55:K55"/>
    <mergeCell ref="E56:H56"/>
    <mergeCell ref="J56:K56"/>
    <mergeCell ref="C14:D14"/>
    <mergeCell ref="J14:K14"/>
    <mergeCell ref="B15:B57"/>
    <mergeCell ref="C15:C18"/>
    <mergeCell ref="J15:K15"/>
    <mergeCell ref="C19:C42"/>
    <mergeCell ref="E30:H30"/>
    <mergeCell ref="D58:D60"/>
    <mergeCell ref="D62:D64"/>
    <mergeCell ref="D78:D80"/>
    <mergeCell ref="D81:D83"/>
    <mergeCell ref="E82:H82"/>
    <mergeCell ref="J82:K82"/>
    <mergeCell ref="E83:H83"/>
    <mergeCell ref="J83:K83"/>
    <mergeCell ref="J84:K84"/>
    <mergeCell ref="D84:D86"/>
    <mergeCell ref="D87:D88"/>
    <mergeCell ref="E93:E97"/>
    <mergeCell ref="E92:H92"/>
    <mergeCell ref="F93:H93"/>
    <mergeCell ref="F94:H94"/>
    <mergeCell ref="E89:H89"/>
    <mergeCell ref="J89:K89"/>
    <mergeCell ref="E90:H90"/>
    <mergeCell ref="J90:K90"/>
    <mergeCell ref="E91:H91"/>
    <mergeCell ref="J91:K91"/>
    <mergeCell ref="J92:K92"/>
    <mergeCell ref="M4:O4"/>
    <mergeCell ref="M5:O5"/>
    <mergeCell ref="D2:E2"/>
    <mergeCell ref="F2:L5"/>
    <mergeCell ref="M2:O2"/>
    <mergeCell ref="D3:E3"/>
    <mergeCell ref="M3:O3"/>
    <mergeCell ref="D4:E4"/>
    <mergeCell ref="D5:E5"/>
    <mergeCell ref="D7:G7"/>
    <mergeCell ref="N7:O7"/>
    <mergeCell ref="D8:G8"/>
    <mergeCell ref="D9:G9"/>
    <mergeCell ref="B11:O11"/>
    <mergeCell ref="C12:O12"/>
    <mergeCell ref="C13:O13"/>
    <mergeCell ref="E15:H15"/>
    <mergeCell ref="E16:H16"/>
    <mergeCell ref="J16:K16"/>
    <mergeCell ref="E17:H17"/>
    <mergeCell ref="J17:K17"/>
    <mergeCell ref="E18:H18"/>
    <mergeCell ref="J18:K18"/>
    <mergeCell ref="D15:D17"/>
    <mergeCell ref="D20:D22"/>
    <mergeCell ref="J19:K19"/>
    <mergeCell ref="J20:K20"/>
    <mergeCell ref="E21:H21"/>
    <mergeCell ref="J21:K21"/>
    <mergeCell ref="E22:H22"/>
    <mergeCell ref="J22:K22"/>
    <mergeCell ref="E20:H20"/>
    <mergeCell ref="E23:H23"/>
    <mergeCell ref="J23:K23"/>
    <mergeCell ref="E24:H24"/>
    <mergeCell ref="J24:K24"/>
    <mergeCell ref="E25:H25"/>
    <mergeCell ref="J25:K25"/>
    <mergeCell ref="E26:H26"/>
    <mergeCell ref="J26:K26"/>
    <mergeCell ref="D27:D29"/>
    <mergeCell ref="E27:H27"/>
    <mergeCell ref="E28:H28"/>
    <mergeCell ref="E29:H29"/>
    <mergeCell ref="J27:K27"/>
    <mergeCell ref="J28:K28"/>
    <mergeCell ref="D23:D26"/>
    <mergeCell ref="D30:D32"/>
    <mergeCell ref="J29:K29"/>
    <mergeCell ref="J30:K30"/>
    <mergeCell ref="E31:H31"/>
    <mergeCell ref="J31:K31"/>
    <mergeCell ref="E32:H32"/>
    <mergeCell ref="J32:K32"/>
    <mergeCell ref="D33:D35"/>
    <mergeCell ref="E33:H33"/>
    <mergeCell ref="J33:K33"/>
    <mergeCell ref="E34:H34"/>
    <mergeCell ref="J34:K34"/>
    <mergeCell ref="E35:H35"/>
    <mergeCell ref="J35:K35"/>
    <mergeCell ref="D36:D37"/>
    <mergeCell ref="E36:H36"/>
    <mergeCell ref="E37:H37"/>
    <mergeCell ref="J36:K36"/>
    <mergeCell ref="J37:K37"/>
    <mergeCell ref="D38:D41"/>
    <mergeCell ref="E38:H38"/>
    <mergeCell ref="E39:H39"/>
    <mergeCell ref="E40:H40"/>
    <mergeCell ref="E41:H41"/>
    <mergeCell ref="J38:K38"/>
    <mergeCell ref="J39:K39"/>
    <mergeCell ref="J40:K40"/>
    <mergeCell ref="J41:K41"/>
    <mergeCell ref="E48:H48"/>
    <mergeCell ref="J48:K48"/>
    <mergeCell ref="E49:H49"/>
    <mergeCell ref="J49:K49"/>
    <mergeCell ref="E50:H50"/>
    <mergeCell ref="J50:K50"/>
    <mergeCell ref="E51:H51"/>
    <mergeCell ref="J51:K51"/>
    <mergeCell ref="E52:H52"/>
    <mergeCell ref="J52:K52"/>
    <mergeCell ref="E53:H53"/>
    <mergeCell ref="J53:K53"/>
    <mergeCell ref="E54:H54"/>
    <mergeCell ref="J54:K54"/>
    <mergeCell ref="E57:H57"/>
    <mergeCell ref="J57:K57"/>
    <mergeCell ref="E58:H58"/>
    <mergeCell ref="J58:K58"/>
    <mergeCell ref="E59:H59"/>
    <mergeCell ref="J59:K59"/>
    <mergeCell ref="J60:K60"/>
    <mergeCell ref="E60:H60"/>
    <mergeCell ref="E61:H61"/>
    <mergeCell ref="J61:K61"/>
    <mergeCell ref="E62:H62"/>
    <mergeCell ref="J62:K62"/>
    <mergeCell ref="E63:H63"/>
    <mergeCell ref="E64:H64"/>
    <mergeCell ref="E68:H68"/>
    <mergeCell ref="E69:H69"/>
    <mergeCell ref="E65:H65"/>
    <mergeCell ref="J65:K65"/>
    <mergeCell ref="E66:H66"/>
    <mergeCell ref="J66:K66"/>
    <mergeCell ref="E67:H67"/>
    <mergeCell ref="J67:K67"/>
    <mergeCell ref="J68:K68"/>
  </mergeCells>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17.71"/>
    <col customWidth="1" min="2" max="6" width="14.43"/>
    <col customWidth="1" min="7" max="7" width="17.71"/>
  </cols>
  <sheetData>
    <row r="1">
      <c r="G1" s="165"/>
      <c r="H1" s="165"/>
      <c r="I1" s="166"/>
      <c r="J1" s="166"/>
      <c r="K1" s="165"/>
    </row>
    <row r="2">
      <c r="A2" s="167" t="s">
        <v>332</v>
      </c>
      <c r="B2" s="58"/>
      <c r="C2" s="58"/>
      <c r="D2" s="58"/>
      <c r="E2" s="59"/>
    </row>
    <row r="3">
      <c r="A3" s="168" t="s">
        <v>308</v>
      </c>
      <c r="B3" s="168" t="s">
        <v>333</v>
      </c>
      <c r="C3" s="169" t="s">
        <v>55</v>
      </c>
      <c r="D3" s="169" t="s">
        <v>334</v>
      </c>
      <c r="E3" s="168" t="s">
        <v>335</v>
      </c>
    </row>
    <row r="4">
      <c r="A4" s="146" t="s">
        <v>117</v>
      </c>
      <c r="B4" s="146" t="s">
        <v>2</v>
      </c>
      <c r="C4" s="141">
        <v>1.0</v>
      </c>
      <c r="D4" s="141">
        <v>4.5</v>
      </c>
      <c r="E4" s="146">
        <f>AVERAGE(D4:D6)/3</f>
        <v>0.8888888889</v>
      </c>
    </row>
    <row r="5">
      <c r="A5" s="119"/>
      <c r="B5" s="119"/>
      <c r="C5" s="141">
        <v>2.0</v>
      </c>
      <c r="D5" s="141">
        <v>3.5</v>
      </c>
      <c r="E5" s="119"/>
    </row>
    <row r="6">
      <c r="A6" s="119"/>
      <c r="B6" s="67"/>
      <c r="C6" s="141">
        <v>3.0</v>
      </c>
      <c r="D6" s="141">
        <v>0.0</v>
      </c>
      <c r="E6" s="67"/>
      <c r="H6" s="167" t="s">
        <v>332</v>
      </c>
      <c r="I6" s="58"/>
      <c r="J6" s="58"/>
      <c r="K6" s="58"/>
      <c r="L6" s="59"/>
    </row>
    <row r="7">
      <c r="A7" s="67"/>
      <c r="B7" s="112" t="s">
        <v>7</v>
      </c>
      <c r="C7" s="141">
        <v>1.0</v>
      </c>
      <c r="D7" s="141">
        <v>2.5</v>
      </c>
      <c r="E7" s="112">
        <f>AVERAGE(D7)/1</f>
        <v>2.5</v>
      </c>
      <c r="H7" s="170" t="s">
        <v>308</v>
      </c>
      <c r="I7" s="170" t="s">
        <v>333</v>
      </c>
      <c r="J7" s="171" t="s">
        <v>55</v>
      </c>
      <c r="K7" s="171" t="s">
        <v>334</v>
      </c>
      <c r="L7" s="170" t="s">
        <v>335</v>
      </c>
    </row>
    <row r="8">
      <c r="A8" s="112"/>
      <c r="B8" s="112"/>
      <c r="C8" s="141"/>
      <c r="D8" s="141"/>
      <c r="E8" s="112"/>
      <c r="H8" s="172" t="s">
        <v>336</v>
      </c>
      <c r="I8" s="146" t="s">
        <v>337</v>
      </c>
      <c r="J8" s="112">
        <v>1.0</v>
      </c>
      <c r="K8" s="112">
        <v>4.5</v>
      </c>
      <c r="L8" s="146">
        <f>AVERAGE(J8:K8)/3</f>
        <v>0.9166666667</v>
      </c>
    </row>
    <row r="9">
      <c r="A9" s="112"/>
      <c r="B9" s="112"/>
      <c r="C9" s="141"/>
      <c r="D9" s="141"/>
      <c r="E9" s="112"/>
      <c r="H9" s="119"/>
      <c r="I9" s="119"/>
      <c r="J9" s="112">
        <v>2.0</v>
      </c>
      <c r="K9" s="112">
        <v>3.5</v>
      </c>
      <c r="L9" s="119"/>
    </row>
    <row r="10">
      <c r="A10" s="112" t="s">
        <v>133</v>
      </c>
      <c r="B10" s="112" t="s">
        <v>10</v>
      </c>
      <c r="C10" s="141">
        <v>1.0</v>
      </c>
      <c r="D10" s="141">
        <v>2.5</v>
      </c>
      <c r="E10" s="112">
        <f>AVERAGE(D10)/1</f>
        <v>2.5</v>
      </c>
      <c r="H10" s="119"/>
      <c r="I10" s="119"/>
      <c r="J10" s="112">
        <v>3.0</v>
      </c>
      <c r="K10" s="112">
        <v>2.5</v>
      </c>
      <c r="L10" s="119"/>
    </row>
    <row r="11">
      <c r="A11" s="112"/>
      <c r="B11" s="112"/>
      <c r="C11" s="141"/>
      <c r="D11" s="141"/>
      <c r="E11" s="112"/>
      <c r="H11" s="67"/>
      <c r="I11" s="67"/>
      <c r="J11" s="112">
        <v>4.0</v>
      </c>
      <c r="K11" s="112">
        <v>0.0</v>
      </c>
      <c r="L11" s="67"/>
    </row>
    <row r="12">
      <c r="A12" s="146" t="s">
        <v>136</v>
      </c>
      <c r="B12" s="112" t="s">
        <v>14</v>
      </c>
      <c r="C12" s="141">
        <v>1.0</v>
      </c>
      <c r="D12" s="141">
        <v>2.5</v>
      </c>
      <c r="E12" s="112">
        <f>AVERAGE(D12)/1</f>
        <v>2.5</v>
      </c>
      <c r="H12" s="173">
        <f>SUM(K8:K11)</f>
        <v>10.5</v>
      </c>
      <c r="I12" s="58"/>
      <c r="J12" s="58"/>
      <c r="K12" s="59"/>
      <c r="L12" s="174"/>
    </row>
    <row r="13">
      <c r="A13" s="119"/>
      <c r="B13" s="146" t="s">
        <v>16</v>
      </c>
      <c r="C13" s="141">
        <v>1.0</v>
      </c>
      <c r="D13" s="141">
        <v>3.5</v>
      </c>
      <c r="E13" s="146">
        <f>AVERAGE(D13:D16)/4</f>
        <v>0.75</v>
      </c>
      <c r="H13" s="172" t="s">
        <v>338</v>
      </c>
      <c r="I13" s="175" t="s">
        <v>339</v>
      </c>
      <c r="J13" s="112">
        <v>1.0</v>
      </c>
      <c r="K13" s="112">
        <v>2.5</v>
      </c>
      <c r="L13" s="146">
        <f>AVERAGE(K13:K15)/3</f>
        <v>0.9444444444</v>
      </c>
    </row>
    <row r="14">
      <c r="A14" s="119"/>
      <c r="B14" s="119"/>
      <c r="C14" s="141">
        <v>2.0</v>
      </c>
      <c r="D14" s="141">
        <v>2.5</v>
      </c>
      <c r="E14" s="119"/>
      <c r="H14" s="119"/>
      <c r="I14" s="119"/>
      <c r="J14" s="112">
        <v>2.0</v>
      </c>
      <c r="K14" s="112">
        <v>2.5</v>
      </c>
      <c r="L14" s="119"/>
    </row>
    <row r="15">
      <c r="A15" s="119"/>
      <c r="B15" s="119"/>
      <c r="C15" s="141">
        <v>3.0</v>
      </c>
      <c r="D15" s="141">
        <v>2.5</v>
      </c>
      <c r="E15" s="119"/>
      <c r="H15" s="119"/>
      <c r="I15" s="67"/>
      <c r="J15" s="112">
        <v>3.0</v>
      </c>
      <c r="K15" s="112">
        <v>3.5</v>
      </c>
      <c r="L15" s="67"/>
    </row>
    <row r="16">
      <c r="A16" s="119"/>
      <c r="B16" s="67"/>
      <c r="C16" s="141">
        <v>4.0</v>
      </c>
      <c r="D16" s="141">
        <v>3.5</v>
      </c>
      <c r="E16" s="67"/>
      <c r="H16" s="119"/>
      <c r="I16" s="175" t="s">
        <v>340</v>
      </c>
      <c r="J16" s="112">
        <v>1.0</v>
      </c>
      <c r="K16" s="112">
        <v>3.5</v>
      </c>
      <c r="L16" s="146">
        <f>AVERAGE(K16:K17)/2</f>
        <v>1.5</v>
      </c>
    </row>
    <row r="17">
      <c r="A17" s="119"/>
      <c r="B17" s="146" t="s">
        <v>21</v>
      </c>
      <c r="C17" s="141">
        <v>1.0</v>
      </c>
      <c r="D17" s="141">
        <v>2.5</v>
      </c>
      <c r="E17" s="146">
        <f>AVERAGE(D17:D20)/4</f>
        <v>0.624375</v>
      </c>
      <c r="H17" s="119"/>
      <c r="I17" s="67"/>
      <c r="J17" s="112">
        <v>2.0</v>
      </c>
      <c r="K17" s="112">
        <v>2.5</v>
      </c>
      <c r="L17" s="67"/>
    </row>
    <row r="18">
      <c r="A18" s="119"/>
      <c r="B18" s="119"/>
      <c r="C18" s="141">
        <v>2.0</v>
      </c>
      <c r="D18" s="141">
        <v>3.5</v>
      </c>
      <c r="E18" s="119"/>
      <c r="H18" s="119"/>
      <c r="I18" s="146" t="s">
        <v>341</v>
      </c>
      <c r="J18" s="112">
        <v>1.0</v>
      </c>
      <c r="K18" s="112">
        <v>2.5</v>
      </c>
      <c r="L18" s="146">
        <f>AVERAGE(K18:K20)/3</f>
        <v>0.9444444444</v>
      </c>
    </row>
    <row r="19">
      <c r="A19" s="119"/>
      <c r="B19" s="119"/>
      <c r="C19" s="141">
        <v>3.0</v>
      </c>
      <c r="D19" s="141">
        <v>1.49</v>
      </c>
      <c r="E19" s="119"/>
      <c r="H19" s="119"/>
      <c r="I19" s="119"/>
      <c r="J19" s="112">
        <v>2.0</v>
      </c>
      <c r="K19" s="112">
        <v>3.5</v>
      </c>
      <c r="L19" s="119"/>
    </row>
    <row r="20">
      <c r="A20" s="119"/>
      <c r="B20" s="67"/>
      <c r="C20" s="141">
        <v>4.0</v>
      </c>
      <c r="D20" s="141">
        <v>2.5</v>
      </c>
      <c r="E20" s="67"/>
      <c r="H20" s="119"/>
      <c r="I20" s="67"/>
      <c r="J20" s="112">
        <v>3.0</v>
      </c>
      <c r="K20" s="112">
        <v>2.5</v>
      </c>
      <c r="L20" s="67"/>
    </row>
    <row r="21" ht="15.75" customHeight="1">
      <c r="A21" s="119"/>
      <c r="B21" s="146" t="s">
        <v>26</v>
      </c>
      <c r="C21" s="141">
        <v>1.0</v>
      </c>
      <c r="D21" s="141">
        <v>1.5</v>
      </c>
      <c r="E21" s="146">
        <f>AVERAGE(D21:D23)/3</f>
        <v>0.7222222222</v>
      </c>
      <c r="H21" s="119"/>
      <c r="I21" s="146" t="s">
        <v>342</v>
      </c>
      <c r="J21" s="112">
        <v>1.0</v>
      </c>
      <c r="K21" s="112">
        <v>3.5</v>
      </c>
      <c r="L21" s="146">
        <f>AVERAGE(K21:K24)/4</f>
        <v>0.6875</v>
      </c>
    </row>
    <row r="22" ht="15.75" customHeight="1">
      <c r="A22" s="119"/>
      <c r="B22" s="119"/>
      <c r="C22" s="141">
        <v>2.0</v>
      </c>
      <c r="D22" s="141">
        <v>2.5</v>
      </c>
      <c r="E22" s="119"/>
      <c r="H22" s="119"/>
      <c r="I22" s="119"/>
      <c r="J22" s="112">
        <v>2.0</v>
      </c>
      <c r="K22" s="112">
        <v>3.5</v>
      </c>
      <c r="L22" s="119"/>
    </row>
    <row r="23" ht="15.75" customHeight="1">
      <c r="A23" s="119"/>
      <c r="B23" s="67"/>
      <c r="C23" s="141">
        <v>3.0</v>
      </c>
      <c r="D23" s="141">
        <v>2.5</v>
      </c>
      <c r="E23" s="67"/>
      <c r="H23" s="119"/>
      <c r="I23" s="119"/>
      <c r="J23" s="112">
        <v>3.0</v>
      </c>
      <c r="K23" s="112">
        <v>2.5</v>
      </c>
      <c r="L23" s="119"/>
    </row>
    <row r="24" ht="15.75" customHeight="1">
      <c r="A24" s="119"/>
      <c r="B24" s="146" t="s">
        <v>152</v>
      </c>
      <c r="C24" s="141">
        <v>1.0</v>
      </c>
      <c r="D24" s="141">
        <v>1.5</v>
      </c>
      <c r="E24" s="146">
        <f>AVERAGE(D24:D26)/3</f>
        <v>0.7222222222</v>
      </c>
      <c r="H24" s="119"/>
      <c r="I24" s="67"/>
      <c r="J24" s="112">
        <v>4.0</v>
      </c>
      <c r="K24" s="112">
        <v>1.5</v>
      </c>
      <c r="L24" s="67"/>
    </row>
    <row r="25" ht="15.75" customHeight="1">
      <c r="A25" s="119"/>
      <c r="B25" s="119"/>
      <c r="C25" s="141">
        <v>2.0</v>
      </c>
      <c r="D25" s="141">
        <v>2.5</v>
      </c>
      <c r="E25" s="119"/>
      <c r="H25" s="119"/>
      <c r="I25" s="146" t="s">
        <v>343</v>
      </c>
      <c r="J25" s="112">
        <v>1.0</v>
      </c>
      <c r="K25" s="112">
        <v>2.5</v>
      </c>
      <c r="L25" s="146">
        <f>AVERAGE(K25:K26)/2</f>
        <v>1.25</v>
      </c>
    </row>
    <row r="26" ht="15.75" customHeight="1">
      <c r="A26" s="119"/>
      <c r="B26" s="67"/>
      <c r="C26" s="141">
        <v>3.0</v>
      </c>
      <c r="D26" s="141">
        <v>2.5</v>
      </c>
      <c r="E26" s="67"/>
      <c r="H26" s="119"/>
      <c r="I26" s="67"/>
      <c r="J26" s="112">
        <v>2.0</v>
      </c>
      <c r="K26" s="112">
        <v>2.5</v>
      </c>
      <c r="L26" s="67"/>
    </row>
    <row r="27" ht="15.75" customHeight="1">
      <c r="A27" s="119"/>
      <c r="B27" s="146" t="s">
        <v>159</v>
      </c>
      <c r="C27" s="141">
        <v>1.0</v>
      </c>
      <c r="D27" s="141">
        <v>1.5</v>
      </c>
      <c r="E27" s="146">
        <f>AVERAGE(D27:D29)/3</f>
        <v>0.9555555556</v>
      </c>
      <c r="H27" s="67"/>
      <c r="I27" s="112" t="s">
        <v>344</v>
      </c>
      <c r="J27" s="112">
        <v>1.0</v>
      </c>
      <c r="K27" s="112">
        <v>2.5</v>
      </c>
      <c r="L27" s="112">
        <f>AVERAGE(K27)/1</f>
        <v>2.5</v>
      </c>
    </row>
    <row r="28" ht="15.75" customHeight="1">
      <c r="A28" s="119"/>
      <c r="B28" s="119"/>
      <c r="C28" s="141">
        <v>2.0</v>
      </c>
      <c r="D28" s="141">
        <v>2.5</v>
      </c>
      <c r="E28" s="119"/>
      <c r="H28" s="173">
        <f>SUM(K13:K27)</f>
        <v>41.5</v>
      </c>
      <c r="I28" s="58"/>
      <c r="J28" s="58"/>
      <c r="K28" s="176"/>
      <c r="L28" s="177"/>
    </row>
    <row r="29" ht="15.75" customHeight="1">
      <c r="A29" s="119"/>
      <c r="B29" s="67"/>
      <c r="C29" s="141">
        <v>3.0</v>
      </c>
      <c r="D29" s="141">
        <v>4.6</v>
      </c>
      <c r="E29" s="67"/>
      <c r="H29" s="172" t="s">
        <v>345</v>
      </c>
      <c r="I29" s="146" t="s">
        <v>346</v>
      </c>
      <c r="J29" s="112">
        <v>1.0</v>
      </c>
      <c r="K29" s="112">
        <v>2.5</v>
      </c>
      <c r="L29" s="146">
        <f>AVERAGE(K29:K30)/2</f>
        <v>1.75</v>
      </c>
    </row>
    <row r="30" ht="15.75" customHeight="1">
      <c r="A30" s="119"/>
      <c r="B30" s="146" t="s">
        <v>166</v>
      </c>
      <c r="C30" s="141">
        <v>1.0</v>
      </c>
      <c r="D30" s="141">
        <v>1.5</v>
      </c>
      <c r="E30" s="146">
        <f>AVERAGE(D30:D31)/2</f>
        <v>1</v>
      </c>
      <c r="H30" s="119"/>
      <c r="I30" s="67"/>
      <c r="J30" s="112">
        <v>2.0</v>
      </c>
      <c r="K30" s="112">
        <v>4.5</v>
      </c>
      <c r="L30" s="67"/>
    </row>
    <row r="31" ht="15.75" customHeight="1">
      <c r="A31" s="119"/>
      <c r="B31" s="67"/>
      <c r="C31" s="141">
        <v>2.0</v>
      </c>
      <c r="D31" s="141">
        <v>2.5</v>
      </c>
      <c r="E31" s="67"/>
      <c r="H31" s="119"/>
      <c r="I31" s="112" t="s">
        <v>347</v>
      </c>
      <c r="J31" s="112">
        <v>1.0</v>
      </c>
      <c r="K31" s="112">
        <v>2.5</v>
      </c>
      <c r="L31" s="112">
        <f>AVERAGE(K31)/1</f>
        <v>2.5</v>
      </c>
    </row>
    <row r="32" ht="15.75" customHeight="1">
      <c r="A32" s="119"/>
      <c r="B32" s="146" t="s">
        <v>171</v>
      </c>
      <c r="C32" s="141">
        <v>1.0</v>
      </c>
      <c r="D32" s="141">
        <v>2.5</v>
      </c>
      <c r="E32" s="146">
        <f>AVERAGE(D32:D35)/4</f>
        <v>0.34375</v>
      </c>
      <c r="H32" s="119"/>
      <c r="I32" s="146" t="s">
        <v>348</v>
      </c>
      <c r="J32" s="112">
        <v>1.0</v>
      </c>
      <c r="K32" s="112">
        <v>3.5</v>
      </c>
      <c r="L32" s="146">
        <f>AVERAGE(K32:K34)/3</f>
        <v>0.8333333333</v>
      </c>
    </row>
    <row r="33" ht="15.75" customHeight="1">
      <c r="A33" s="119"/>
      <c r="B33" s="119"/>
      <c r="C33" s="141">
        <v>2.0</v>
      </c>
      <c r="D33" s="141">
        <v>1.5</v>
      </c>
      <c r="E33" s="119"/>
      <c r="H33" s="119"/>
      <c r="I33" s="119"/>
      <c r="J33" s="112">
        <v>2.0</v>
      </c>
      <c r="K33" s="112">
        <v>2.5</v>
      </c>
      <c r="L33" s="119"/>
    </row>
    <row r="34" ht="15.75" customHeight="1">
      <c r="A34" s="119"/>
      <c r="B34" s="119"/>
      <c r="C34" s="141">
        <v>3.0</v>
      </c>
      <c r="D34" s="141">
        <v>0.0</v>
      </c>
      <c r="E34" s="119"/>
      <c r="H34" s="67"/>
      <c r="I34" s="67"/>
      <c r="J34" s="112">
        <v>3.0</v>
      </c>
      <c r="K34" s="112">
        <v>1.5</v>
      </c>
      <c r="L34" s="67"/>
    </row>
    <row r="35" ht="15.75" customHeight="1">
      <c r="A35" s="119"/>
      <c r="B35" s="67"/>
      <c r="C35" s="141">
        <v>4.0</v>
      </c>
      <c r="D35" s="141">
        <v>1.5</v>
      </c>
      <c r="E35" s="67"/>
      <c r="H35" s="178">
        <f>SUM(K29:K34)</f>
        <v>17</v>
      </c>
      <c r="I35" s="58"/>
      <c r="J35" s="58"/>
      <c r="K35" s="59"/>
      <c r="L35" s="179"/>
    </row>
    <row r="36" ht="15.75" customHeight="1">
      <c r="A36" s="67"/>
      <c r="B36" s="112" t="s">
        <v>181</v>
      </c>
      <c r="C36" s="141">
        <v>1.0</v>
      </c>
      <c r="D36" s="141">
        <v>2.5</v>
      </c>
      <c r="E36" s="112">
        <f>AVERAGE(D36)/1</f>
        <v>2.5</v>
      </c>
      <c r="H36" s="172" t="s">
        <v>349</v>
      </c>
      <c r="I36" s="112" t="s">
        <v>350</v>
      </c>
      <c r="J36" s="112">
        <v>1.0</v>
      </c>
      <c r="K36" s="112">
        <v>1.5</v>
      </c>
      <c r="L36" s="146">
        <f>AVERAGE(K36:K37)/2</f>
        <v>1</v>
      </c>
    </row>
    <row r="37" ht="15.75" customHeight="1">
      <c r="A37" s="112"/>
      <c r="B37" s="112"/>
      <c r="C37" s="141"/>
      <c r="D37" s="141"/>
      <c r="E37" s="112"/>
      <c r="H37" s="119"/>
      <c r="I37" s="112"/>
      <c r="J37" s="112">
        <v>2.0</v>
      </c>
      <c r="K37" s="112">
        <v>2.5</v>
      </c>
      <c r="L37" s="67"/>
    </row>
    <row r="38" ht="15.75" customHeight="1">
      <c r="A38" s="112"/>
      <c r="B38" s="112"/>
      <c r="C38" s="141"/>
      <c r="D38" s="141"/>
      <c r="E38" s="112"/>
      <c r="H38" s="119"/>
      <c r="I38" s="112" t="s">
        <v>351</v>
      </c>
      <c r="J38" s="112">
        <v>1.0</v>
      </c>
      <c r="K38" s="112">
        <v>2.5</v>
      </c>
      <c r="L38" s="146">
        <f>AVERAGE(K38:K40)/3</f>
        <v>0.9444444444</v>
      </c>
    </row>
    <row r="39" ht="15.75" customHeight="1">
      <c r="A39" s="146" t="s">
        <v>184</v>
      </c>
      <c r="B39" s="146" t="s">
        <v>32</v>
      </c>
      <c r="C39" s="141">
        <v>1.0</v>
      </c>
      <c r="D39" s="141">
        <v>0.0</v>
      </c>
      <c r="E39" s="146">
        <f>AVERAGE(D39:D40)</f>
        <v>0.75</v>
      </c>
      <c r="H39" s="119"/>
      <c r="I39" s="112"/>
      <c r="J39" s="112">
        <v>2.0</v>
      </c>
      <c r="K39" s="112">
        <v>3.5</v>
      </c>
      <c r="L39" s="119"/>
    </row>
    <row r="40" ht="15.75" customHeight="1">
      <c r="A40" s="119"/>
      <c r="B40" s="119"/>
      <c r="C40" s="141">
        <v>2.0</v>
      </c>
      <c r="D40" s="141">
        <v>1.5</v>
      </c>
      <c r="E40" s="119"/>
      <c r="H40" s="119"/>
      <c r="I40" s="112"/>
      <c r="J40" s="112">
        <v>3.0</v>
      </c>
      <c r="K40" s="112">
        <v>2.5</v>
      </c>
      <c r="L40" s="67"/>
    </row>
    <row r="41" ht="15.75" customHeight="1">
      <c r="A41" s="119"/>
      <c r="B41" s="119"/>
      <c r="C41" s="141">
        <v>3.0</v>
      </c>
      <c r="D41" s="141">
        <v>1.5</v>
      </c>
      <c r="E41" s="119"/>
      <c r="H41" s="67"/>
      <c r="I41" s="112" t="s">
        <v>352</v>
      </c>
      <c r="J41" s="112">
        <v>1.0</v>
      </c>
      <c r="K41" s="112">
        <v>1.5</v>
      </c>
      <c r="L41" s="112">
        <f>AVERAGE(K41)/1</f>
        <v>1.5</v>
      </c>
    </row>
    <row r="42" ht="15.75" customHeight="1">
      <c r="A42" s="119"/>
      <c r="B42" s="67"/>
      <c r="C42" s="141">
        <v>4.0</v>
      </c>
      <c r="D42" s="141">
        <v>1.5</v>
      </c>
      <c r="E42" s="67"/>
      <c r="H42" s="173">
        <f>SUM(K36:K41)</f>
        <v>14</v>
      </c>
      <c r="I42" s="58"/>
      <c r="J42" s="58"/>
      <c r="K42" s="176"/>
      <c r="L42" s="179"/>
    </row>
    <row r="43" ht="15.75" customHeight="1">
      <c r="A43" s="119"/>
      <c r="B43" s="146" t="s">
        <v>38</v>
      </c>
      <c r="C43" s="141">
        <v>1.0</v>
      </c>
      <c r="D43" s="141">
        <v>0.5</v>
      </c>
      <c r="E43" s="146">
        <f>AVERAGE(D43:D45)/3</f>
        <v>0.5</v>
      </c>
      <c r="H43" s="146" t="s">
        <v>129</v>
      </c>
      <c r="I43" s="180">
        <f>SUM(L8:L41)</f>
        <v>17.27083333</v>
      </c>
      <c r="J43" s="43"/>
      <c r="K43" s="43"/>
      <c r="L43" s="45"/>
    </row>
    <row r="44" ht="15.75" customHeight="1">
      <c r="A44" s="119"/>
      <c r="B44" s="119"/>
      <c r="C44" s="141">
        <v>2.0</v>
      </c>
      <c r="D44" s="141">
        <v>1.5</v>
      </c>
      <c r="E44" s="119"/>
      <c r="H44" s="67"/>
      <c r="I44" s="55"/>
      <c r="J44" s="54"/>
      <c r="K44" s="54"/>
      <c r="L44" s="56"/>
    </row>
    <row r="45" ht="15.75" customHeight="1">
      <c r="A45" s="119"/>
      <c r="B45" s="67"/>
      <c r="C45" s="141">
        <v>3.0</v>
      </c>
      <c r="D45" s="141">
        <v>2.5</v>
      </c>
      <c r="E45" s="67"/>
    </row>
    <row r="46" ht="15.75" customHeight="1">
      <c r="A46" s="119"/>
      <c r="B46" s="146" t="s">
        <v>44</v>
      </c>
      <c r="C46" s="141">
        <v>1.0</v>
      </c>
      <c r="D46" s="141">
        <v>3.5</v>
      </c>
      <c r="E46" s="146">
        <f>AVERAGE(D46:D48)/3</f>
        <v>1.055555556</v>
      </c>
    </row>
    <row r="47" ht="15.75" customHeight="1">
      <c r="A47" s="119"/>
      <c r="B47" s="119"/>
      <c r="C47" s="141">
        <v>2.0</v>
      </c>
      <c r="D47" s="141">
        <v>2.5</v>
      </c>
      <c r="E47" s="119"/>
    </row>
    <row r="48" ht="15.75" customHeight="1">
      <c r="A48" s="119"/>
      <c r="B48" s="67"/>
      <c r="C48" s="141">
        <v>3.0</v>
      </c>
      <c r="D48" s="141">
        <v>3.5</v>
      </c>
      <c r="E48" s="67"/>
    </row>
    <row r="49" ht="15.75" customHeight="1">
      <c r="A49" s="119"/>
      <c r="B49" s="146" t="s">
        <v>49</v>
      </c>
      <c r="C49" s="141">
        <v>1.0</v>
      </c>
      <c r="D49" s="141">
        <v>1.5</v>
      </c>
      <c r="E49" s="146">
        <f>AVERAGE(D49:D52)/4</f>
        <v>0.40625</v>
      </c>
    </row>
    <row r="50" ht="15.75" customHeight="1">
      <c r="A50" s="119"/>
      <c r="B50" s="119"/>
      <c r="C50" s="141">
        <v>2.0</v>
      </c>
      <c r="D50" s="141">
        <v>0.0</v>
      </c>
      <c r="E50" s="119"/>
    </row>
    <row r="51" ht="15.75" customHeight="1">
      <c r="A51" s="119"/>
      <c r="B51" s="119"/>
      <c r="C51" s="141">
        <v>3.0</v>
      </c>
      <c r="D51" s="141">
        <v>2.5</v>
      </c>
      <c r="E51" s="119"/>
    </row>
    <row r="52" ht="15.75" customHeight="1">
      <c r="A52" s="67"/>
      <c r="B52" s="67"/>
      <c r="C52" s="141">
        <v>4.0</v>
      </c>
      <c r="D52" s="141">
        <v>2.5</v>
      </c>
      <c r="E52" s="67"/>
    </row>
    <row r="53" ht="15.75" customHeight="1">
      <c r="A53" s="181"/>
      <c r="B53" s="112"/>
      <c r="C53" s="112"/>
      <c r="D53" s="112"/>
      <c r="E53" s="112"/>
    </row>
    <row r="54" ht="15.75" customHeight="1">
      <c r="A54" s="181"/>
      <c r="B54" s="112"/>
      <c r="C54" s="112"/>
      <c r="D54" s="112"/>
      <c r="E54" s="112"/>
    </row>
    <row r="55" ht="15.75" customHeight="1">
      <c r="A55" s="181" t="s">
        <v>129</v>
      </c>
      <c r="B55" s="144">
        <f>SUM(E4:E52)</f>
        <v>18.71881944</v>
      </c>
      <c r="C55" s="58"/>
      <c r="D55" s="58"/>
      <c r="E55" s="59"/>
    </row>
    <row r="56" ht="15.75" customHeight="1">
      <c r="A56" s="167" t="s">
        <v>353</v>
      </c>
      <c r="B56" s="58"/>
      <c r="C56" s="58"/>
      <c r="D56" s="58"/>
      <c r="E56" s="59"/>
    </row>
    <row r="57" ht="15.75" customHeight="1">
      <c r="A57" s="168" t="s">
        <v>308</v>
      </c>
      <c r="B57" s="168" t="s">
        <v>333</v>
      </c>
      <c r="C57" s="169" t="s">
        <v>55</v>
      </c>
      <c r="D57" s="169" t="s">
        <v>354</v>
      </c>
      <c r="E57" s="168" t="s">
        <v>335</v>
      </c>
    </row>
    <row r="58" ht="15.75" customHeight="1">
      <c r="A58" s="146" t="s">
        <v>117</v>
      </c>
      <c r="B58" s="146" t="s">
        <v>320</v>
      </c>
      <c r="C58" s="141">
        <v>1.0</v>
      </c>
      <c r="D58" s="141">
        <v>1.5</v>
      </c>
      <c r="E58" s="146">
        <f>AVERAGE(D58:D60)/3</f>
        <v>0.3888888889</v>
      </c>
    </row>
    <row r="59" ht="15.75" customHeight="1">
      <c r="A59" s="119"/>
      <c r="B59" s="119"/>
      <c r="C59" s="141">
        <v>2.0</v>
      </c>
      <c r="D59" s="141">
        <v>0.5</v>
      </c>
      <c r="E59" s="119"/>
    </row>
    <row r="60" ht="15.75" customHeight="1">
      <c r="A60" s="119"/>
      <c r="B60" s="67"/>
      <c r="C60" s="141">
        <v>3.0</v>
      </c>
      <c r="D60" s="141">
        <v>1.5</v>
      </c>
      <c r="E60" s="67"/>
    </row>
    <row r="61" ht="15.75" customHeight="1">
      <c r="A61" s="119"/>
      <c r="B61" s="112" t="s">
        <v>7</v>
      </c>
      <c r="C61" s="141">
        <v>1.0</v>
      </c>
      <c r="D61" s="141">
        <v>2.5</v>
      </c>
      <c r="E61" s="112">
        <f>AVERAGE(D61)/1</f>
        <v>2.5</v>
      </c>
    </row>
    <row r="62" ht="15.75" customHeight="1">
      <c r="A62" s="119"/>
      <c r="B62" s="146" t="s">
        <v>321</v>
      </c>
      <c r="C62" s="141">
        <v>1.0</v>
      </c>
      <c r="D62" s="141">
        <v>0.0</v>
      </c>
      <c r="E62" s="146">
        <f>AVERAGE(D62:D64)/3</f>
        <v>0.4444444444</v>
      </c>
    </row>
    <row r="63" ht="15.75" customHeight="1">
      <c r="A63" s="119"/>
      <c r="B63" s="119"/>
      <c r="C63" s="141">
        <v>2.0</v>
      </c>
      <c r="D63" s="141">
        <v>1.5</v>
      </c>
      <c r="E63" s="119"/>
    </row>
    <row r="64" ht="15.75" customHeight="1">
      <c r="A64" s="67"/>
      <c r="B64" s="67"/>
      <c r="C64" s="141">
        <v>3.0</v>
      </c>
      <c r="D64" s="141">
        <v>2.5</v>
      </c>
      <c r="E64" s="67"/>
    </row>
    <row r="65" ht="15.75" customHeight="1">
      <c r="A65" s="112"/>
      <c r="B65" s="112"/>
      <c r="C65" s="141"/>
      <c r="D65" s="141"/>
      <c r="E65" s="112"/>
    </row>
    <row r="66" ht="15.75" customHeight="1">
      <c r="A66" s="112"/>
      <c r="B66" s="112"/>
      <c r="C66" s="141"/>
      <c r="D66" s="141"/>
      <c r="E66" s="112"/>
    </row>
    <row r="67" ht="15.75" customHeight="1">
      <c r="A67" s="146" t="s">
        <v>322</v>
      </c>
      <c r="B67" s="112" t="s">
        <v>323</v>
      </c>
      <c r="C67" s="141">
        <v>1.0</v>
      </c>
      <c r="D67" s="141">
        <v>0.0</v>
      </c>
      <c r="E67" s="112">
        <f>AVERAGE(D67)/1</f>
        <v>0</v>
      </c>
    </row>
    <row r="68" ht="15.75" customHeight="1">
      <c r="A68" s="119"/>
      <c r="B68" s="146" t="s">
        <v>16</v>
      </c>
      <c r="C68" s="141">
        <v>1.0</v>
      </c>
      <c r="D68" s="141">
        <v>1.5</v>
      </c>
      <c r="E68" s="146">
        <f>AVERAGE(D68:D71)/4</f>
        <v>0.4375</v>
      </c>
    </row>
    <row r="69" ht="15.75" customHeight="1">
      <c r="A69" s="119"/>
      <c r="B69" s="119"/>
      <c r="C69" s="141">
        <v>2.0</v>
      </c>
      <c r="D69" s="141">
        <v>2.5</v>
      </c>
      <c r="E69" s="119"/>
    </row>
    <row r="70" ht="15.75" customHeight="1">
      <c r="A70" s="119"/>
      <c r="B70" s="119"/>
      <c r="C70" s="141">
        <v>3.0</v>
      </c>
      <c r="D70" s="141">
        <v>1.5</v>
      </c>
      <c r="E70" s="119"/>
    </row>
    <row r="71" ht="15.75" customHeight="1">
      <c r="A71" s="119"/>
      <c r="B71" s="67"/>
      <c r="C71" s="141">
        <v>4.0</v>
      </c>
      <c r="D71" s="141">
        <v>1.5</v>
      </c>
      <c r="E71" s="67"/>
    </row>
    <row r="72" ht="15.75" customHeight="1">
      <c r="A72" s="119"/>
      <c r="B72" s="146" t="s">
        <v>21</v>
      </c>
      <c r="C72" s="141">
        <v>1.0</v>
      </c>
      <c r="D72" s="141">
        <v>0.0</v>
      </c>
      <c r="E72" s="146">
        <f>AVERAGE(D72:D75)/4</f>
        <v>0.1875</v>
      </c>
    </row>
    <row r="73" ht="15.75" customHeight="1">
      <c r="A73" s="119"/>
      <c r="B73" s="119"/>
      <c r="C73" s="141">
        <v>2.0</v>
      </c>
      <c r="D73" s="141">
        <v>0.0</v>
      </c>
      <c r="E73" s="119"/>
    </row>
    <row r="74" ht="15.75" customHeight="1">
      <c r="A74" s="119"/>
      <c r="B74" s="119"/>
      <c r="C74" s="141">
        <v>3.0</v>
      </c>
      <c r="D74" s="141">
        <v>1.5</v>
      </c>
      <c r="E74" s="119"/>
    </row>
    <row r="75" ht="15.75" customHeight="1">
      <c r="A75" s="119"/>
      <c r="B75" s="67"/>
      <c r="C75" s="141">
        <v>4.0</v>
      </c>
      <c r="D75" s="141">
        <v>1.5</v>
      </c>
      <c r="E75" s="67"/>
    </row>
    <row r="76" ht="15.75" customHeight="1">
      <c r="A76" s="119"/>
      <c r="B76" s="146" t="s">
        <v>325</v>
      </c>
      <c r="C76" s="141">
        <v>1.0</v>
      </c>
      <c r="D76" s="141">
        <v>1.5</v>
      </c>
      <c r="E76" s="146">
        <f>AVERAGE(D76:D79)/4</f>
        <v>0.40625</v>
      </c>
    </row>
    <row r="77" ht="15.75" customHeight="1">
      <c r="A77" s="119"/>
      <c r="B77" s="119"/>
      <c r="C77" s="141">
        <v>2.0</v>
      </c>
      <c r="D77" s="141">
        <v>0.0</v>
      </c>
      <c r="E77" s="119"/>
    </row>
    <row r="78" ht="15.75" customHeight="1">
      <c r="A78" s="119"/>
      <c r="B78" s="119"/>
      <c r="C78" s="141">
        <v>3.0</v>
      </c>
      <c r="D78" s="141">
        <v>3.5</v>
      </c>
      <c r="E78" s="119"/>
    </row>
    <row r="79" ht="15.75" customHeight="1">
      <c r="A79" s="119"/>
      <c r="B79" s="67"/>
      <c r="C79" s="141">
        <v>4.0</v>
      </c>
      <c r="D79" s="141">
        <v>1.5</v>
      </c>
      <c r="E79" s="67"/>
    </row>
    <row r="80" ht="15.75" customHeight="1">
      <c r="A80" s="119"/>
      <c r="B80" s="146" t="s">
        <v>26</v>
      </c>
      <c r="C80" s="141">
        <v>1.0</v>
      </c>
      <c r="D80" s="141">
        <v>1.5</v>
      </c>
      <c r="E80" s="146">
        <f>AVERAGE(D80:D82)/3</f>
        <v>0.8333333333</v>
      </c>
    </row>
    <row r="81" ht="15.75" customHeight="1">
      <c r="A81" s="119"/>
      <c r="B81" s="119"/>
      <c r="C81" s="141">
        <v>2.0</v>
      </c>
      <c r="D81" s="141">
        <v>3.5</v>
      </c>
      <c r="E81" s="119"/>
    </row>
    <row r="82" ht="15.75" customHeight="1">
      <c r="A82" s="119"/>
      <c r="B82" s="67"/>
      <c r="C82" s="141">
        <v>3.0</v>
      </c>
      <c r="D82" s="141">
        <v>2.5</v>
      </c>
      <c r="E82" s="67"/>
    </row>
    <row r="83" ht="15.75" customHeight="1">
      <c r="A83" s="119"/>
      <c r="B83" s="146" t="s">
        <v>152</v>
      </c>
      <c r="C83" s="141">
        <v>1.0</v>
      </c>
      <c r="D83" s="141">
        <v>0.5</v>
      </c>
      <c r="E83" s="146">
        <f>AVERAGE(D83:D85)/3</f>
        <v>0.7222222222</v>
      </c>
    </row>
    <row r="84" ht="15.75" customHeight="1">
      <c r="A84" s="119"/>
      <c r="B84" s="119"/>
      <c r="C84" s="141">
        <v>2.0</v>
      </c>
      <c r="D84" s="141">
        <v>2.5</v>
      </c>
      <c r="E84" s="119"/>
    </row>
    <row r="85" ht="15.75" customHeight="1">
      <c r="A85" s="119"/>
      <c r="B85" s="67"/>
      <c r="C85" s="141">
        <v>3.0</v>
      </c>
      <c r="D85" s="141">
        <v>3.5</v>
      </c>
      <c r="E85" s="67"/>
    </row>
    <row r="86" ht="15.75" customHeight="1">
      <c r="A86" s="119"/>
      <c r="B86" s="146" t="s">
        <v>159</v>
      </c>
      <c r="C86" s="141">
        <v>1.0</v>
      </c>
      <c r="D86" s="141">
        <v>2.5</v>
      </c>
      <c r="E86" s="146">
        <f>AVERAGE(D86:D88)/3</f>
        <v>1.166666667</v>
      </c>
    </row>
    <row r="87" ht="15.75" customHeight="1">
      <c r="A87" s="119"/>
      <c r="B87" s="119"/>
      <c r="C87" s="141">
        <v>2.0</v>
      </c>
      <c r="D87" s="141">
        <v>3.5</v>
      </c>
      <c r="E87" s="119"/>
    </row>
    <row r="88" ht="15.75" customHeight="1">
      <c r="A88" s="119"/>
      <c r="B88" s="67"/>
      <c r="C88" s="141">
        <v>3.0</v>
      </c>
      <c r="D88" s="141">
        <v>4.5</v>
      </c>
      <c r="E88" s="67"/>
    </row>
    <row r="89" ht="15.75" customHeight="1">
      <c r="A89" s="119"/>
      <c r="B89" s="146" t="s">
        <v>166</v>
      </c>
      <c r="C89" s="141">
        <v>1.0</v>
      </c>
      <c r="D89" s="141">
        <v>0.5</v>
      </c>
      <c r="E89" s="146">
        <f>AVERAGE(D89:D90)/2</f>
        <v>0.75</v>
      </c>
    </row>
    <row r="90" ht="15.75" customHeight="1">
      <c r="A90" s="119"/>
      <c r="B90" s="67"/>
      <c r="C90" s="141">
        <v>2.0</v>
      </c>
      <c r="D90" s="141">
        <v>2.5</v>
      </c>
      <c r="E90" s="67"/>
    </row>
    <row r="91" ht="15.75" customHeight="1">
      <c r="A91" s="119"/>
      <c r="B91" s="146" t="s">
        <v>171</v>
      </c>
      <c r="C91" s="141">
        <v>1.0</v>
      </c>
      <c r="D91" s="141">
        <v>3.5</v>
      </c>
      <c r="E91" s="146">
        <f>AVERAGE(D91:D93)/3</f>
        <v>0.8333333333</v>
      </c>
    </row>
    <row r="92" ht="15.75" customHeight="1">
      <c r="A92" s="119"/>
      <c r="B92" s="119"/>
      <c r="C92" s="141">
        <v>2.0</v>
      </c>
      <c r="D92" s="141">
        <v>2.5</v>
      </c>
      <c r="E92" s="119"/>
    </row>
    <row r="93" ht="15.75" customHeight="1">
      <c r="A93" s="119"/>
      <c r="B93" s="67"/>
      <c r="C93" s="141">
        <v>3.0</v>
      </c>
      <c r="D93" s="141">
        <v>1.5</v>
      </c>
      <c r="E93" s="67"/>
    </row>
    <row r="94" ht="15.75" customHeight="1">
      <c r="A94" s="67"/>
      <c r="B94" s="112" t="s">
        <v>181</v>
      </c>
      <c r="C94" s="141">
        <v>1.0</v>
      </c>
      <c r="D94" s="141">
        <v>3.5</v>
      </c>
      <c r="E94" s="112">
        <f>AVERAGE(D94)/1</f>
        <v>3.5</v>
      </c>
    </row>
    <row r="95" ht="15.75" customHeight="1">
      <c r="A95" s="181"/>
      <c r="B95" s="181"/>
      <c r="C95" s="181"/>
      <c r="D95" s="181"/>
      <c r="E95" s="181"/>
    </row>
    <row r="96" ht="15.75" customHeight="1">
      <c r="A96" s="181"/>
      <c r="B96" s="181"/>
      <c r="C96" s="181"/>
      <c r="D96" s="181"/>
      <c r="E96" s="181"/>
    </row>
    <row r="97" ht="15.75" customHeight="1">
      <c r="A97" s="181" t="s">
        <v>129</v>
      </c>
      <c r="B97" s="167">
        <f>SUM(E58:E94)</f>
        <v>12.17013889</v>
      </c>
      <c r="C97" s="58"/>
      <c r="D97" s="58"/>
      <c r="E97" s="59"/>
    </row>
    <row r="98" ht="15.75" customHeight="1">
      <c r="A98" s="167" t="s">
        <v>355</v>
      </c>
      <c r="B98" s="58"/>
      <c r="C98" s="58"/>
      <c r="D98" s="58"/>
      <c r="E98" s="59"/>
    </row>
    <row r="99" ht="15.75" customHeight="1">
      <c r="A99" s="168" t="s">
        <v>308</v>
      </c>
      <c r="B99" s="168" t="s">
        <v>333</v>
      </c>
      <c r="C99" s="169" t="s">
        <v>55</v>
      </c>
      <c r="D99" s="169" t="s">
        <v>354</v>
      </c>
      <c r="E99" s="168" t="s">
        <v>335</v>
      </c>
    </row>
    <row r="100" ht="15.75" customHeight="1">
      <c r="A100" s="146" t="s">
        <v>117</v>
      </c>
      <c r="B100" s="146" t="s">
        <v>329</v>
      </c>
      <c r="C100" s="141">
        <v>1.0</v>
      </c>
      <c r="D100" s="141">
        <v>2.5</v>
      </c>
      <c r="E100" s="146">
        <f>AVERAGE(D100:D104)/5</f>
        <v>0.48</v>
      </c>
    </row>
    <row r="101" ht="15.75" customHeight="1">
      <c r="A101" s="119"/>
      <c r="B101" s="119"/>
      <c r="C101" s="141">
        <v>2.0</v>
      </c>
      <c r="D101" s="141">
        <v>3.5</v>
      </c>
      <c r="E101" s="119"/>
    </row>
    <row r="102" ht="15.75" customHeight="1">
      <c r="A102" s="119"/>
      <c r="B102" s="119"/>
      <c r="C102" s="141">
        <v>3.0</v>
      </c>
      <c r="D102" s="141">
        <v>2.0</v>
      </c>
      <c r="E102" s="119"/>
    </row>
    <row r="103" ht="15.75" customHeight="1">
      <c r="A103" s="119"/>
      <c r="B103" s="119"/>
      <c r="C103" s="141">
        <v>4.0</v>
      </c>
      <c r="D103" s="141">
        <v>1.5</v>
      </c>
      <c r="E103" s="119"/>
    </row>
    <row r="104" ht="15.75" customHeight="1">
      <c r="A104" s="119"/>
      <c r="B104" s="67"/>
      <c r="C104" s="141">
        <v>5.0</v>
      </c>
      <c r="D104" s="141">
        <v>2.5</v>
      </c>
      <c r="E104" s="67"/>
    </row>
    <row r="105" ht="15.75" customHeight="1">
      <c r="A105" s="67"/>
      <c r="B105" s="112" t="s">
        <v>331</v>
      </c>
      <c r="C105" s="141">
        <v>1.0</v>
      </c>
      <c r="D105" s="141">
        <v>3.5</v>
      </c>
      <c r="E105" s="112">
        <f>AVERAGE(D105)/1</f>
        <v>3.5</v>
      </c>
    </row>
    <row r="106" ht="15.75" customHeight="1">
      <c r="A106" s="112"/>
      <c r="B106" s="112"/>
      <c r="C106" s="141"/>
      <c r="D106" s="141"/>
      <c r="E106" s="112"/>
    </row>
    <row r="107" ht="15.75" customHeight="1">
      <c r="A107" s="146" t="s">
        <v>136</v>
      </c>
      <c r="B107" s="112" t="s">
        <v>14</v>
      </c>
      <c r="C107" s="141">
        <v>1.0</v>
      </c>
      <c r="D107" s="141">
        <v>3.5</v>
      </c>
      <c r="E107" s="112">
        <f t="shared" ref="E107:E109" si="1">AVERAGE(D107)/1</f>
        <v>3.5</v>
      </c>
    </row>
    <row r="108" ht="15.75" customHeight="1">
      <c r="A108" s="119"/>
      <c r="B108" s="112" t="s">
        <v>21</v>
      </c>
      <c r="C108" s="141">
        <v>1.0</v>
      </c>
      <c r="D108" s="141">
        <v>4.5</v>
      </c>
      <c r="E108" s="112">
        <f t="shared" si="1"/>
        <v>4.5</v>
      </c>
    </row>
    <row r="109" ht="15.75" customHeight="1">
      <c r="A109" s="67"/>
      <c r="B109" s="112" t="s">
        <v>26</v>
      </c>
      <c r="C109" s="141">
        <v>1.0</v>
      </c>
      <c r="D109" s="141">
        <v>2.5</v>
      </c>
      <c r="E109" s="112">
        <f t="shared" si="1"/>
        <v>2.5</v>
      </c>
    </row>
    <row r="110" ht="15.75" customHeight="1">
      <c r="A110" s="112"/>
      <c r="B110" s="112"/>
      <c r="C110" s="141"/>
      <c r="D110" s="141"/>
      <c r="E110" s="112"/>
    </row>
    <row r="111" ht="15.75" customHeight="1">
      <c r="A111" s="146" t="s">
        <v>89</v>
      </c>
      <c r="B111" s="112" t="s">
        <v>90</v>
      </c>
      <c r="C111" s="141">
        <v>1.0</v>
      </c>
      <c r="D111" s="141">
        <v>3.5</v>
      </c>
      <c r="E111" s="112">
        <f t="shared" ref="E111:E112" si="2">AVERAGE(D111)/1</f>
        <v>3.5</v>
      </c>
    </row>
    <row r="112" ht="15.75" customHeight="1">
      <c r="A112" s="67"/>
      <c r="B112" s="112" t="s">
        <v>92</v>
      </c>
      <c r="C112" s="141">
        <v>1.0</v>
      </c>
      <c r="D112" s="141">
        <v>1.5</v>
      </c>
      <c r="E112" s="112">
        <f t="shared" si="2"/>
        <v>1.5</v>
      </c>
    </row>
    <row r="113" ht="15.75" customHeight="1">
      <c r="A113" s="146" t="s">
        <v>94</v>
      </c>
      <c r="B113" s="146" t="s">
        <v>95</v>
      </c>
      <c r="C113" s="141">
        <v>1.0</v>
      </c>
      <c r="D113" s="141">
        <v>2.5</v>
      </c>
      <c r="E113" s="146">
        <f>AVERAGE(D113:D115)/3</f>
        <v>0.9444444444</v>
      </c>
    </row>
    <row r="114" ht="15.75" customHeight="1">
      <c r="A114" s="119"/>
      <c r="B114" s="119"/>
      <c r="C114" s="141">
        <v>2.0</v>
      </c>
      <c r="D114" s="141">
        <v>3.5</v>
      </c>
      <c r="E114" s="119"/>
    </row>
    <row r="115" ht="15.75" customHeight="1">
      <c r="A115" s="119"/>
      <c r="B115" s="67"/>
      <c r="C115" s="141">
        <v>3.0</v>
      </c>
      <c r="D115" s="141">
        <v>2.5</v>
      </c>
      <c r="E115" s="67"/>
    </row>
    <row r="116" ht="15.75" customHeight="1">
      <c r="A116" s="119"/>
      <c r="B116" s="146" t="s">
        <v>97</v>
      </c>
      <c r="C116" s="141">
        <v>1.0</v>
      </c>
      <c r="D116" s="141">
        <v>1.5</v>
      </c>
      <c r="E116" s="146">
        <f>AVERAGE(D116:D118)/3</f>
        <v>0.4444444444</v>
      </c>
    </row>
    <row r="117" ht="15.75" customHeight="1">
      <c r="A117" s="119"/>
      <c r="B117" s="119"/>
      <c r="C117" s="141">
        <v>2.0</v>
      </c>
      <c r="D117" s="141">
        <v>0.0</v>
      </c>
      <c r="E117" s="119"/>
    </row>
    <row r="118" ht="15.75" customHeight="1">
      <c r="A118" s="119"/>
      <c r="B118" s="67"/>
      <c r="C118" s="141">
        <v>3.0</v>
      </c>
      <c r="D118" s="141">
        <v>2.5</v>
      </c>
      <c r="E118" s="67"/>
    </row>
    <row r="119" ht="15.75" customHeight="1">
      <c r="A119" s="119"/>
      <c r="B119" s="146" t="s">
        <v>99</v>
      </c>
      <c r="C119" s="141">
        <v>1.0</v>
      </c>
      <c r="D119" s="141">
        <v>0.0</v>
      </c>
      <c r="E119" s="146">
        <f>AVERAGE(D119:D122)/4</f>
        <v>0.46875</v>
      </c>
    </row>
    <row r="120" ht="15.75" customHeight="1">
      <c r="A120" s="119"/>
      <c r="B120" s="119"/>
      <c r="C120" s="141">
        <v>2.0</v>
      </c>
      <c r="D120" s="141">
        <v>2.5</v>
      </c>
      <c r="E120" s="119"/>
    </row>
    <row r="121" ht="15.75" customHeight="1">
      <c r="A121" s="119"/>
      <c r="B121" s="119"/>
      <c r="C121" s="141">
        <v>3.0</v>
      </c>
      <c r="D121" s="141">
        <v>1.5</v>
      </c>
      <c r="E121" s="119"/>
    </row>
    <row r="122" ht="15.75" customHeight="1">
      <c r="A122" s="67"/>
      <c r="B122" s="67"/>
      <c r="C122" s="141">
        <v>4.0</v>
      </c>
      <c r="D122" s="141">
        <v>3.5</v>
      </c>
      <c r="E122" s="67"/>
    </row>
    <row r="123" ht="15.75" customHeight="1">
      <c r="A123" s="182"/>
      <c r="B123" s="141"/>
      <c r="C123" s="141"/>
      <c r="D123" s="141"/>
      <c r="E123" s="141"/>
    </row>
    <row r="124" ht="15.75" customHeight="1">
      <c r="A124" s="182" t="s">
        <v>129</v>
      </c>
      <c r="B124" s="142">
        <f>SUM(E100:E122)</f>
        <v>21.33763889</v>
      </c>
      <c r="C124" s="58"/>
      <c r="D124" s="58"/>
      <c r="E124" s="59"/>
    </row>
    <row r="125" ht="15.75" customHeight="1">
      <c r="A125" s="182" t="s">
        <v>356</v>
      </c>
      <c r="B125" s="142">
        <f>(B55+B97+B124)/3</f>
        <v>17.40886574</v>
      </c>
      <c r="C125" s="58"/>
      <c r="D125" s="58"/>
      <c r="E125" s="59"/>
    </row>
    <row r="126" ht="15.75" customHeight="1">
      <c r="G126" s="165"/>
      <c r="H126" s="165"/>
      <c r="I126" s="166"/>
      <c r="J126" s="166"/>
      <c r="K126" s="165"/>
    </row>
    <row r="127" ht="15.75" customHeight="1">
      <c r="G127" s="165"/>
      <c r="H127" s="165"/>
      <c r="I127" s="166"/>
      <c r="J127" s="166"/>
      <c r="K127" s="165"/>
    </row>
    <row r="128" ht="15.75" customHeight="1">
      <c r="G128" s="165"/>
      <c r="H128" s="165"/>
      <c r="I128" s="166"/>
      <c r="J128" s="166"/>
      <c r="K128" s="165"/>
    </row>
    <row r="129" ht="15.75" customHeight="1">
      <c r="G129" s="165"/>
      <c r="H129" s="165"/>
      <c r="I129" s="166"/>
      <c r="J129" s="166"/>
      <c r="K129" s="165"/>
    </row>
    <row r="130" ht="15.75" customHeight="1">
      <c r="G130" s="165"/>
      <c r="H130" s="165"/>
      <c r="I130" s="166"/>
      <c r="J130" s="166"/>
      <c r="K130" s="165"/>
    </row>
    <row r="131" ht="15.75" customHeight="1">
      <c r="G131" s="165"/>
      <c r="H131" s="165"/>
      <c r="I131" s="166"/>
      <c r="J131" s="166"/>
      <c r="K131" s="165"/>
    </row>
    <row r="132" ht="15.75" customHeight="1">
      <c r="G132" s="165"/>
      <c r="H132" s="165"/>
      <c r="I132" s="166"/>
      <c r="J132" s="166"/>
      <c r="K132" s="165"/>
    </row>
    <row r="133" ht="15.75" customHeight="1">
      <c r="G133" s="165"/>
      <c r="H133" s="165"/>
      <c r="I133" s="166"/>
      <c r="J133" s="166"/>
      <c r="K133" s="165"/>
    </row>
    <row r="134" ht="15.75" customHeight="1">
      <c r="A134" s="167" t="s">
        <v>332</v>
      </c>
      <c r="B134" s="58"/>
      <c r="C134" s="58"/>
      <c r="D134" s="58"/>
      <c r="E134" s="59"/>
      <c r="G134" s="165"/>
      <c r="H134" s="165"/>
      <c r="I134" s="166"/>
      <c r="J134" s="166"/>
      <c r="K134" s="165"/>
    </row>
    <row r="135" ht="15.75" customHeight="1">
      <c r="A135" s="168" t="s">
        <v>308</v>
      </c>
      <c r="B135" s="168" t="s">
        <v>333</v>
      </c>
      <c r="C135" s="169" t="s">
        <v>55</v>
      </c>
      <c r="D135" s="169" t="s">
        <v>357</v>
      </c>
      <c r="E135" s="168" t="s">
        <v>335</v>
      </c>
      <c r="G135" s="165"/>
      <c r="H135" s="165"/>
      <c r="I135" s="166"/>
      <c r="J135" s="166"/>
      <c r="K135" s="165"/>
    </row>
    <row r="136" ht="15.75" customHeight="1">
      <c r="A136" s="146" t="s">
        <v>117</v>
      </c>
      <c r="B136" s="146" t="s">
        <v>2</v>
      </c>
      <c r="C136" s="141">
        <v>1.0</v>
      </c>
      <c r="D136" s="141">
        <v>4.5</v>
      </c>
      <c r="E136" s="146">
        <f>AVERAGE(D136:D138)/3</f>
        <v>0.8888888889</v>
      </c>
      <c r="G136" s="165"/>
      <c r="H136" s="165"/>
      <c r="I136" s="166"/>
      <c r="J136" s="166"/>
      <c r="K136" s="165"/>
    </row>
    <row r="137" ht="15.75" customHeight="1">
      <c r="A137" s="119"/>
      <c r="B137" s="119"/>
      <c r="C137" s="141">
        <v>2.0</v>
      </c>
      <c r="D137" s="141">
        <v>3.5</v>
      </c>
      <c r="E137" s="119"/>
      <c r="G137" s="165"/>
      <c r="H137" s="165"/>
      <c r="I137" s="166"/>
      <c r="J137" s="166"/>
      <c r="K137" s="165"/>
    </row>
    <row r="138" ht="15.75" customHeight="1">
      <c r="A138" s="119"/>
      <c r="B138" s="67"/>
      <c r="C138" s="141">
        <v>3.0</v>
      </c>
      <c r="D138" s="141">
        <v>0.0</v>
      </c>
      <c r="E138" s="67"/>
      <c r="G138" s="165"/>
      <c r="H138" s="165"/>
      <c r="I138" s="166"/>
      <c r="J138" s="166"/>
      <c r="K138" s="165"/>
    </row>
    <row r="139" ht="15.75" customHeight="1">
      <c r="A139" s="119"/>
      <c r="B139" s="112" t="s">
        <v>7</v>
      </c>
      <c r="C139" s="141">
        <v>1.0</v>
      </c>
      <c r="D139" s="141">
        <v>4.5</v>
      </c>
      <c r="E139" s="112">
        <f>AVERAGE(D139)/1</f>
        <v>4.5</v>
      </c>
      <c r="G139" s="165"/>
      <c r="H139" s="165"/>
      <c r="I139" s="166"/>
      <c r="J139" s="166"/>
      <c r="K139" s="165"/>
    </row>
    <row r="140" ht="15.75" customHeight="1">
      <c r="A140" s="67"/>
      <c r="B140" s="167" t="s">
        <v>358</v>
      </c>
      <c r="C140" s="58"/>
      <c r="D140" s="59"/>
      <c r="E140" s="112">
        <f>AVERAGE(D136:D139)</f>
        <v>3.125</v>
      </c>
      <c r="G140" s="165"/>
      <c r="H140" s="165"/>
      <c r="I140" s="166"/>
      <c r="J140" s="166"/>
      <c r="K140" s="165"/>
    </row>
    <row r="141" ht="15.75" customHeight="1">
      <c r="A141" s="112"/>
      <c r="B141" s="167" t="s">
        <v>359</v>
      </c>
      <c r="C141" s="58"/>
      <c r="D141" s="59"/>
      <c r="E141" s="112">
        <f>5-E140</f>
        <v>1.875</v>
      </c>
      <c r="G141" s="165"/>
      <c r="H141" s="165"/>
      <c r="I141" s="166"/>
      <c r="J141" s="166"/>
      <c r="K141" s="165"/>
    </row>
    <row r="142" ht="15.75" customHeight="1">
      <c r="A142" s="146" t="s">
        <v>133</v>
      </c>
      <c r="B142" s="112" t="s">
        <v>10</v>
      </c>
      <c r="C142" s="141">
        <v>1.0</v>
      </c>
      <c r="D142" s="141">
        <v>4.5</v>
      </c>
      <c r="E142" s="112">
        <f>AVERAGE(D142)/1</f>
        <v>4.5</v>
      </c>
      <c r="G142" s="165"/>
      <c r="H142" s="165"/>
      <c r="I142" s="166"/>
      <c r="J142" s="166"/>
      <c r="K142" s="165"/>
    </row>
    <row r="143" ht="15.75" customHeight="1">
      <c r="A143" s="67"/>
      <c r="B143" s="167" t="s">
        <v>359</v>
      </c>
      <c r="C143" s="58"/>
      <c r="D143" s="59"/>
      <c r="E143" s="112">
        <f>5-E142</f>
        <v>0.5</v>
      </c>
      <c r="G143" s="165"/>
      <c r="H143" s="165"/>
      <c r="I143" s="166"/>
      <c r="J143" s="166"/>
      <c r="K143" s="165"/>
    </row>
    <row r="144" ht="15.75" customHeight="1">
      <c r="A144" s="146" t="s">
        <v>136</v>
      </c>
      <c r="B144" s="112" t="s">
        <v>14</v>
      </c>
      <c r="C144" s="141">
        <v>1.0</v>
      </c>
      <c r="D144" s="141">
        <v>3.5</v>
      </c>
      <c r="E144" s="112">
        <f>AVERAGE(D144)/1</f>
        <v>3.5</v>
      </c>
      <c r="G144" s="165"/>
      <c r="H144" s="165"/>
      <c r="I144" s="166"/>
      <c r="J144" s="166"/>
      <c r="K144" s="165"/>
    </row>
    <row r="145" ht="15.75" customHeight="1">
      <c r="A145" s="119"/>
      <c r="B145" s="146" t="s">
        <v>16</v>
      </c>
      <c r="C145" s="141">
        <v>1.0</v>
      </c>
      <c r="D145" s="141">
        <v>4.5</v>
      </c>
      <c r="E145" s="146">
        <f>AVERAGE(D145:D148)/4</f>
        <v>0.875</v>
      </c>
      <c r="G145" s="165"/>
      <c r="H145" s="165"/>
      <c r="I145" s="166"/>
      <c r="J145" s="166"/>
      <c r="K145" s="165"/>
    </row>
    <row r="146" ht="15.75" customHeight="1">
      <c r="A146" s="119"/>
      <c r="B146" s="119"/>
      <c r="C146" s="141">
        <v>2.0</v>
      </c>
      <c r="D146" s="141">
        <v>3.5</v>
      </c>
      <c r="E146" s="119"/>
      <c r="G146" s="165"/>
      <c r="H146" s="165"/>
      <c r="I146" s="166"/>
      <c r="J146" s="166"/>
      <c r="K146" s="165"/>
    </row>
    <row r="147" ht="15.75" customHeight="1">
      <c r="A147" s="119"/>
      <c r="B147" s="119"/>
      <c r="C147" s="141">
        <v>3.0</v>
      </c>
      <c r="D147" s="141">
        <v>2.5</v>
      </c>
      <c r="E147" s="119"/>
      <c r="G147" s="165"/>
      <c r="H147" s="165"/>
      <c r="I147" s="166"/>
      <c r="J147" s="166"/>
      <c r="K147" s="165"/>
    </row>
    <row r="148" ht="15.75" customHeight="1">
      <c r="A148" s="119"/>
      <c r="B148" s="67"/>
      <c r="C148" s="141">
        <v>4.0</v>
      </c>
      <c r="D148" s="141">
        <v>3.5</v>
      </c>
      <c r="E148" s="67"/>
      <c r="G148" s="165"/>
      <c r="H148" s="165"/>
      <c r="I148" s="166"/>
      <c r="J148" s="166"/>
      <c r="K148" s="165"/>
    </row>
    <row r="149" ht="15.75" customHeight="1">
      <c r="A149" s="119"/>
      <c r="B149" s="146" t="s">
        <v>21</v>
      </c>
      <c r="C149" s="141">
        <v>1.0</v>
      </c>
      <c r="D149" s="141">
        <v>2.5</v>
      </c>
      <c r="E149" s="146">
        <f>AVERAGE(D149:D152)/4</f>
        <v>0.75</v>
      </c>
      <c r="G149" s="165"/>
      <c r="H149" s="165"/>
      <c r="I149" s="166"/>
      <c r="J149" s="166"/>
      <c r="K149" s="165"/>
    </row>
    <row r="150" ht="15.75" customHeight="1">
      <c r="A150" s="119"/>
      <c r="B150" s="119"/>
      <c r="C150" s="141">
        <v>2.0</v>
      </c>
      <c r="D150" s="141">
        <v>3.5</v>
      </c>
      <c r="E150" s="119"/>
      <c r="G150" s="165"/>
      <c r="H150" s="165"/>
      <c r="I150" s="166"/>
      <c r="J150" s="166"/>
      <c r="K150" s="165"/>
    </row>
    <row r="151" ht="15.75" customHeight="1">
      <c r="A151" s="119"/>
      <c r="B151" s="119"/>
      <c r="C151" s="141">
        <v>3.0</v>
      </c>
      <c r="D151" s="141">
        <v>2.5</v>
      </c>
      <c r="E151" s="119"/>
      <c r="G151" s="165"/>
      <c r="H151" s="165"/>
      <c r="I151" s="166"/>
      <c r="J151" s="166"/>
      <c r="K151" s="165"/>
    </row>
    <row r="152" ht="15.75" customHeight="1">
      <c r="A152" s="119"/>
      <c r="B152" s="67"/>
      <c r="C152" s="141">
        <v>4.0</v>
      </c>
      <c r="D152" s="141">
        <v>3.5</v>
      </c>
      <c r="E152" s="67"/>
      <c r="G152" s="165"/>
      <c r="H152" s="165"/>
      <c r="I152" s="166"/>
      <c r="J152" s="166"/>
      <c r="K152" s="165"/>
    </row>
    <row r="153" ht="15.75" customHeight="1">
      <c r="A153" s="119"/>
      <c r="B153" s="146" t="s">
        <v>26</v>
      </c>
      <c r="C153" s="141">
        <v>1.0</v>
      </c>
      <c r="D153" s="141">
        <v>2.5</v>
      </c>
      <c r="E153" s="146">
        <f>AVERAGE(D153:D155)/3</f>
        <v>0.8333333333</v>
      </c>
      <c r="G153" s="165"/>
      <c r="H153" s="165"/>
      <c r="I153" s="166"/>
      <c r="J153" s="166"/>
      <c r="K153" s="165"/>
    </row>
    <row r="154" ht="15.75" customHeight="1">
      <c r="A154" s="119"/>
      <c r="B154" s="119"/>
      <c r="C154" s="141">
        <v>2.0</v>
      </c>
      <c r="D154" s="141">
        <v>1.5</v>
      </c>
      <c r="E154" s="119"/>
      <c r="G154" s="165"/>
      <c r="H154" s="165"/>
      <c r="I154" s="166"/>
      <c r="J154" s="166"/>
      <c r="K154" s="165"/>
    </row>
    <row r="155" ht="15.75" customHeight="1">
      <c r="A155" s="119"/>
      <c r="B155" s="67"/>
      <c r="C155" s="141">
        <v>3.0</v>
      </c>
      <c r="D155" s="141">
        <v>3.5</v>
      </c>
      <c r="E155" s="67"/>
      <c r="G155" s="165"/>
      <c r="H155" s="165"/>
      <c r="I155" s="166"/>
      <c r="J155" s="166"/>
      <c r="K155" s="165"/>
    </row>
    <row r="156" ht="15.75" customHeight="1">
      <c r="A156" s="119"/>
      <c r="B156" s="146" t="s">
        <v>152</v>
      </c>
      <c r="C156" s="141">
        <v>1.0</v>
      </c>
      <c r="D156" s="141">
        <v>2.5</v>
      </c>
      <c r="E156" s="146">
        <f>AVERAGE(D156:D158)/3</f>
        <v>1.055555556</v>
      </c>
      <c r="G156" s="165"/>
      <c r="H156" s="165"/>
      <c r="I156" s="166"/>
      <c r="J156" s="166"/>
      <c r="K156" s="165"/>
    </row>
    <row r="157" ht="15.75" customHeight="1">
      <c r="A157" s="119"/>
      <c r="B157" s="119"/>
      <c r="C157" s="141">
        <v>2.0</v>
      </c>
      <c r="D157" s="141">
        <v>3.5</v>
      </c>
      <c r="E157" s="119"/>
      <c r="G157" s="165"/>
      <c r="H157" s="165"/>
      <c r="I157" s="166"/>
      <c r="J157" s="166"/>
      <c r="K157" s="165"/>
    </row>
    <row r="158" ht="15.75" customHeight="1">
      <c r="A158" s="119"/>
      <c r="B158" s="67"/>
      <c r="C158" s="141">
        <v>3.0</v>
      </c>
      <c r="D158" s="141">
        <v>3.5</v>
      </c>
      <c r="E158" s="67"/>
      <c r="G158" s="165"/>
      <c r="H158" s="165"/>
      <c r="I158" s="166"/>
      <c r="J158" s="166"/>
      <c r="K158" s="165"/>
    </row>
    <row r="159" ht="15.75" customHeight="1">
      <c r="A159" s="119"/>
      <c r="B159" s="146" t="s">
        <v>159</v>
      </c>
      <c r="C159" s="141">
        <v>1.0</v>
      </c>
      <c r="D159" s="141">
        <v>2.5</v>
      </c>
      <c r="E159" s="146">
        <f>AVERAGE(D159:D161)/3</f>
        <v>1.055555556</v>
      </c>
      <c r="G159" s="165"/>
      <c r="H159" s="165"/>
      <c r="I159" s="166"/>
      <c r="J159" s="166"/>
      <c r="K159" s="165"/>
    </row>
    <row r="160" ht="15.75" customHeight="1">
      <c r="A160" s="119"/>
      <c r="B160" s="119"/>
      <c r="C160" s="141">
        <v>2.0</v>
      </c>
      <c r="D160" s="141">
        <v>3.5</v>
      </c>
      <c r="E160" s="119"/>
      <c r="G160" s="165"/>
      <c r="H160" s="165"/>
      <c r="I160" s="166"/>
      <c r="J160" s="166"/>
      <c r="K160" s="165"/>
    </row>
    <row r="161" ht="15.75" customHeight="1">
      <c r="A161" s="119"/>
      <c r="B161" s="67"/>
      <c r="C161" s="141">
        <v>3.0</v>
      </c>
      <c r="D161" s="141">
        <v>3.5</v>
      </c>
      <c r="E161" s="67"/>
      <c r="G161" s="165"/>
      <c r="H161" s="165"/>
      <c r="I161" s="166"/>
      <c r="J161" s="166"/>
      <c r="K161" s="165"/>
    </row>
    <row r="162" ht="15.75" customHeight="1">
      <c r="A162" s="119"/>
      <c r="B162" s="146" t="s">
        <v>166</v>
      </c>
      <c r="C162" s="141">
        <v>1.0</v>
      </c>
      <c r="D162" s="141">
        <v>2.5</v>
      </c>
      <c r="E162" s="146">
        <f>AVERAGE(D162:D163)/2</f>
        <v>1.5</v>
      </c>
      <c r="G162" s="165"/>
      <c r="H162" s="165"/>
      <c r="I162" s="166"/>
      <c r="J162" s="166"/>
      <c r="K162" s="165"/>
    </row>
    <row r="163" ht="15.75" customHeight="1">
      <c r="A163" s="119"/>
      <c r="B163" s="67"/>
      <c r="C163" s="141">
        <v>2.0</v>
      </c>
      <c r="D163" s="141">
        <v>3.5</v>
      </c>
      <c r="E163" s="67"/>
      <c r="G163" s="165"/>
      <c r="H163" s="165"/>
      <c r="I163" s="166"/>
      <c r="J163" s="166"/>
      <c r="K163" s="165"/>
    </row>
    <row r="164" ht="15.75" customHeight="1">
      <c r="A164" s="119"/>
      <c r="B164" s="146" t="s">
        <v>171</v>
      </c>
      <c r="C164" s="141">
        <v>1.0</v>
      </c>
      <c r="D164" s="141">
        <v>3.5</v>
      </c>
      <c r="E164" s="146">
        <f>AVERAGE(D164:D167)/4</f>
        <v>0.75</v>
      </c>
      <c r="G164" s="165"/>
      <c r="H164" s="165"/>
      <c r="I164" s="166"/>
      <c r="J164" s="166"/>
      <c r="K164" s="165"/>
    </row>
    <row r="165" ht="15.75" customHeight="1">
      <c r="A165" s="119"/>
      <c r="B165" s="119"/>
      <c r="C165" s="141">
        <v>2.0</v>
      </c>
      <c r="D165" s="141">
        <v>4.5</v>
      </c>
      <c r="E165" s="119"/>
      <c r="G165" s="165"/>
      <c r="H165" s="165"/>
      <c r="I165" s="166"/>
      <c r="J165" s="166"/>
      <c r="K165" s="165"/>
    </row>
    <row r="166" ht="15.75" customHeight="1">
      <c r="A166" s="119"/>
      <c r="B166" s="119"/>
      <c r="C166" s="141">
        <v>3.0</v>
      </c>
      <c r="D166" s="141">
        <v>1.5</v>
      </c>
      <c r="E166" s="119"/>
      <c r="G166" s="165"/>
      <c r="H166" s="165"/>
      <c r="I166" s="166"/>
      <c r="J166" s="166"/>
      <c r="K166" s="165"/>
    </row>
    <row r="167" ht="15.75" customHeight="1">
      <c r="A167" s="119"/>
      <c r="B167" s="67"/>
      <c r="C167" s="141">
        <v>4.0</v>
      </c>
      <c r="D167" s="141">
        <v>2.5</v>
      </c>
      <c r="E167" s="67"/>
      <c r="G167" s="165"/>
      <c r="H167" s="165"/>
      <c r="I167" s="166"/>
      <c r="J167" s="166"/>
      <c r="K167" s="165"/>
    </row>
    <row r="168" ht="15.75" customHeight="1">
      <c r="A168" s="119"/>
      <c r="B168" s="112" t="s">
        <v>181</v>
      </c>
      <c r="C168" s="141">
        <v>1.0</v>
      </c>
      <c r="D168" s="141">
        <v>3.5</v>
      </c>
      <c r="E168" s="112">
        <f>AVERAGE(D168)/1</f>
        <v>3.5</v>
      </c>
      <c r="G168" s="165"/>
      <c r="H168" s="165"/>
      <c r="I168" s="166"/>
      <c r="J168" s="166"/>
      <c r="K168" s="165"/>
    </row>
    <row r="169" ht="15.75" customHeight="1">
      <c r="A169" s="119"/>
      <c r="B169" s="167" t="s">
        <v>358</v>
      </c>
      <c r="C169" s="58"/>
      <c r="D169" s="59"/>
      <c r="E169" s="112">
        <f>AVERAGE(D144:D168)</f>
        <v>3.1</v>
      </c>
      <c r="G169" s="165"/>
      <c r="H169" s="165"/>
      <c r="I169" s="166"/>
      <c r="J169" s="166"/>
      <c r="K169" s="165"/>
    </row>
    <row r="170" ht="15.75" customHeight="1">
      <c r="A170" s="67"/>
      <c r="B170" s="167" t="s">
        <v>359</v>
      </c>
      <c r="C170" s="58"/>
      <c r="D170" s="59"/>
      <c r="E170" s="112">
        <f>5-E169</f>
        <v>1.9</v>
      </c>
      <c r="G170" s="165"/>
      <c r="H170" s="165"/>
      <c r="I170" s="166"/>
      <c r="J170" s="166"/>
      <c r="K170" s="165"/>
    </row>
    <row r="171" ht="15.75" customHeight="1">
      <c r="A171" s="146" t="s">
        <v>184</v>
      </c>
      <c r="B171" s="146" t="s">
        <v>32</v>
      </c>
      <c r="C171" s="141">
        <v>1.0</v>
      </c>
      <c r="D171" s="141">
        <v>1.5</v>
      </c>
      <c r="E171" s="146">
        <f>AVERAGE(D171:D172)</f>
        <v>2</v>
      </c>
      <c r="G171" s="165"/>
      <c r="H171" s="165"/>
      <c r="I171" s="166"/>
      <c r="J171" s="166"/>
      <c r="K171" s="165"/>
    </row>
    <row r="172" ht="15.75" customHeight="1">
      <c r="A172" s="119"/>
      <c r="B172" s="119"/>
      <c r="C172" s="141">
        <v>2.0</v>
      </c>
      <c r="D172" s="141">
        <v>2.5</v>
      </c>
      <c r="E172" s="119"/>
      <c r="G172" s="165"/>
      <c r="H172" s="165"/>
      <c r="I172" s="166"/>
      <c r="J172" s="166"/>
      <c r="K172" s="165"/>
    </row>
    <row r="173" ht="15.75" customHeight="1">
      <c r="A173" s="119"/>
      <c r="B173" s="119"/>
      <c r="C173" s="141">
        <v>3.0</v>
      </c>
      <c r="D173" s="141">
        <v>3.5</v>
      </c>
      <c r="E173" s="119"/>
      <c r="G173" s="165"/>
      <c r="H173" s="165"/>
      <c r="I173" s="166"/>
      <c r="J173" s="166"/>
      <c r="K173" s="165"/>
    </row>
    <row r="174" ht="15.75" customHeight="1">
      <c r="A174" s="119"/>
      <c r="B174" s="67"/>
      <c r="C174" s="141">
        <v>4.0</v>
      </c>
      <c r="D174" s="141">
        <v>2.5</v>
      </c>
      <c r="E174" s="67"/>
      <c r="G174" s="165"/>
      <c r="H174" s="165"/>
      <c r="I174" s="166"/>
      <c r="J174" s="166"/>
      <c r="K174" s="165"/>
    </row>
    <row r="175" ht="15.75" customHeight="1">
      <c r="A175" s="119"/>
      <c r="B175" s="146" t="s">
        <v>38</v>
      </c>
      <c r="C175" s="141">
        <v>1.0</v>
      </c>
      <c r="D175" s="141">
        <v>1.5</v>
      </c>
      <c r="E175" s="146">
        <f>AVERAGE(D175:D177)/3</f>
        <v>0.7777777778</v>
      </c>
      <c r="G175" s="165"/>
      <c r="H175" s="165"/>
      <c r="I175" s="166"/>
      <c r="J175" s="166"/>
      <c r="K175" s="165"/>
    </row>
    <row r="176" ht="15.75" customHeight="1">
      <c r="A176" s="119"/>
      <c r="B176" s="119"/>
      <c r="C176" s="141">
        <v>2.0</v>
      </c>
      <c r="D176" s="141">
        <v>2.5</v>
      </c>
      <c r="E176" s="119"/>
      <c r="G176" s="165"/>
      <c r="H176" s="165"/>
      <c r="I176" s="166"/>
      <c r="J176" s="166"/>
      <c r="K176" s="165"/>
    </row>
    <row r="177" ht="15.75" customHeight="1">
      <c r="A177" s="119"/>
      <c r="B177" s="67"/>
      <c r="C177" s="141">
        <v>3.0</v>
      </c>
      <c r="D177" s="141">
        <v>3.0</v>
      </c>
      <c r="E177" s="67"/>
      <c r="G177" s="165"/>
      <c r="H177" s="165"/>
      <c r="I177" s="166"/>
      <c r="J177" s="166"/>
      <c r="K177" s="165"/>
    </row>
    <row r="178" ht="15.75" customHeight="1">
      <c r="A178" s="119"/>
      <c r="B178" s="146" t="s">
        <v>44</v>
      </c>
      <c r="C178" s="141">
        <v>1.0</v>
      </c>
      <c r="D178" s="141">
        <v>3.5</v>
      </c>
      <c r="E178" s="146">
        <f>AVERAGE(D178:D180)/3</f>
        <v>1.277777778</v>
      </c>
      <c r="G178" s="165"/>
      <c r="H178" s="165"/>
      <c r="I178" s="166"/>
      <c r="J178" s="166"/>
      <c r="K178" s="165"/>
    </row>
    <row r="179" ht="15.75" customHeight="1">
      <c r="A179" s="119"/>
      <c r="B179" s="119"/>
      <c r="C179" s="141">
        <v>2.0</v>
      </c>
      <c r="D179" s="141">
        <v>3.5</v>
      </c>
      <c r="E179" s="119"/>
      <c r="G179" s="165"/>
      <c r="H179" s="165"/>
      <c r="I179" s="166"/>
      <c r="J179" s="166"/>
      <c r="K179" s="165"/>
    </row>
    <row r="180" ht="15.75" customHeight="1">
      <c r="A180" s="119"/>
      <c r="B180" s="67"/>
      <c r="C180" s="141">
        <v>3.0</v>
      </c>
      <c r="D180" s="141">
        <v>4.5</v>
      </c>
      <c r="E180" s="67"/>
      <c r="G180" s="165"/>
      <c r="H180" s="165"/>
      <c r="I180" s="166"/>
      <c r="J180" s="166"/>
      <c r="K180" s="165"/>
    </row>
    <row r="181" ht="15.75" customHeight="1">
      <c r="A181" s="119"/>
      <c r="B181" s="146" t="s">
        <v>49</v>
      </c>
      <c r="C181" s="141">
        <v>1.0</v>
      </c>
      <c r="D181" s="141">
        <v>3.5</v>
      </c>
      <c r="E181" s="146">
        <f>AVERAGE(D181:D184)/4</f>
        <v>0.75</v>
      </c>
      <c r="G181" s="165"/>
      <c r="H181" s="165"/>
      <c r="I181" s="166"/>
      <c r="J181" s="166"/>
      <c r="K181" s="165"/>
    </row>
    <row r="182" ht="15.75" customHeight="1">
      <c r="A182" s="119"/>
      <c r="B182" s="119"/>
      <c r="C182" s="141">
        <v>2.0</v>
      </c>
      <c r="D182" s="141">
        <v>1.5</v>
      </c>
      <c r="E182" s="119"/>
      <c r="G182" s="165"/>
      <c r="H182" s="165"/>
      <c r="I182" s="166"/>
      <c r="J182" s="166"/>
      <c r="K182" s="165"/>
    </row>
    <row r="183" ht="15.75" customHeight="1">
      <c r="A183" s="119"/>
      <c r="B183" s="119"/>
      <c r="C183" s="141">
        <v>3.0</v>
      </c>
      <c r="D183" s="141">
        <v>3.5</v>
      </c>
      <c r="E183" s="119"/>
      <c r="G183" s="165"/>
      <c r="H183" s="165"/>
      <c r="I183" s="166"/>
      <c r="J183" s="166"/>
      <c r="K183" s="165"/>
    </row>
    <row r="184" ht="15.75" customHeight="1">
      <c r="A184" s="119"/>
      <c r="B184" s="67"/>
      <c r="C184" s="141">
        <v>4.0</v>
      </c>
      <c r="D184" s="141">
        <v>3.5</v>
      </c>
      <c r="E184" s="67"/>
      <c r="G184" s="165"/>
      <c r="H184" s="165"/>
      <c r="I184" s="166"/>
      <c r="J184" s="166"/>
      <c r="K184" s="165"/>
    </row>
    <row r="185" ht="15.75" customHeight="1">
      <c r="A185" s="119"/>
      <c r="B185" s="167" t="s">
        <v>358</v>
      </c>
      <c r="C185" s="58"/>
      <c r="D185" s="59"/>
      <c r="E185" s="112">
        <f>AVERAGE(D171:D184)</f>
        <v>2.892857143</v>
      </c>
      <c r="G185" s="165"/>
      <c r="H185" s="165"/>
      <c r="I185" s="166"/>
      <c r="J185" s="166"/>
      <c r="K185" s="165"/>
    </row>
    <row r="186" ht="15.75" customHeight="1">
      <c r="A186" s="67"/>
      <c r="B186" s="167" t="s">
        <v>359</v>
      </c>
      <c r="C186" s="58"/>
      <c r="D186" s="59"/>
      <c r="E186" s="112">
        <f>5-E185</f>
        <v>2.107142857</v>
      </c>
      <c r="G186" s="165"/>
      <c r="H186" s="165"/>
      <c r="I186" s="166"/>
      <c r="J186" s="166"/>
      <c r="K186" s="165"/>
    </row>
    <row r="187" ht="15.75" customHeight="1">
      <c r="A187" s="181" t="s">
        <v>129</v>
      </c>
      <c r="B187" s="144">
        <f>SUM(E136:E184)</f>
        <v>39.01388889</v>
      </c>
      <c r="C187" s="58"/>
      <c r="D187" s="58"/>
      <c r="E187" s="59"/>
      <c r="G187" s="165"/>
      <c r="H187" s="165"/>
      <c r="I187" s="166"/>
      <c r="J187" s="166"/>
      <c r="K187" s="165"/>
    </row>
    <row r="188" ht="15.75" customHeight="1">
      <c r="A188" s="183" t="s">
        <v>360</v>
      </c>
      <c r="B188" s="144">
        <f>AVERAGE(E141,E170,E186)</f>
        <v>1.960714286</v>
      </c>
      <c r="C188" s="58"/>
      <c r="D188" s="58"/>
      <c r="E188" s="59"/>
      <c r="G188" s="165"/>
      <c r="H188" s="165"/>
      <c r="I188" s="166"/>
      <c r="J188" s="166"/>
      <c r="K188" s="165"/>
    </row>
    <row r="189" ht="15.75" customHeight="1">
      <c r="A189" s="184"/>
      <c r="B189" s="43"/>
      <c r="C189" s="43"/>
      <c r="D189" s="43"/>
      <c r="E189" s="45"/>
      <c r="G189" s="165"/>
      <c r="H189" s="165"/>
      <c r="I189" s="166"/>
      <c r="J189" s="166"/>
      <c r="K189" s="165"/>
    </row>
    <row r="190" ht="15.75" customHeight="1">
      <c r="A190" s="55"/>
      <c r="B190" s="54"/>
      <c r="C190" s="54"/>
      <c r="D190" s="54"/>
      <c r="E190" s="56"/>
      <c r="G190" s="165"/>
      <c r="H190" s="165"/>
      <c r="I190" s="166"/>
      <c r="J190" s="166"/>
      <c r="K190" s="165"/>
    </row>
    <row r="191" ht="15.75" customHeight="1">
      <c r="A191" s="167" t="s">
        <v>353</v>
      </c>
      <c r="B191" s="58"/>
      <c r="C191" s="58"/>
      <c r="D191" s="58"/>
      <c r="E191" s="59"/>
      <c r="G191" s="165"/>
      <c r="H191" s="165"/>
      <c r="I191" s="166"/>
      <c r="J191" s="166"/>
      <c r="K191" s="165"/>
    </row>
    <row r="192" ht="15.75" customHeight="1">
      <c r="A192" s="168" t="s">
        <v>308</v>
      </c>
      <c r="B192" s="168" t="s">
        <v>333</v>
      </c>
      <c r="C192" s="169" t="s">
        <v>55</v>
      </c>
      <c r="D192" s="169" t="s">
        <v>354</v>
      </c>
      <c r="E192" s="168" t="s">
        <v>335</v>
      </c>
      <c r="G192" s="165"/>
      <c r="H192" s="165"/>
      <c r="I192" s="166"/>
      <c r="J192" s="166"/>
      <c r="K192" s="165"/>
    </row>
    <row r="193" ht="15.75" customHeight="1">
      <c r="A193" s="146" t="s">
        <v>117</v>
      </c>
      <c r="B193" s="146" t="s">
        <v>320</v>
      </c>
      <c r="C193" s="141">
        <v>1.0</v>
      </c>
      <c r="D193" s="141">
        <v>1.5</v>
      </c>
      <c r="E193" s="146">
        <f>AVERAGE(D193:D195)/3</f>
        <v>0.6111111111</v>
      </c>
      <c r="G193" s="165"/>
      <c r="H193" s="165"/>
      <c r="I193" s="166"/>
      <c r="J193" s="166"/>
      <c r="K193" s="165"/>
    </row>
    <row r="194" ht="15.75" customHeight="1">
      <c r="A194" s="119"/>
      <c r="B194" s="119"/>
      <c r="C194" s="141">
        <v>2.0</v>
      </c>
      <c r="D194" s="141">
        <v>1.5</v>
      </c>
      <c r="E194" s="119"/>
      <c r="G194" s="165"/>
      <c r="H194" s="165"/>
      <c r="I194" s="166"/>
      <c r="J194" s="166"/>
      <c r="K194" s="165"/>
    </row>
    <row r="195" ht="15.75" customHeight="1">
      <c r="A195" s="119"/>
      <c r="B195" s="67"/>
      <c r="C195" s="141">
        <v>3.0</v>
      </c>
      <c r="D195" s="141">
        <v>2.5</v>
      </c>
      <c r="E195" s="67"/>
      <c r="G195" s="165"/>
      <c r="H195" s="165"/>
      <c r="I195" s="166"/>
      <c r="J195" s="166"/>
      <c r="K195" s="165"/>
    </row>
    <row r="196" ht="15.75" customHeight="1">
      <c r="A196" s="119"/>
      <c r="B196" s="112" t="s">
        <v>7</v>
      </c>
      <c r="C196" s="141">
        <v>1.0</v>
      </c>
      <c r="D196" s="141">
        <v>3.5</v>
      </c>
      <c r="E196" s="112">
        <f>AVERAGE(D196)/1</f>
        <v>3.5</v>
      </c>
      <c r="G196" s="165"/>
      <c r="H196" s="165"/>
      <c r="I196" s="166"/>
      <c r="J196" s="166"/>
      <c r="K196" s="165"/>
    </row>
    <row r="197" ht="15.75" customHeight="1">
      <c r="A197" s="119"/>
      <c r="B197" s="146" t="s">
        <v>321</v>
      </c>
      <c r="C197" s="141">
        <v>1.0</v>
      </c>
      <c r="D197" s="141">
        <v>1.5</v>
      </c>
      <c r="E197" s="146">
        <f>AVERAGE(D197:D199)/3</f>
        <v>0.8333333333</v>
      </c>
      <c r="G197" s="165"/>
      <c r="H197" s="165"/>
      <c r="I197" s="166"/>
      <c r="J197" s="166"/>
      <c r="K197" s="165"/>
    </row>
    <row r="198" ht="15.75" customHeight="1">
      <c r="A198" s="119"/>
      <c r="B198" s="119"/>
      <c r="C198" s="141">
        <v>2.0</v>
      </c>
      <c r="D198" s="141">
        <v>2.5</v>
      </c>
      <c r="E198" s="119"/>
      <c r="G198" s="165"/>
      <c r="H198" s="165"/>
      <c r="I198" s="166"/>
      <c r="J198" s="166"/>
      <c r="K198" s="165"/>
    </row>
    <row r="199" ht="15.75" customHeight="1">
      <c r="A199" s="119"/>
      <c r="B199" s="67"/>
      <c r="C199" s="141">
        <v>3.0</v>
      </c>
      <c r="D199" s="141">
        <v>3.5</v>
      </c>
      <c r="E199" s="67"/>
      <c r="G199" s="165"/>
      <c r="H199" s="165"/>
      <c r="I199" s="166"/>
      <c r="J199" s="166"/>
      <c r="K199" s="165"/>
    </row>
    <row r="200" ht="15.75" customHeight="1">
      <c r="A200" s="119"/>
      <c r="B200" s="167" t="s">
        <v>358</v>
      </c>
      <c r="C200" s="58"/>
      <c r="D200" s="59"/>
      <c r="E200" s="112">
        <f>AVERAGE(D193:D199)</f>
        <v>2.357142857</v>
      </c>
      <c r="G200" s="165"/>
      <c r="H200" s="165"/>
      <c r="I200" s="166"/>
      <c r="J200" s="166"/>
      <c r="K200" s="165"/>
    </row>
    <row r="201" ht="15.75" customHeight="1">
      <c r="A201" s="67"/>
      <c r="B201" s="167" t="s">
        <v>359</v>
      </c>
      <c r="C201" s="58"/>
      <c r="D201" s="59"/>
      <c r="E201" s="112">
        <f>5-E200</f>
        <v>2.642857143</v>
      </c>
      <c r="G201" s="165"/>
      <c r="H201" s="165"/>
      <c r="I201" s="166"/>
      <c r="J201" s="166"/>
      <c r="K201" s="165"/>
    </row>
    <row r="202" ht="15.75" customHeight="1">
      <c r="A202" s="146" t="s">
        <v>322</v>
      </c>
      <c r="B202" s="112" t="s">
        <v>323</v>
      </c>
      <c r="C202" s="141">
        <v>1.0</v>
      </c>
      <c r="D202" s="141">
        <v>1.5</v>
      </c>
      <c r="E202" s="112">
        <f>AVERAGE(D202)/1</f>
        <v>1.5</v>
      </c>
      <c r="G202" s="165"/>
      <c r="H202" s="165"/>
      <c r="I202" s="166"/>
      <c r="J202" s="166"/>
      <c r="K202" s="165"/>
    </row>
    <row r="203" ht="15.75" customHeight="1">
      <c r="A203" s="119"/>
      <c r="B203" s="146" t="s">
        <v>16</v>
      </c>
      <c r="C203" s="141">
        <v>1.0</v>
      </c>
      <c r="D203" s="141">
        <v>1.5</v>
      </c>
      <c r="E203" s="146">
        <f>AVERAGE(D203:D206)/4</f>
        <v>0.5625</v>
      </c>
      <c r="G203" s="165"/>
      <c r="H203" s="165"/>
      <c r="I203" s="166"/>
      <c r="J203" s="166"/>
      <c r="K203" s="165"/>
    </row>
    <row r="204" ht="15.75" customHeight="1">
      <c r="A204" s="119"/>
      <c r="B204" s="119"/>
      <c r="C204" s="141">
        <v>2.0</v>
      </c>
      <c r="D204" s="141">
        <v>3.0</v>
      </c>
      <c r="E204" s="119"/>
      <c r="G204" s="165"/>
      <c r="H204" s="165"/>
      <c r="I204" s="166"/>
      <c r="J204" s="166"/>
      <c r="K204" s="165"/>
    </row>
    <row r="205" ht="15.75" customHeight="1">
      <c r="A205" s="119"/>
      <c r="B205" s="119"/>
      <c r="C205" s="141">
        <v>3.0</v>
      </c>
      <c r="D205" s="141">
        <v>2.0</v>
      </c>
      <c r="E205" s="119"/>
      <c r="G205" s="165"/>
      <c r="H205" s="165"/>
      <c r="I205" s="166"/>
      <c r="J205" s="166"/>
      <c r="K205" s="165"/>
    </row>
    <row r="206" ht="15.75" customHeight="1">
      <c r="A206" s="119"/>
      <c r="B206" s="67"/>
      <c r="C206" s="141">
        <v>4.0</v>
      </c>
      <c r="D206" s="141">
        <v>2.5</v>
      </c>
      <c r="E206" s="67"/>
      <c r="G206" s="165"/>
      <c r="H206" s="165"/>
      <c r="I206" s="166"/>
      <c r="J206" s="166"/>
      <c r="K206" s="165"/>
    </row>
    <row r="207" ht="15.75" customHeight="1">
      <c r="A207" s="119"/>
      <c r="B207" s="146" t="s">
        <v>21</v>
      </c>
      <c r="C207" s="141">
        <v>1.0</v>
      </c>
      <c r="D207" s="141">
        <v>1.5</v>
      </c>
      <c r="E207" s="146">
        <f>AVERAGE(D207:D210)/4</f>
        <v>0.59375</v>
      </c>
      <c r="G207" s="165"/>
      <c r="H207" s="165"/>
      <c r="I207" s="166"/>
      <c r="J207" s="166"/>
      <c r="K207" s="165"/>
    </row>
    <row r="208" ht="15.75" customHeight="1">
      <c r="A208" s="119"/>
      <c r="B208" s="119"/>
      <c r="C208" s="141">
        <v>2.0</v>
      </c>
      <c r="D208" s="141">
        <v>3.0</v>
      </c>
      <c r="E208" s="119"/>
      <c r="G208" s="165"/>
      <c r="H208" s="165"/>
      <c r="I208" s="166"/>
      <c r="J208" s="166"/>
      <c r="K208" s="165"/>
    </row>
    <row r="209" ht="15.75" customHeight="1">
      <c r="A209" s="119"/>
      <c r="B209" s="119"/>
      <c r="C209" s="141">
        <v>3.0</v>
      </c>
      <c r="D209" s="141">
        <v>2.5</v>
      </c>
      <c r="E209" s="119"/>
      <c r="G209" s="165"/>
      <c r="H209" s="165"/>
      <c r="I209" s="166"/>
      <c r="J209" s="166"/>
      <c r="K209" s="165"/>
    </row>
    <row r="210" ht="15.75" customHeight="1">
      <c r="A210" s="119"/>
      <c r="B210" s="67"/>
      <c r="C210" s="141">
        <v>4.0</v>
      </c>
      <c r="D210" s="141">
        <v>2.5</v>
      </c>
      <c r="E210" s="67"/>
      <c r="G210" s="165"/>
      <c r="H210" s="165"/>
      <c r="I210" s="166"/>
      <c r="J210" s="166"/>
      <c r="K210" s="165"/>
    </row>
    <row r="211" ht="15.75" customHeight="1">
      <c r="A211" s="119"/>
      <c r="B211" s="146" t="s">
        <v>325</v>
      </c>
      <c r="C211" s="141">
        <v>1.0</v>
      </c>
      <c r="D211" s="141">
        <v>2.5</v>
      </c>
      <c r="E211" s="146">
        <f>AVERAGE(D211:D214)/4</f>
        <v>0.6875</v>
      </c>
      <c r="G211" s="165"/>
      <c r="H211" s="165"/>
      <c r="I211" s="166"/>
      <c r="J211" s="166"/>
      <c r="K211" s="165"/>
    </row>
    <row r="212" ht="15.75" customHeight="1">
      <c r="A212" s="119"/>
      <c r="B212" s="119"/>
      <c r="C212" s="141">
        <v>2.0</v>
      </c>
      <c r="D212" s="141">
        <v>1.5</v>
      </c>
      <c r="E212" s="119"/>
      <c r="G212" s="165"/>
      <c r="H212" s="165"/>
      <c r="I212" s="166"/>
      <c r="J212" s="166"/>
      <c r="K212" s="165"/>
    </row>
    <row r="213" ht="15.75" customHeight="1">
      <c r="A213" s="119"/>
      <c r="B213" s="119"/>
      <c r="C213" s="141">
        <v>3.0</v>
      </c>
      <c r="D213" s="141">
        <v>4.5</v>
      </c>
      <c r="E213" s="119"/>
      <c r="G213" s="165"/>
      <c r="H213" s="165"/>
      <c r="I213" s="166"/>
      <c r="J213" s="166"/>
      <c r="K213" s="165"/>
    </row>
    <row r="214" ht="15.75" customHeight="1">
      <c r="A214" s="119"/>
      <c r="B214" s="67"/>
      <c r="C214" s="141">
        <v>4.0</v>
      </c>
      <c r="D214" s="141">
        <v>2.5</v>
      </c>
      <c r="E214" s="67"/>
      <c r="G214" s="165"/>
      <c r="H214" s="165"/>
      <c r="I214" s="166"/>
      <c r="J214" s="166"/>
      <c r="K214" s="165"/>
    </row>
    <row r="215" ht="15.75" customHeight="1">
      <c r="A215" s="119"/>
      <c r="B215" s="146" t="s">
        <v>26</v>
      </c>
      <c r="C215" s="141">
        <v>1.0</v>
      </c>
      <c r="D215" s="141">
        <v>2.5</v>
      </c>
      <c r="E215" s="146">
        <f>AVERAGE(D215:D217)/3</f>
        <v>1.166666667</v>
      </c>
      <c r="G215" s="165"/>
      <c r="H215" s="165"/>
      <c r="I215" s="166"/>
      <c r="J215" s="166"/>
      <c r="K215" s="165"/>
    </row>
    <row r="216" ht="15.75" customHeight="1">
      <c r="A216" s="119"/>
      <c r="B216" s="119"/>
      <c r="C216" s="141">
        <v>2.0</v>
      </c>
      <c r="D216" s="141">
        <v>4.5</v>
      </c>
      <c r="E216" s="119"/>
      <c r="G216" s="165"/>
      <c r="H216" s="165"/>
      <c r="I216" s="166"/>
      <c r="J216" s="166"/>
      <c r="K216" s="165"/>
    </row>
    <row r="217" ht="15.75" customHeight="1">
      <c r="A217" s="119"/>
      <c r="B217" s="67"/>
      <c r="C217" s="141">
        <v>3.0</v>
      </c>
      <c r="D217" s="141">
        <v>3.5</v>
      </c>
      <c r="E217" s="67"/>
      <c r="G217" s="165"/>
      <c r="H217" s="165"/>
      <c r="I217" s="166"/>
      <c r="J217" s="166"/>
      <c r="K217" s="165"/>
    </row>
    <row r="218" ht="15.75" customHeight="1">
      <c r="A218" s="119"/>
      <c r="B218" s="146" t="s">
        <v>152</v>
      </c>
      <c r="C218" s="141">
        <v>1.0</v>
      </c>
      <c r="D218" s="141">
        <v>1.5</v>
      </c>
      <c r="E218" s="146">
        <f>AVERAGE(D218:D220)/3</f>
        <v>0.9444444444</v>
      </c>
      <c r="G218" s="165"/>
      <c r="H218" s="165"/>
      <c r="I218" s="166"/>
      <c r="J218" s="166"/>
      <c r="K218" s="165"/>
    </row>
    <row r="219" ht="15.75" customHeight="1">
      <c r="A219" s="119"/>
      <c r="B219" s="119"/>
      <c r="C219" s="141">
        <v>2.0</v>
      </c>
      <c r="D219" s="141">
        <v>2.5</v>
      </c>
      <c r="E219" s="119"/>
      <c r="G219" s="165"/>
      <c r="H219" s="165"/>
      <c r="I219" s="166"/>
      <c r="J219" s="166"/>
      <c r="K219" s="165"/>
    </row>
    <row r="220" ht="15.75" customHeight="1">
      <c r="A220" s="119"/>
      <c r="B220" s="67"/>
      <c r="C220" s="141">
        <v>3.0</v>
      </c>
      <c r="D220" s="141">
        <v>4.5</v>
      </c>
      <c r="E220" s="67"/>
      <c r="G220" s="165"/>
      <c r="H220" s="165"/>
      <c r="I220" s="166"/>
      <c r="J220" s="166"/>
      <c r="K220" s="165"/>
    </row>
    <row r="221" ht="15.75" customHeight="1">
      <c r="A221" s="119"/>
      <c r="B221" s="146" t="s">
        <v>159</v>
      </c>
      <c r="C221" s="141">
        <v>1.0</v>
      </c>
      <c r="D221" s="141">
        <v>3.5</v>
      </c>
      <c r="E221" s="146">
        <f>AVERAGE(D221:D223)/3</f>
        <v>1.388888889</v>
      </c>
      <c r="G221" s="165"/>
      <c r="H221" s="165"/>
      <c r="I221" s="166"/>
      <c r="J221" s="166"/>
      <c r="K221" s="165"/>
    </row>
    <row r="222" ht="15.75" customHeight="1">
      <c r="A222" s="119"/>
      <c r="B222" s="119"/>
      <c r="C222" s="141">
        <v>2.0</v>
      </c>
      <c r="D222" s="141">
        <v>4.5</v>
      </c>
      <c r="E222" s="119"/>
      <c r="G222" s="165"/>
      <c r="H222" s="165"/>
      <c r="I222" s="166"/>
      <c r="J222" s="166"/>
      <c r="K222" s="165"/>
    </row>
    <row r="223" ht="15.75" customHeight="1">
      <c r="A223" s="119"/>
      <c r="B223" s="67"/>
      <c r="C223" s="141">
        <v>3.0</v>
      </c>
      <c r="D223" s="141">
        <v>4.5</v>
      </c>
      <c r="E223" s="67"/>
      <c r="G223" s="165"/>
      <c r="H223" s="165"/>
      <c r="I223" s="166"/>
      <c r="J223" s="166"/>
      <c r="K223" s="165"/>
    </row>
    <row r="224" ht="15.75" customHeight="1">
      <c r="A224" s="119"/>
      <c r="B224" s="146" t="s">
        <v>166</v>
      </c>
      <c r="C224" s="141">
        <v>1.0</v>
      </c>
      <c r="D224" s="141">
        <v>0.5</v>
      </c>
      <c r="E224" s="146">
        <f>AVERAGE(D224:D225)/2</f>
        <v>1</v>
      </c>
      <c r="G224" s="165"/>
      <c r="H224" s="165"/>
      <c r="I224" s="166"/>
      <c r="J224" s="166"/>
      <c r="K224" s="165"/>
    </row>
    <row r="225" ht="15.75" customHeight="1">
      <c r="A225" s="119"/>
      <c r="B225" s="67"/>
      <c r="C225" s="141">
        <v>2.0</v>
      </c>
      <c r="D225" s="141">
        <v>3.5</v>
      </c>
      <c r="E225" s="67"/>
      <c r="G225" s="165"/>
      <c r="H225" s="165"/>
      <c r="I225" s="166"/>
      <c r="J225" s="166"/>
      <c r="K225" s="165"/>
    </row>
    <row r="226" ht="15.75" customHeight="1">
      <c r="A226" s="119"/>
      <c r="B226" s="146" t="s">
        <v>171</v>
      </c>
      <c r="C226" s="141">
        <v>1.0</v>
      </c>
      <c r="D226" s="141">
        <v>4.5</v>
      </c>
      <c r="E226" s="146">
        <f>AVERAGE(D226:D228)/3</f>
        <v>1.166666667</v>
      </c>
      <c r="G226" s="165"/>
      <c r="H226" s="165"/>
      <c r="I226" s="166"/>
      <c r="J226" s="166"/>
      <c r="K226" s="165"/>
    </row>
    <row r="227" ht="15.75" customHeight="1">
      <c r="A227" s="119"/>
      <c r="B227" s="119"/>
      <c r="C227" s="141">
        <v>2.0</v>
      </c>
      <c r="D227" s="141">
        <v>3.5</v>
      </c>
      <c r="E227" s="119"/>
      <c r="G227" s="165"/>
      <c r="H227" s="165"/>
      <c r="I227" s="166"/>
      <c r="J227" s="166"/>
      <c r="K227" s="165"/>
    </row>
    <row r="228" ht="15.75" customHeight="1">
      <c r="A228" s="119"/>
      <c r="B228" s="67"/>
      <c r="C228" s="141">
        <v>3.0</v>
      </c>
      <c r="D228" s="141">
        <v>2.5</v>
      </c>
      <c r="E228" s="67"/>
      <c r="G228" s="165"/>
      <c r="H228" s="165"/>
      <c r="I228" s="166"/>
      <c r="J228" s="166"/>
      <c r="K228" s="165"/>
    </row>
    <row r="229" ht="15.75" customHeight="1">
      <c r="A229" s="119"/>
      <c r="B229" s="112" t="s">
        <v>181</v>
      </c>
      <c r="C229" s="141">
        <v>1.0</v>
      </c>
      <c r="D229" s="141">
        <v>4.5</v>
      </c>
      <c r="E229" s="112">
        <f>AVERAGE(D229)/1</f>
        <v>4.5</v>
      </c>
      <c r="G229" s="165"/>
      <c r="H229" s="165"/>
      <c r="I229" s="166"/>
      <c r="J229" s="166"/>
      <c r="K229" s="165"/>
    </row>
    <row r="230" ht="15.75" customHeight="1">
      <c r="A230" s="67"/>
      <c r="B230" s="167" t="s">
        <v>358</v>
      </c>
      <c r="C230" s="58"/>
      <c r="D230" s="59"/>
      <c r="E230" s="181">
        <f>AVERAGE(D202:D229)</f>
        <v>2.910714286</v>
      </c>
      <c r="G230" s="165"/>
      <c r="H230" s="165"/>
      <c r="I230" s="166"/>
      <c r="J230" s="166"/>
      <c r="K230" s="165"/>
    </row>
    <row r="231" ht="15.75" customHeight="1">
      <c r="A231" s="112"/>
      <c r="B231" s="167" t="s">
        <v>359</v>
      </c>
      <c r="C231" s="58"/>
      <c r="D231" s="59"/>
      <c r="E231" s="181">
        <f>5-E230</f>
        <v>2.089285714</v>
      </c>
      <c r="G231" s="165"/>
      <c r="H231" s="165"/>
      <c r="I231" s="166"/>
      <c r="J231" s="166"/>
      <c r="K231" s="165"/>
    </row>
    <row r="232" ht="15.75" customHeight="1">
      <c r="A232" s="181" t="s">
        <v>129</v>
      </c>
      <c r="B232" s="167">
        <f>SUM(E193:E229)</f>
        <v>23.45486111</v>
      </c>
      <c r="C232" s="58"/>
      <c r="D232" s="58"/>
      <c r="E232" s="59"/>
      <c r="G232" s="165"/>
      <c r="H232" s="165"/>
      <c r="I232" s="166"/>
      <c r="J232" s="166"/>
      <c r="K232" s="165"/>
    </row>
    <row r="233" ht="15.75" customHeight="1">
      <c r="A233" s="183" t="s">
        <v>361</v>
      </c>
      <c r="B233" s="144">
        <f>AVERAGE(E201,E231)</f>
        <v>2.366071429</v>
      </c>
      <c r="C233" s="58"/>
      <c r="D233" s="58"/>
      <c r="E233" s="59"/>
      <c r="G233" s="165"/>
      <c r="H233" s="165"/>
      <c r="I233" s="166"/>
      <c r="J233" s="166"/>
      <c r="K233" s="165"/>
    </row>
    <row r="234" ht="15.75" customHeight="1">
      <c r="A234" s="184"/>
      <c r="B234" s="43"/>
      <c r="C234" s="43"/>
      <c r="D234" s="43"/>
      <c r="E234" s="45"/>
      <c r="G234" s="165"/>
      <c r="H234" s="165"/>
      <c r="I234" s="166"/>
      <c r="J234" s="166"/>
      <c r="K234" s="165"/>
    </row>
    <row r="235" ht="15.75" customHeight="1">
      <c r="A235" s="55"/>
      <c r="B235" s="54"/>
      <c r="C235" s="54"/>
      <c r="D235" s="54"/>
      <c r="E235" s="56"/>
      <c r="G235" s="165"/>
      <c r="H235" s="165"/>
      <c r="I235" s="166"/>
      <c r="J235" s="166"/>
      <c r="K235" s="165"/>
    </row>
    <row r="236" ht="15.75" customHeight="1">
      <c r="A236" s="167" t="s">
        <v>355</v>
      </c>
      <c r="B236" s="58"/>
      <c r="C236" s="58"/>
      <c r="D236" s="58"/>
      <c r="E236" s="59"/>
      <c r="G236" s="165"/>
      <c r="H236" s="165"/>
      <c r="I236" s="166"/>
      <c r="J236" s="166"/>
      <c r="K236" s="165"/>
    </row>
    <row r="237" ht="15.75" customHeight="1">
      <c r="A237" s="168" t="s">
        <v>308</v>
      </c>
      <c r="B237" s="168" t="s">
        <v>333</v>
      </c>
      <c r="C237" s="169" t="s">
        <v>55</v>
      </c>
      <c r="D237" s="169" t="s">
        <v>354</v>
      </c>
      <c r="E237" s="168" t="s">
        <v>335</v>
      </c>
      <c r="G237" s="165"/>
      <c r="H237" s="165"/>
      <c r="I237" s="166"/>
      <c r="J237" s="166"/>
      <c r="K237" s="165"/>
    </row>
    <row r="238" ht="15.75" customHeight="1">
      <c r="A238" s="146" t="s">
        <v>117</v>
      </c>
      <c r="B238" s="146" t="s">
        <v>329</v>
      </c>
      <c r="C238" s="141">
        <v>1.0</v>
      </c>
      <c r="D238" s="141">
        <v>3.5</v>
      </c>
      <c r="E238" s="146">
        <f>AVERAGE(D238:D242)/5</f>
        <v>0.72</v>
      </c>
      <c r="G238" s="165"/>
      <c r="H238" s="165"/>
      <c r="I238" s="166"/>
      <c r="J238" s="166"/>
      <c r="K238" s="165"/>
    </row>
    <row r="239" ht="15.75" customHeight="1">
      <c r="A239" s="119"/>
      <c r="B239" s="119"/>
      <c r="C239" s="141">
        <v>2.0</v>
      </c>
      <c r="D239" s="141">
        <v>3.5</v>
      </c>
      <c r="E239" s="119"/>
      <c r="G239" s="165"/>
      <c r="H239" s="165"/>
      <c r="I239" s="166"/>
      <c r="J239" s="166"/>
      <c r="K239" s="165"/>
    </row>
    <row r="240" ht="15.75" customHeight="1">
      <c r="A240" s="119"/>
      <c r="B240" s="119"/>
      <c r="C240" s="141">
        <v>3.0</v>
      </c>
      <c r="D240" s="141">
        <v>3.0</v>
      </c>
      <c r="E240" s="119"/>
      <c r="G240" s="165"/>
      <c r="H240" s="165"/>
      <c r="I240" s="166"/>
      <c r="J240" s="166"/>
      <c r="K240" s="165"/>
    </row>
    <row r="241" ht="15.75" customHeight="1">
      <c r="A241" s="119"/>
      <c r="B241" s="119"/>
      <c r="C241" s="141">
        <v>4.0</v>
      </c>
      <c r="D241" s="141">
        <v>3.5</v>
      </c>
      <c r="E241" s="119"/>
      <c r="G241" s="165"/>
      <c r="H241" s="165"/>
      <c r="I241" s="166"/>
      <c r="J241" s="166"/>
      <c r="K241" s="165"/>
    </row>
    <row r="242" ht="15.75" customHeight="1">
      <c r="A242" s="119"/>
      <c r="B242" s="67"/>
      <c r="C242" s="141">
        <v>5.0</v>
      </c>
      <c r="D242" s="141">
        <v>4.5</v>
      </c>
      <c r="E242" s="67"/>
      <c r="G242" s="165"/>
      <c r="H242" s="165"/>
      <c r="I242" s="166"/>
      <c r="J242" s="166"/>
      <c r="K242" s="165"/>
    </row>
    <row r="243" ht="15.75" customHeight="1">
      <c r="A243" s="119"/>
      <c r="B243" s="112" t="s">
        <v>331</v>
      </c>
      <c r="C243" s="141">
        <v>1.0</v>
      </c>
      <c r="D243" s="141">
        <v>4.5</v>
      </c>
      <c r="E243" s="112">
        <f>AVERAGE(D243)/1</f>
        <v>4.5</v>
      </c>
      <c r="G243" s="165"/>
      <c r="H243" s="165"/>
      <c r="I243" s="166"/>
      <c r="J243" s="166"/>
      <c r="K243" s="165"/>
    </row>
    <row r="244" ht="15.75" customHeight="1">
      <c r="A244" s="119"/>
      <c r="B244" s="167" t="s">
        <v>358</v>
      </c>
      <c r="C244" s="58"/>
      <c r="D244" s="59"/>
      <c r="E244" s="112">
        <f>AVERAGE(D238:D243)</f>
        <v>3.75</v>
      </c>
      <c r="G244" s="165"/>
      <c r="H244" s="165"/>
      <c r="I244" s="166"/>
      <c r="J244" s="166"/>
      <c r="K244" s="165"/>
    </row>
    <row r="245" ht="15.75" customHeight="1">
      <c r="A245" s="67"/>
      <c r="B245" s="167" t="s">
        <v>359</v>
      </c>
      <c r="C245" s="58"/>
      <c r="D245" s="59"/>
      <c r="E245" s="112">
        <f>5-E244</f>
        <v>1.25</v>
      </c>
      <c r="G245" s="165"/>
      <c r="H245" s="165"/>
      <c r="I245" s="166"/>
      <c r="J245" s="166"/>
      <c r="K245" s="165"/>
    </row>
    <row r="246" ht="15.75" customHeight="1">
      <c r="A246" s="146" t="s">
        <v>136</v>
      </c>
      <c r="B246" s="112" t="s">
        <v>14</v>
      </c>
      <c r="C246" s="141">
        <v>1.0</v>
      </c>
      <c r="D246" s="141">
        <v>3.5</v>
      </c>
      <c r="E246" s="112">
        <f t="shared" ref="E246:E248" si="3">AVERAGE(D246)/1</f>
        <v>3.5</v>
      </c>
      <c r="G246" s="165"/>
      <c r="H246" s="165"/>
      <c r="I246" s="166"/>
      <c r="J246" s="166"/>
      <c r="K246" s="165"/>
    </row>
    <row r="247" ht="15.75" customHeight="1">
      <c r="A247" s="119"/>
      <c r="B247" s="112" t="s">
        <v>21</v>
      </c>
      <c r="C247" s="141">
        <v>1.0</v>
      </c>
      <c r="D247" s="141">
        <v>4.5</v>
      </c>
      <c r="E247" s="112">
        <f t="shared" si="3"/>
        <v>4.5</v>
      </c>
      <c r="G247" s="165"/>
      <c r="H247" s="165"/>
      <c r="I247" s="166"/>
      <c r="J247" s="166"/>
      <c r="K247" s="165"/>
    </row>
    <row r="248" ht="15.75" customHeight="1">
      <c r="A248" s="119"/>
      <c r="B248" s="112" t="s">
        <v>26</v>
      </c>
      <c r="C248" s="141">
        <v>1.0</v>
      </c>
      <c r="D248" s="141">
        <v>1.5</v>
      </c>
      <c r="E248" s="112">
        <f t="shared" si="3"/>
        <v>1.5</v>
      </c>
      <c r="G248" s="165"/>
      <c r="H248" s="165"/>
      <c r="I248" s="166"/>
      <c r="J248" s="166"/>
      <c r="K248" s="165"/>
    </row>
    <row r="249" ht="15.75" customHeight="1">
      <c r="A249" s="119"/>
      <c r="B249" s="167" t="s">
        <v>358</v>
      </c>
      <c r="C249" s="58"/>
      <c r="D249" s="59"/>
      <c r="E249" s="112">
        <f>AVERAGE(D246:D248)</f>
        <v>3.166666667</v>
      </c>
      <c r="G249" s="165"/>
      <c r="H249" s="165"/>
      <c r="I249" s="166"/>
      <c r="J249" s="166"/>
      <c r="K249" s="165"/>
    </row>
    <row r="250" ht="15.75" customHeight="1">
      <c r="A250" s="67"/>
      <c r="B250" s="167" t="s">
        <v>359</v>
      </c>
      <c r="C250" s="58"/>
      <c r="D250" s="59"/>
      <c r="E250" s="112">
        <f>5-E249</f>
        <v>1.833333333</v>
      </c>
      <c r="G250" s="165"/>
      <c r="H250" s="165"/>
      <c r="I250" s="166"/>
      <c r="J250" s="166"/>
      <c r="K250" s="165"/>
    </row>
    <row r="251" ht="15.75" customHeight="1">
      <c r="A251" s="146" t="s">
        <v>89</v>
      </c>
      <c r="B251" s="112" t="s">
        <v>90</v>
      </c>
      <c r="C251" s="141">
        <v>1.0</v>
      </c>
      <c r="D251" s="141">
        <v>3.5</v>
      </c>
      <c r="E251" s="112">
        <f t="shared" ref="E251:E252" si="4">AVERAGE(D251)/1</f>
        <v>3.5</v>
      </c>
      <c r="G251" s="165"/>
      <c r="H251" s="165"/>
      <c r="I251" s="166"/>
      <c r="J251" s="166"/>
      <c r="K251" s="165"/>
    </row>
    <row r="252" ht="15.75" customHeight="1">
      <c r="A252" s="119"/>
      <c r="B252" s="112" t="s">
        <v>92</v>
      </c>
      <c r="C252" s="141">
        <v>1.0</v>
      </c>
      <c r="D252" s="141">
        <v>2.5</v>
      </c>
      <c r="E252" s="112">
        <f t="shared" si="4"/>
        <v>2.5</v>
      </c>
      <c r="G252" s="165"/>
      <c r="H252" s="165"/>
      <c r="I252" s="166"/>
      <c r="J252" s="166"/>
      <c r="K252" s="165"/>
    </row>
    <row r="253" ht="15.75" customHeight="1">
      <c r="A253" s="119"/>
      <c r="B253" s="167" t="s">
        <v>358</v>
      </c>
      <c r="C253" s="58"/>
      <c r="D253" s="59"/>
      <c r="E253" s="112">
        <f>AVERAGE(D251:D252)</f>
        <v>3</v>
      </c>
      <c r="G253" s="165"/>
      <c r="H253" s="165"/>
      <c r="I253" s="166"/>
      <c r="J253" s="166"/>
      <c r="K253" s="165"/>
    </row>
    <row r="254" ht="15.75" customHeight="1">
      <c r="A254" s="67"/>
      <c r="B254" s="167" t="s">
        <v>359</v>
      </c>
      <c r="C254" s="58"/>
      <c r="D254" s="59"/>
      <c r="E254" s="112">
        <f>5-E253</f>
        <v>2</v>
      </c>
      <c r="G254" s="165"/>
      <c r="H254" s="165"/>
      <c r="I254" s="166"/>
      <c r="J254" s="166"/>
      <c r="K254" s="165"/>
    </row>
    <row r="255" ht="15.75" customHeight="1">
      <c r="A255" s="146" t="s">
        <v>94</v>
      </c>
      <c r="B255" s="146" t="s">
        <v>95</v>
      </c>
      <c r="C255" s="141">
        <v>1.0</v>
      </c>
      <c r="D255" s="141">
        <v>3.5</v>
      </c>
      <c r="E255" s="146">
        <f>AVERAGE(D255:D257)/3</f>
        <v>1.277777778</v>
      </c>
      <c r="G255" s="165"/>
      <c r="H255" s="165"/>
      <c r="I255" s="166"/>
      <c r="J255" s="166"/>
      <c r="K255" s="165"/>
    </row>
    <row r="256" ht="15.75" customHeight="1">
      <c r="A256" s="119"/>
      <c r="B256" s="119"/>
      <c r="C256" s="141">
        <v>2.0</v>
      </c>
      <c r="D256" s="141">
        <v>4.5</v>
      </c>
      <c r="E256" s="119"/>
      <c r="G256" s="165"/>
      <c r="H256" s="165"/>
      <c r="I256" s="166"/>
      <c r="J256" s="166"/>
      <c r="K256" s="165"/>
    </row>
    <row r="257" ht="15.75" customHeight="1">
      <c r="A257" s="119"/>
      <c r="B257" s="67"/>
      <c r="C257" s="141">
        <v>3.0</v>
      </c>
      <c r="D257" s="141">
        <v>3.5</v>
      </c>
      <c r="E257" s="67"/>
      <c r="G257" s="165"/>
      <c r="H257" s="165"/>
      <c r="I257" s="166"/>
      <c r="J257" s="166"/>
      <c r="K257" s="165"/>
    </row>
    <row r="258" ht="15.75" customHeight="1">
      <c r="A258" s="119"/>
      <c r="B258" s="146" t="s">
        <v>97</v>
      </c>
      <c r="C258" s="141">
        <v>1.0</v>
      </c>
      <c r="D258" s="141">
        <v>2.5</v>
      </c>
      <c r="E258" s="146">
        <f>AVERAGE(D258:D260)/3</f>
        <v>0.8333333333</v>
      </c>
      <c r="G258" s="165"/>
      <c r="H258" s="165"/>
      <c r="I258" s="166"/>
      <c r="J258" s="166"/>
      <c r="K258" s="165"/>
    </row>
    <row r="259" ht="15.75" customHeight="1">
      <c r="A259" s="119"/>
      <c r="B259" s="119"/>
      <c r="C259" s="141">
        <v>2.0</v>
      </c>
      <c r="D259" s="141">
        <v>1.5</v>
      </c>
      <c r="E259" s="119"/>
      <c r="G259" s="165"/>
      <c r="H259" s="165"/>
      <c r="I259" s="166"/>
      <c r="J259" s="166"/>
      <c r="K259" s="165"/>
    </row>
    <row r="260" ht="15.75" customHeight="1">
      <c r="A260" s="119"/>
      <c r="B260" s="67"/>
      <c r="C260" s="141">
        <v>3.0</v>
      </c>
      <c r="D260" s="141">
        <v>3.5</v>
      </c>
      <c r="E260" s="67"/>
      <c r="G260" s="165"/>
      <c r="H260" s="165"/>
      <c r="I260" s="166"/>
      <c r="J260" s="166"/>
      <c r="K260" s="165"/>
    </row>
    <row r="261" ht="15.75" customHeight="1">
      <c r="A261" s="119"/>
      <c r="B261" s="146" t="s">
        <v>99</v>
      </c>
      <c r="C261" s="141">
        <v>1.0</v>
      </c>
      <c r="D261" s="141">
        <v>2.5</v>
      </c>
      <c r="E261" s="146">
        <f>AVERAGE(D261:D264)/4</f>
        <v>0.8125</v>
      </c>
      <c r="G261" s="165"/>
      <c r="H261" s="165"/>
      <c r="I261" s="166"/>
      <c r="J261" s="166"/>
      <c r="K261" s="165"/>
    </row>
    <row r="262" ht="15.75" customHeight="1">
      <c r="A262" s="119"/>
      <c r="B262" s="119"/>
      <c r="C262" s="141">
        <v>2.0</v>
      </c>
      <c r="D262" s="141">
        <v>3.5</v>
      </c>
      <c r="E262" s="119"/>
      <c r="G262" s="165"/>
      <c r="H262" s="165"/>
      <c r="I262" s="166"/>
      <c r="J262" s="166"/>
      <c r="K262" s="165"/>
    </row>
    <row r="263" ht="15.75" customHeight="1">
      <c r="A263" s="119"/>
      <c r="B263" s="119"/>
      <c r="C263" s="141">
        <v>3.0</v>
      </c>
      <c r="D263" s="141">
        <v>2.5</v>
      </c>
      <c r="E263" s="119"/>
      <c r="G263" s="165"/>
      <c r="H263" s="165"/>
      <c r="I263" s="166"/>
      <c r="J263" s="166"/>
      <c r="K263" s="165"/>
    </row>
    <row r="264" ht="15.75" customHeight="1">
      <c r="A264" s="119"/>
      <c r="B264" s="67"/>
      <c r="C264" s="141">
        <v>4.0</v>
      </c>
      <c r="D264" s="141">
        <v>4.5</v>
      </c>
      <c r="E264" s="67"/>
      <c r="G264" s="165"/>
      <c r="H264" s="165"/>
      <c r="I264" s="166"/>
      <c r="J264" s="166"/>
      <c r="K264" s="165"/>
    </row>
    <row r="265" ht="15.75" customHeight="1">
      <c r="A265" s="119"/>
      <c r="B265" s="167" t="s">
        <v>358</v>
      </c>
      <c r="C265" s="58"/>
      <c r="D265" s="59"/>
      <c r="E265" s="141">
        <f>AVERAGEA(D251:D264)</f>
        <v>3.166666667</v>
      </c>
      <c r="G265" s="165"/>
      <c r="H265" s="165"/>
      <c r="I265" s="166"/>
      <c r="J265" s="166"/>
      <c r="K265" s="165"/>
    </row>
    <row r="266" ht="15.75" customHeight="1">
      <c r="A266" s="67"/>
      <c r="B266" s="167" t="s">
        <v>359</v>
      </c>
      <c r="C266" s="58"/>
      <c r="D266" s="59"/>
      <c r="E266" s="141">
        <f>5-E265</f>
        <v>1.833333333</v>
      </c>
      <c r="G266" s="165"/>
      <c r="H266" s="165"/>
      <c r="I266" s="166"/>
      <c r="J266" s="166"/>
      <c r="K266" s="165"/>
    </row>
    <row r="267" ht="15.75" customHeight="1">
      <c r="A267" s="182" t="s">
        <v>129</v>
      </c>
      <c r="B267" s="142">
        <f>SUM(E238:E264)</f>
        <v>38.64361111</v>
      </c>
      <c r="C267" s="58"/>
      <c r="D267" s="58"/>
      <c r="E267" s="59"/>
      <c r="G267" s="165"/>
      <c r="H267" s="165"/>
      <c r="I267" s="166"/>
      <c r="J267" s="166"/>
      <c r="K267" s="165"/>
    </row>
    <row r="268" ht="15.75" customHeight="1">
      <c r="A268" s="182" t="s">
        <v>356</v>
      </c>
      <c r="B268" s="142">
        <f>(B187+B232+B267)/3</f>
        <v>33.70412037</v>
      </c>
      <c r="C268" s="58"/>
      <c r="D268" s="58"/>
      <c r="E268" s="59"/>
      <c r="G268" s="165"/>
      <c r="H268" s="165"/>
      <c r="I268" s="166"/>
      <c r="J268" s="166"/>
      <c r="K268" s="165"/>
    </row>
    <row r="269" ht="15.75" customHeight="1">
      <c r="A269" s="183" t="s">
        <v>362</v>
      </c>
      <c r="B269" s="144">
        <f>AVERAGE(E245,E250,E254,E266)</f>
        <v>1.729166667</v>
      </c>
      <c r="C269" s="58"/>
      <c r="D269" s="58"/>
      <c r="E269" s="59"/>
      <c r="G269" s="165"/>
      <c r="H269" s="165"/>
      <c r="I269" s="166"/>
      <c r="J269" s="166"/>
      <c r="K269" s="165"/>
    </row>
    <row r="270" ht="15.75" customHeight="1">
      <c r="G270" s="165"/>
      <c r="H270" s="165"/>
      <c r="I270" s="166"/>
      <c r="J270" s="166"/>
      <c r="K270" s="165"/>
    </row>
    <row r="271" ht="15.75" customHeight="1">
      <c r="G271" s="165"/>
      <c r="H271" s="165"/>
      <c r="I271" s="166"/>
      <c r="J271" s="166"/>
      <c r="K271" s="165"/>
    </row>
    <row r="272" ht="15.75" customHeight="1">
      <c r="G272" s="165"/>
      <c r="H272" s="165"/>
      <c r="I272" s="166"/>
      <c r="J272" s="166"/>
      <c r="K272" s="165"/>
    </row>
    <row r="273" ht="15.75" customHeight="1">
      <c r="G273" s="165"/>
      <c r="H273" s="165"/>
      <c r="I273" s="166"/>
      <c r="J273" s="166"/>
      <c r="K273" s="165"/>
    </row>
    <row r="274" ht="15.75" customHeight="1">
      <c r="G274" s="165"/>
      <c r="H274" s="165"/>
      <c r="I274" s="166"/>
      <c r="J274" s="166"/>
      <c r="K274" s="165"/>
    </row>
    <row r="275" ht="15.75" customHeight="1">
      <c r="G275" s="165"/>
      <c r="H275" s="165"/>
      <c r="I275" s="166"/>
      <c r="J275" s="166"/>
      <c r="K275" s="165"/>
    </row>
    <row r="276" ht="15.75" customHeight="1">
      <c r="G276" s="165"/>
      <c r="H276" s="165"/>
      <c r="I276" s="166"/>
      <c r="J276" s="166"/>
      <c r="K276" s="165"/>
    </row>
    <row r="277" ht="15.75" customHeight="1">
      <c r="G277" s="165"/>
      <c r="H277" s="165"/>
      <c r="I277" s="166"/>
      <c r="J277" s="166"/>
      <c r="K277" s="165"/>
    </row>
    <row r="278" ht="15.75" customHeight="1">
      <c r="G278" s="165"/>
      <c r="H278" s="165"/>
      <c r="I278" s="166"/>
      <c r="J278" s="166"/>
      <c r="K278" s="165"/>
    </row>
    <row r="279" ht="15.75" customHeight="1">
      <c r="G279" s="165"/>
      <c r="H279" s="165"/>
      <c r="I279" s="166"/>
      <c r="J279" s="166"/>
      <c r="K279" s="165"/>
    </row>
    <row r="280" ht="15.75" customHeight="1">
      <c r="G280" s="165"/>
      <c r="H280" s="165"/>
      <c r="I280" s="166"/>
      <c r="J280" s="166"/>
      <c r="K280" s="165"/>
    </row>
    <row r="281" ht="15.75" customHeight="1">
      <c r="G281" s="165"/>
      <c r="H281" s="165"/>
      <c r="I281" s="166"/>
      <c r="J281" s="166"/>
      <c r="K281" s="165"/>
    </row>
    <row r="282" ht="15.75" customHeight="1">
      <c r="G282" s="165"/>
      <c r="H282" s="165"/>
      <c r="I282" s="166"/>
      <c r="J282" s="166"/>
      <c r="K282" s="165"/>
    </row>
    <row r="283" ht="15.75" customHeight="1">
      <c r="G283" s="165"/>
      <c r="H283" s="165"/>
      <c r="I283" s="166"/>
      <c r="J283" s="166"/>
      <c r="K283" s="165"/>
    </row>
    <row r="284" ht="15.75" customHeight="1">
      <c r="G284" s="165"/>
      <c r="H284" s="165"/>
      <c r="I284" s="166"/>
      <c r="J284" s="166"/>
      <c r="K284" s="165"/>
    </row>
    <row r="285" ht="15.75" customHeight="1">
      <c r="G285" s="165"/>
      <c r="H285" s="165"/>
      <c r="I285" s="166"/>
      <c r="J285" s="166"/>
      <c r="K285" s="165"/>
    </row>
    <row r="286" ht="15.75" customHeight="1">
      <c r="G286" s="165"/>
      <c r="H286" s="165"/>
      <c r="I286" s="166"/>
      <c r="J286" s="166"/>
      <c r="K286" s="165"/>
    </row>
    <row r="287" ht="15.75" customHeight="1">
      <c r="G287" s="165"/>
      <c r="H287" s="165"/>
      <c r="I287" s="166"/>
      <c r="J287" s="166"/>
      <c r="K287" s="165"/>
    </row>
    <row r="288" ht="15.75" customHeight="1">
      <c r="G288" s="165"/>
      <c r="H288" s="165"/>
      <c r="I288" s="166"/>
      <c r="J288" s="166"/>
      <c r="K288" s="165"/>
    </row>
    <row r="289" ht="15.75" customHeight="1">
      <c r="G289" s="165"/>
      <c r="H289" s="165"/>
      <c r="I289" s="166"/>
      <c r="J289" s="166"/>
      <c r="K289" s="165"/>
    </row>
    <row r="290" ht="15.75" customHeight="1">
      <c r="G290" s="165"/>
      <c r="H290" s="165"/>
      <c r="I290" s="166"/>
      <c r="J290" s="166"/>
      <c r="K290" s="165"/>
    </row>
    <row r="291" ht="15.75" customHeight="1">
      <c r="G291" s="165"/>
      <c r="H291" s="165"/>
      <c r="I291" s="166"/>
      <c r="J291" s="166"/>
      <c r="K291" s="165"/>
    </row>
    <row r="292" ht="15.75" customHeight="1">
      <c r="G292" s="165"/>
      <c r="H292" s="165"/>
      <c r="I292" s="166"/>
      <c r="J292" s="166"/>
      <c r="K292" s="165"/>
    </row>
    <row r="293" ht="15.75" customHeight="1">
      <c r="G293" s="165"/>
      <c r="H293" s="165"/>
      <c r="I293" s="166"/>
      <c r="J293" s="166"/>
      <c r="K293" s="165"/>
    </row>
    <row r="294" ht="15.75" customHeight="1">
      <c r="G294" s="165"/>
      <c r="H294" s="165"/>
      <c r="I294" s="166"/>
      <c r="J294" s="166"/>
      <c r="K294" s="165"/>
    </row>
    <row r="295" ht="15.75" customHeight="1">
      <c r="G295" s="165"/>
      <c r="H295" s="165"/>
      <c r="I295" s="166"/>
      <c r="J295" s="166"/>
      <c r="K295" s="165"/>
    </row>
    <row r="296" ht="15.75" customHeight="1">
      <c r="G296" s="165"/>
      <c r="H296" s="165"/>
      <c r="I296" s="166"/>
      <c r="J296" s="166"/>
      <c r="K296" s="165"/>
    </row>
    <row r="297" ht="15.75" customHeight="1">
      <c r="G297" s="165"/>
      <c r="H297" s="165"/>
      <c r="I297" s="166"/>
      <c r="J297" s="166"/>
      <c r="K297" s="165"/>
    </row>
    <row r="298" ht="15.75" customHeight="1">
      <c r="G298" s="165"/>
      <c r="H298" s="165"/>
      <c r="I298" s="166"/>
      <c r="J298" s="166"/>
      <c r="K298" s="165"/>
    </row>
    <row r="299" ht="15.75" customHeight="1">
      <c r="G299" s="165"/>
      <c r="H299" s="165"/>
      <c r="I299" s="166"/>
      <c r="J299" s="166"/>
      <c r="K299" s="165"/>
    </row>
    <row r="300" ht="15.75" customHeight="1">
      <c r="G300" s="165"/>
      <c r="H300" s="165"/>
      <c r="I300" s="166"/>
      <c r="J300" s="166"/>
      <c r="K300" s="165"/>
    </row>
    <row r="301" ht="15.75" customHeight="1">
      <c r="G301" s="165"/>
      <c r="H301" s="165"/>
      <c r="I301" s="166"/>
      <c r="J301" s="166"/>
      <c r="K301" s="165"/>
    </row>
    <row r="302" ht="15.75" customHeight="1">
      <c r="G302" s="165"/>
      <c r="H302" s="165"/>
      <c r="I302" s="166"/>
      <c r="J302" s="166"/>
      <c r="K302" s="165"/>
    </row>
    <row r="303" ht="15.75" customHeight="1">
      <c r="G303" s="165"/>
      <c r="H303" s="165"/>
      <c r="I303" s="166"/>
      <c r="J303" s="166"/>
      <c r="K303" s="165"/>
    </row>
    <row r="304" ht="15.75" customHeight="1">
      <c r="G304" s="165"/>
      <c r="H304" s="165"/>
      <c r="I304" s="166"/>
      <c r="J304" s="166"/>
      <c r="K304" s="165"/>
    </row>
    <row r="305" ht="15.75" customHeight="1">
      <c r="G305" s="165"/>
      <c r="H305" s="165"/>
      <c r="I305" s="166"/>
      <c r="J305" s="166"/>
      <c r="K305" s="165"/>
    </row>
    <row r="306" ht="15.75" customHeight="1">
      <c r="G306" s="165"/>
      <c r="H306" s="165"/>
      <c r="I306" s="166"/>
      <c r="J306" s="166"/>
      <c r="K306" s="165"/>
    </row>
    <row r="307" ht="15.75" customHeight="1">
      <c r="G307" s="165"/>
      <c r="H307" s="165"/>
      <c r="I307" s="166"/>
      <c r="J307" s="166"/>
      <c r="K307" s="165"/>
    </row>
    <row r="308" ht="15.75" customHeight="1">
      <c r="G308" s="165"/>
      <c r="H308" s="165"/>
      <c r="I308" s="166"/>
      <c r="J308" s="166"/>
      <c r="K308" s="165"/>
    </row>
    <row r="309" ht="15.75" customHeight="1">
      <c r="G309" s="165"/>
      <c r="H309" s="165"/>
      <c r="I309" s="166"/>
      <c r="J309" s="166"/>
      <c r="K309" s="165"/>
    </row>
    <row r="310" ht="15.75" customHeight="1">
      <c r="G310" s="165"/>
      <c r="H310" s="165"/>
      <c r="I310" s="166"/>
      <c r="J310" s="166"/>
      <c r="K310" s="165"/>
    </row>
    <row r="311" ht="15.75" customHeight="1">
      <c r="G311" s="165"/>
      <c r="H311" s="165"/>
      <c r="I311" s="166"/>
      <c r="J311" s="166"/>
      <c r="K311" s="165"/>
    </row>
    <row r="312" ht="15.75" customHeight="1">
      <c r="G312" s="165"/>
      <c r="H312" s="165"/>
      <c r="I312" s="166"/>
      <c r="J312" s="166"/>
      <c r="K312" s="165"/>
    </row>
    <row r="313" ht="15.75" customHeight="1">
      <c r="G313" s="165"/>
      <c r="H313" s="165"/>
      <c r="I313" s="166"/>
      <c r="J313" s="166"/>
      <c r="K313" s="165"/>
    </row>
    <row r="314" ht="15.75" customHeight="1">
      <c r="G314" s="165"/>
      <c r="H314" s="165"/>
      <c r="I314" s="166"/>
      <c r="J314" s="166"/>
      <c r="K314" s="165"/>
    </row>
    <row r="315" ht="15.75" customHeight="1">
      <c r="G315" s="165"/>
      <c r="H315" s="165"/>
      <c r="I315" s="166"/>
      <c r="J315" s="166"/>
      <c r="K315" s="165"/>
    </row>
    <row r="316" ht="15.75" customHeight="1">
      <c r="G316" s="165"/>
      <c r="H316" s="165"/>
      <c r="I316" s="166"/>
      <c r="J316" s="166"/>
      <c r="K316" s="165"/>
    </row>
    <row r="317" ht="15.75" customHeight="1">
      <c r="G317" s="165"/>
      <c r="H317" s="165"/>
      <c r="I317" s="166"/>
      <c r="J317" s="166"/>
      <c r="K317" s="165"/>
    </row>
    <row r="318" ht="15.75" customHeight="1">
      <c r="G318" s="165"/>
      <c r="H318" s="165"/>
      <c r="I318" s="166"/>
      <c r="J318" s="166"/>
      <c r="K318" s="165"/>
    </row>
    <row r="319" ht="15.75" customHeight="1">
      <c r="G319" s="165"/>
      <c r="H319" s="165"/>
      <c r="I319" s="166"/>
      <c r="J319" s="166"/>
      <c r="K319" s="165"/>
    </row>
    <row r="320" ht="15.75" customHeight="1">
      <c r="G320" s="165"/>
      <c r="H320" s="165"/>
      <c r="I320" s="166"/>
      <c r="J320" s="166"/>
      <c r="K320" s="165"/>
    </row>
    <row r="321" ht="15.75" customHeight="1">
      <c r="G321" s="165"/>
      <c r="H321" s="165"/>
      <c r="I321" s="166"/>
      <c r="J321" s="166"/>
      <c r="K321" s="165"/>
    </row>
    <row r="322" ht="15.75" customHeight="1">
      <c r="G322" s="165"/>
      <c r="H322" s="165"/>
      <c r="I322" s="166"/>
      <c r="J322" s="166"/>
      <c r="K322" s="165"/>
    </row>
    <row r="323" ht="15.75" customHeight="1">
      <c r="G323" s="165"/>
      <c r="H323" s="165"/>
      <c r="I323" s="166"/>
      <c r="J323" s="166"/>
      <c r="K323" s="165"/>
    </row>
    <row r="324" ht="15.75" customHeight="1">
      <c r="G324" s="165"/>
      <c r="H324" s="165"/>
      <c r="I324" s="166"/>
      <c r="J324" s="166"/>
      <c r="K324" s="165"/>
    </row>
    <row r="325" ht="15.75" customHeight="1">
      <c r="G325" s="165"/>
      <c r="H325" s="165"/>
      <c r="I325" s="166"/>
      <c r="J325" s="166"/>
      <c r="K325" s="165"/>
    </row>
    <row r="326" ht="15.75" customHeight="1">
      <c r="G326" s="165"/>
      <c r="H326" s="165"/>
      <c r="I326" s="166"/>
      <c r="J326" s="166"/>
      <c r="K326" s="165"/>
    </row>
    <row r="327" ht="15.75" customHeight="1">
      <c r="G327" s="165"/>
      <c r="H327" s="165"/>
      <c r="I327" s="166"/>
      <c r="J327" s="166"/>
      <c r="K327" s="165"/>
    </row>
    <row r="328" ht="15.75" customHeight="1">
      <c r="G328" s="165"/>
      <c r="H328" s="165"/>
      <c r="I328" s="166"/>
      <c r="J328" s="166"/>
      <c r="K328" s="165"/>
    </row>
    <row r="329" ht="15.75" customHeight="1">
      <c r="G329" s="165"/>
      <c r="H329" s="165"/>
      <c r="I329" s="166"/>
      <c r="J329" s="166"/>
      <c r="K329" s="165"/>
    </row>
    <row r="330" ht="15.75" customHeight="1">
      <c r="G330" s="165"/>
      <c r="H330" s="165"/>
      <c r="I330" s="166"/>
      <c r="J330" s="166"/>
      <c r="K330" s="165"/>
    </row>
    <row r="331" ht="15.75" customHeight="1">
      <c r="G331" s="165"/>
      <c r="H331" s="165"/>
      <c r="I331" s="166"/>
      <c r="J331" s="166"/>
      <c r="K331" s="165"/>
    </row>
    <row r="332" ht="15.75" customHeight="1">
      <c r="G332" s="165"/>
      <c r="H332" s="165"/>
      <c r="I332" s="166"/>
      <c r="J332" s="166"/>
      <c r="K332" s="165"/>
    </row>
    <row r="333" ht="15.75" customHeight="1">
      <c r="G333" s="165"/>
      <c r="H333" s="165"/>
      <c r="I333" s="166"/>
      <c r="J333" s="166"/>
      <c r="K333" s="165"/>
    </row>
    <row r="334" ht="15.75" customHeight="1">
      <c r="G334" s="165"/>
      <c r="H334" s="165"/>
      <c r="I334" s="166"/>
      <c r="J334" s="166"/>
      <c r="K334" s="165"/>
    </row>
    <row r="335" ht="15.75" customHeight="1">
      <c r="G335" s="165"/>
      <c r="H335" s="165"/>
      <c r="I335" s="166"/>
      <c r="J335" s="166"/>
      <c r="K335" s="165"/>
    </row>
    <row r="336" ht="15.75" customHeight="1">
      <c r="G336" s="165"/>
      <c r="H336" s="165"/>
      <c r="I336" s="166"/>
      <c r="J336" s="166"/>
      <c r="K336" s="165"/>
    </row>
    <row r="337" ht="15.75" customHeight="1">
      <c r="G337" s="165"/>
      <c r="H337" s="165"/>
      <c r="I337" s="166"/>
      <c r="J337" s="166"/>
      <c r="K337" s="165"/>
    </row>
    <row r="338" ht="15.75" customHeight="1">
      <c r="G338" s="165"/>
      <c r="H338" s="165"/>
      <c r="I338" s="166"/>
      <c r="J338" s="166"/>
      <c r="K338" s="165"/>
    </row>
    <row r="339" ht="15.75" customHeight="1">
      <c r="G339" s="165"/>
      <c r="H339" s="165"/>
      <c r="I339" s="166"/>
      <c r="J339" s="166"/>
      <c r="K339" s="165"/>
    </row>
    <row r="340" ht="15.75" customHeight="1">
      <c r="G340" s="165"/>
      <c r="H340" s="165"/>
      <c r="I340" s="166"/>
      <c r="J340" s="166"/>
      <c r="K340" s="165"/>
    </row>
    <row r="341" ht="15.75" customHeight="1">
      <c r="G341" s="165"/>
      <c r="H341" s="165"/>
      <c r="I341" s="166"/>
      <c r="J341" s="166"/>
      <c r="K341" s="165"/>
    </row>
    <row r="342" ht="15.75" customHeight="1">
      <c r="G342" s="165"/>
      <c r="H342" s="165"/>
      <c r="I342" s="166"/>
      <c r="J342" s="166"/>
      <c r="K342" s="165"/>
    </row>
    <row r="343" ht="15.75" customHeight="1">
      <c r="G343" s="165"/>
      <c r="H343" s="165"/>
      <c r="I343" s="166"/>
      <c r="J343" s="166"/>
      <c r="K343" s="165"/>
    </row>
    <row r="344" ht="15.75" customHeight="1">
      <c r="G344" s="165"/>
      <c r="H344" s="165"/>
      <c r="I344" s="166"/>
      <c r="J344" s="166"/>
      <c r="K344" s="165"/>
    </row>
    <row r="345" ht="15.75" customHeight="1">
      <c r="G345" s="165"/>
      <c r="H345" s="165"/>
      <c r="I345" s="166"/>
      <c r="J345" s="166"/>
      <c r="K345" s="165"/>
    </row>
    <row r="346" ht="15.75" customHeight="1">
      <c r="G346" s="165"/>
      <c r="H346" s="165"/>
      <c r="I346" s="166"/>
      <c r="J346" s="166"/>
      <c r="K346" s="165"/>
    </row>
    <row r="347" ht="15.75" customHeight="1">
      <c r="G347" s="165"/>
      <c r="H347" s="165"/>
      <c r="I347" s="166"/>
      <c r="J347" s="166"/>
      <c r="K347" s="165"/>
    </row>
    <row r="348" ht="15.75" customHeight="1">
      <c r="G348" s="165"/>
      <c r="H348" s="165"/>
      <c r="I348" s="166"/>
      <c r="J348" s="166"/>
      <c r="K348" s="165"/>
    </row>
    <row r="349" ht="15.75" customHeight="1">
      <c r="G349" s="165"/>
      <c r="H349" s="165"/>
      <c r="I349" s="166"/>
      <c r="J349" s="166"/>
      <c r="K349" s="165"/>
    </row>
    <row r="350" ht="15.75" customHeight="1">
      <c r="G350" s="165"/>
      <c r="H350" s="165"/>
      <c r="I350" s="166"/>
      <c r="J350" s="166"/>
      <c r="K350" s="165"/>
    </row>
    <row r="351" ht="15.75" customHeight="1">
      <c r="G351" s="165"/>
      <c r="H351" s="165"/>
      <c r="I351" s="166"/>
      <c r="J351" s="166"/>
      <c r="K351" s="165"/>
    </row>
    <row r="352" ht="15.75" customHeight="1">
      <c r="G352" s="165"/>
      <c r="H352" s="165"/>
      <c r="I352" s="166"/>
      <c r="J352" s="166"/>
      <c r="K352" s="165"/>
    </row>
    <row r="353" ht="15.75" customHeight="1">
      <c r="G353" s="165"/>
      <c r="H353" s="165"/>
      <c r="I353" s="166"/>
      <c r="J353" s="166"/>
      <c r="K353" s="165"/>
    </row>
    <row r="354" ht="15.75" customHeight="1">
      <c r="G354" s="165"/>
      <c r="H354" s="165"/>
      <c r="I354" s="166"/>
      <c r="J354" s="166"/>
      <c r="K354" s="165"/>
    </row>
    <row r="355" ht="15.75" customHeight="1">
      <c r="G355" s="165"/>
      <c r="H355" s="165"/>
      <c r="I355" s="166"/>
      <c r="J355" s="166"/>
      <c r="K355" s="165"/>
    </row>
    <row r="356" ht="15.75" customHeight="1">
      <c r="G356" s="165"/>
      <c r="H356" s="165"/>
      <c r="I356" s="166"/>
      <c r="J356" s="166"/>
      <c r="K356" s="165"/>
    </row>
    <row r="357" ht="15.75" customHeight="1">
      <c r="G357" s="165"/>
      <c r="H357" s="165"/>
      <c r="I357" s="166"/>
      <c r="J357" s="166"/>
      <c r="K357" s="165"/>
    </row>
    <row r="358" ht="15.75" customHeight="1">
      <c r="G358" s="165"/>
      <c r="H358" s="165"/>
      <c r="I358" s="166"/>
      <c r="J358" s="166"/>
      <c r="K358" s="165"/>
    </row>
    <row r="359" ht="15.75" customHeight="1">
      <c r="G359" s="165"/>
      <c r="H359" s="165"/>
      <c r="I359" s="166"/>
      <c r="J359" s="166"/>
      <c r="K359" s="165"/>
    </row>
    <row r="360" ht="15.75" customHeight="1">
      <c r="G360" s="165"/>
      <c r="H360" s="165"/>
      <c r="I360" s="166"/>
      <c r="J360" s="166"/>
      <c r="K360" s="165"/>
    </row>
    <row r="361" ht="15.75" customHeight="1">
      <c r="G361" s="165"/>
      <c r="H361" s="165"/>
      <c r="I361" s="166"/>
      <c r="J361" s="166"/>
      <c r="K361" s="165"/>
    </row>
    <row r="362" ht="15.75" customHeight="1">
      <c r="G362" s="165"/>
      <c r="H362" s="165"/>
      <c r="I362" s="166"/>
      <c r="J362" s="166"/>
      <c r="K362" s="165"/>
    </row>
    <row r="363" ht="15.75" customHeight="1">
      <c r="G363" s="165"/>
      <c r="H363" s="165"/>
      <c r="I363" s="166"/>
      <c r="J363" s="166"/>
      <c r="K363" s="165"/>
    </row>
    <row r="364" ht="15.75" customHeight="1">
      <c r="G364" s="165"/>
      <c r="H364" s="165"/>
      <c r="I364" s="166"/>
      <c r="J364" s="166"/>
      <c r="K364" s="165"/>
    </row>
    <row r="365" ht="15.75" customHeight="1">
      <c r="G365" s="165"/>
      <c r="H365" s="165"/>
      <c r="I365" s="166"/>
      <c r="J365" s="166"/>
      <c r="K365" s="165"/>
    </row>
    <row r="366" ht="15.75" customHeight="1">
      <c r="G366" s="165"/>
      <c r="H366" s="165"/>
      <c r="I366" s="166"/>
      <c r="J366" s="166"/>
      <c r="K366" s="165"/>
    </row>
    <row r="367" ht="15.75" customHeight="1">
      <c r="G367" s="165"/>
      <c r="H367" s="165"/>
      <c r="I367" s="166"/>
      <c r="J367" s="166"/>
      <c r="K367" s="165"/>
    </row>
    <row r="368" ht="15.75" customHeight="1">
      <c r="G368" s="165"/>
      <c r="H368" s="165"/>
      <c r="I368" s="166"/>
      <c r="J368" s="166"/>
      <c r="K368" s="165"/>
    </row>
    <row r="369" ht="15.75" customHeight="1">
      <c r="G369" s="165"/>
      <c r="H369" s="165"/>
      <c r="I369" s="166"/>
      <c r="J369" s="166"/>
      <c r="K369" s="165"/>
    </row>
    <row r="370" ht="15.75" customHeight="1">
      <c r="G370" s="165"/>
      <c r="H370" s="165"/>
      <c r="I370" s="166"/>
      <c r="J370" s="166"/>
      <c r="K370" s="165"/>
    </row>
    <row r="371" ht="15.75" customHeight="1">
      <c r="G371" s="165"/>
      <c r="H371" s="165"/>
      <c r="I371" s="166"/>
      <c r="J371" s="166"/>
      <c r="K371" s="165"/>
    </row>
    <row r="372" ht="15.75" customHeight="1">
      <c r="G372" s="165"/>
      <c r="H372" s="165"/>
      <c r="I372" s="166"/>
      <c r="J372" s="166"/>
      <c r="K372" s="165"/>
    </row>
    <row r="373" ht="15.75" customHeight="1">
      <c r="G373" s="165"/>
      <c r="H373" s="165"/>
      <c r="I373" s="166"/>
      <c r="J373" s="166"/>
      <c r="K373" s="165"/>
    </row>
    <row r="374" ht="15.75" customHeight="1">
      <c r="G374" s="165"/>
      <c r="H374" s="165"/>
      <c r="I374" s="166"/>
      <c r="J374" s="166"/>
      <c r="K374" s="165"/>
    </row>
    <row r="375" ht="15.75" customHeight="1">
      <c r="G375" s="165"/>
      <c r="H375" s="165"/>
      <c r="I375" s="166"/>
      <c r="J375" s="166"/>
      <c r="K375" s="165"/>
    </row>
    <row r="376" ht="15.75" customHeight="1">
      <c r="G376" s="165"/>
      <c r="H376" s="165"/>
      <c r="I376" s="166"/>
      <c r="J376" s="166"/>
      <c r="K376" s="165"/>
    </row>
    <row r="377" ht="15.75" customHeight="1">
      <c r="G377" s="165"/>
      <c r="H377" s="165"/>
      <c r="I377" s="166"/>
      <c r="J377" s="166"/>
      <c r="K377" s="165"/>
    </row>
    <row r="378" ht="15.75" customHeight="1">
      <c r="G378" s="165"/>
      <c r="H378" s="165"/>
      <c r="I378" s="166"/>
      <c r="J378" s="166"/>
      <c r="K378" s="165"/>
    </row>
    <row r="379" ht="15.75" customHeight="1">
      <c r="G379" s="165"/>
      <c r="H379" s="165"/>
      <c r="I379" s="166"/>
      <c r="J379" s="166"/>
      <c r="K379" s="165"/>
    </row>
    <row r="380" ht="15.75" customHeight="1">
      <c r="G380" s="165"/>
      <c r="H380" s="165"/>
      <c r="I380" s="166"/>
      <c r="J380" s="166"/>
      <c r="K380" s="165"/>
    </row>
    <row r="381" ht="15.75" customHeight="1">
      <c r="G381" s="165"/>
      <c r="H381" s="165"/>
      <c r="I381" s="166"/>
      <c r="J381" s="166"/>
      <c r="K381" s="165"/>
    </row>
    <row r="382" ht="15.75" customHeight="1">
      <c r="G382" s="165"/>
      <c r="H382" s="165"/>
      <c r="I382" s="166"/>
      <c r="J382" s="166"/>
      <c r="K382" s="165"/>
    </row>
    <row r="383" ht="15.75" customHeight="1">
      <c r="G383" s="165"/>
      <c r="H383" s="165"/>
      <c r="I383" s="166"/>
      <c r="J383" s="166"/>
      <c r="K383" s="165"/>
    </row>
    <row r="384" ht="15.75" customHeight="1">
      <c r="G384" s="165"/>
      <c r="H384" s="165"/>
      <c r="I384" s="166"/>
      <c r="J384" s="166"/>
      <c r="K384" s="165"/>
    </row>
    <row r="385" ht="15.75" customHeight="1">
      <c r="G385" s="165"/>
      <c r="H385" s="165"/>
      <c r="I385" s="166"/>
      <c r="J385" s="166"/>
      <c r="K385" s="165"/>
    </row>
    <row r="386" ht="15.75" customHeight="1">
      <c r="G386" s="165"/>
      <c r="H386" s="165"/>
      <c r="I386" s="166"/>
      <c r="J386" s="166"/>
      <c r="K386" s="165"/>
    </row>
    <row r="387" ht="15.75" customHeight="1">
      <c r="G387" s="165"/>
      <c r="H387" s="165"/>
      <c r="I387" s="166"/>
      <c r="J387" s="166"/>
      <c r="K387" s="165"/>
    </row>
    <row r="388" ht="15.75" customHeight="1">
      <c r="G388" s="165"/>
      <c r="H388" s="165"/>
      <c r="I388" s="166"/>
      <c r="J388" s="166"/>
      <c r="K388" s="165"/>
    </row>
    <row r="389" ht="15.75" customHeight="1">
      <c r="G389" s="165"/>
      <c r="H389" s="165"/>
      <c r="I389" s="166"/>
      <c r="J389" s="166"/>
      <c r="K389" s="165"/>
    </row>
    <row r="390" ht="15.75" customHeight="1">
      <c r="G390" s="165"/>
      <c r="H390" s="165"/>
      <c r="I390" s="166"/>
      <c r="J390" s="166"/>
      <c r="K390" s="165"/>
    </row>
    <row r="391" ht="15.75" customHeight="1">
      <c r="G391" s="165"/>
      <c r="H391" s="165"/>
      <c r="I391" s="166"/>
      <c r="J391" s="166"/>
      <c r="K391" s="165"/>
    </row>
    <row r="392" ht="15.75" customHeight="1">
      <c r="G392" s="165"/>
      <c r="H392" s="165"/>
      <c r="I392" s="166"/>
      <c r="J392" s="166"/>
      <c r="K392" s="165"/>
    </row>
    <row r="393" ht="15.75" customHeight="1">
      <c r="G393" s="165"/>
      <c r="H393" s="165"/>
      <c r="I393" s="166"/>
      <c r="J393" s="166"/>
      <c r="K393" s="165"/>
    </row>
    <row r="394" ht="15.75" customHeight="1">
      <c r="G394" s="165"/>
      <c r="H394" s="165"/>
      <c r="I394" s="166"/>
      <c r="J394" s="166"/>
      <c r="K394" s="165"/>
    </row>
    <row r="395" ht="15.75" customHeight="1">
      <c r="G395" s="165"/>
      <c r="H395" s="165"/>
      <c r="I395" s="166"/>
      <c r="J395" s="166"/>
      <c r="K395" s="165"/>
    </row>
    <row r="396" ht="15.75" customHeight="1">
      <c r="G396" s="165"/>
      <c r="H396" s="165"/>
      <c r="I396" s="166"/>
      <c r="J396" s="166"/>
      <c r="K396" s="165"/>
    </row>
    <row r="397" ht="15.75" customHeight="1">
      <c r="G397" s="165"/>
      <c r="H397" s="165"/>
      <c r="I397" s="166"/>
      <c r="J397" s="166"/>
      <c r="K397" s="165"/>
    </row>
    <row r="398" ht="15.75" customHeight="1">
      <c r="G398" s="165"/>
      <c r="H398" s="165"/>
      <c r="I398" s="166"/>
      <c r="J398" s="166"/>
      <c r="K398" s="165"/>
    </row>
    <row r="399" ht="15.75" customHeight="1">
      <c r="G399" s="165"/>
      <c r="H399" s="165"/>
      <c r="I399" s="166"/>
      <c r="J399" s="166"/>
      <c r="K399" s="165"/>
    </row>
    <row r="400" ht="15.75" customHeight="1">
      <c r="G400" s="165"/>
      <c r="H400" s="165"/>
      <c r="I400" s="166"/>
      <c r="J400" s="166"/>
      <c r="K400" s="165"/>
    </row>
    <row r="401" ht="15.75" customHeight="1">
      <c r="G401" s="165"/>
      <c r="H401" s="165"/>
      <c r="I401" s="166"/>
      <c r="J401" s="166"/>
      <c r="K401" s="165"/>
    </row>
    <row r="402" ht="15.75" customHeight="1">
      <c r="G402" s="165"/>
      <c r="H402" s="165"/>
      <c r="I402" s="166"/>
      <c r="J402" s="166"/>
      <c r="K402" s="165"/>
    </row>
    <row r="403" ht="15.75" customHeight="1">
      <c r="G403" s="165"/>
      <c r="H403" s="165"/>
      <c r="I403" s="166"/>
      <c r="J403" s="166"/>
      <c r="K403" s="165"/>
    </row>
    <row r="404" ht="15.75" customHeight="1">
      <c r="G404" s="165"/>
      <c r="H404" s="165"/>
      <c r="I404" s="166"/>
      <c r="J404" s="166"/>
      <c r="K404" s="165"/>
    </row>
    <row r="405" ht="15.75" customHeight="1">
      <c r="G405" s="165"/>
      <c r="H405" s="165"/>
      <c r="I405" s="166"/>
      <c r="J405" s="166"/>
      <c r="K405" s="165"/>
    </row>
    <row r="406" ht="15.75" customHeight="1">
      <c r="G406" s="165"/>
      <c r="H406" s="165"/>
      <c r="I406" s="166"/>
      <c r="J406" s="166"/>
      <c r="K406" s="165"/>
    </row>
    <row r="407" ht="15.75" customHeight="1">
      <c r="G407" s="165"/>
      <c r="H407" s="165"/>
      <c r="I407" s="166"/>
      <c r="J407" s="166"/>
      <c r="K407" s="165"/>
    </row>
    <row r="408" ht="15.75" customHeight="1">
      <c r="G408" s="165"/>
      <c r="H408" s="165"/>
      <c r="I408" s="166"/>
      <c r="J408" s="166"/>
      <c r="K408" s="165"/>
    </row>
    <row r="409" ht="15.75" customHeight="1">
      <c r="G409" s="165"/>
      <c r="H409" s="165"/>
      <c r="I409" s="166"/>
      <c r="J409" s="166"/>
      <c r="K409" s="165"/>
    </row>
    <row r="410" ht="15.75" customHeight="1">
      <c r="G410" s="165"/>
      <c r="H410" s="165"/>
      <c r="I410" s="166"/>
      <c r="J410" s="166"/>
      <c r="K410" s="165"/>
    </row>
    <row r="411" ht="15.75" customHeight="1">
      <c r="G411" s="165"/>
      <c r="H411" s="165"/>
      <c r="I411" s="166"/>
      <c r="J411" s="166"/>
      <c r="K411" s="165"/>
    </row>
    <row r="412" ht="15.75" customHeight="1">
      <c r="G412" s="165"/>
      <c r="H412" s="165"/>
      <c r="I412" s="166"/>
      <c r="J412" s="166"/>
      <c r="K412" s="165"/>
    </row>
    <row r="413" ht="15.75" customHeight="1">
      <c r="G413" s="165"/>
      <c r="H413" s="165"/>
      <c r="I413" s="166"/>
      <c r="J413" s="166"/>
      <c r="K413" s="165"/>
    </row>
    <row r="414" ht="15.75" customHeight="1">
      <c r="G414" s="165"/>
      <c r="H414" s="165"/>
      <c r="I414" s="166"/>
      <c r="J414" s="166"/>
      <c r="K414" s="165"/>
    </row>
    <row r="415" ht="15.75" customHeight="1">
      <c r="G415" s="165"/>
      <c r="H415" s="165"/>
      <c r="I415" s="166"/>
      <c r="J415" s="166"/>
      <c r="K415" s="165"/>
    </row>
    <row r="416" ht="15.75" customHeight="1">
      <c r="G416" s="165"/>
      <c r="H416" s="165"/>
      <c r="I416" s="166"/>
      <c r="J416" s="166"/>
      <c r="K416" s="165"/>
    </row>
    <row r="417" ht="15.75" customHeight="1">
      <c r="G417" s="165"/>
      <c r="H417" s="165"/>
      <c r="I417" s="166"/>
      <c r="J417" s="166"/>
      <c r="K417" s="165"/>
    </row>
    <row r="418" ht="15.75" customHeight="1">
      <c r="G418" s="165"/>
      <c r="H418" s="165"/>
      <c r="I418" s="166"/>
      <c r="J418" s="166"/>
      <c r="K418" s="165"/>
    </row>
    <row r="419" ht="15.75" customHeight="1">
      <c r="G419" s="165"/>
      <c r="H419" s="165"/>
      <c r="I419" s="166"/>
      <c r="J419" s="166"/>
      <c r="K419" s="165"/>
    </row>
    <row r="420" ht="15.75" customHeight="1">
      <c r="G420" s="165"/>
      <c r="H420" s="165"/>
      <c r="I420" s="166"/>
      <c r="J420" s="166"/>
      <c r="K420" s="165"/>
    </row>
    <row r="421" ht="15.75" customHeight="1">
      <c r="G421" s="165"/>
      <c r="H421" s="165"/>
      <c r="I421" s="166"/>
      <c r="J421" s="166"/>
      <c r="K421" s="165"/>
    </row>
    <row r="422" ht="15.75" customHeight="1">
      <c r="G422" s="165"/>
      <c r="H422" s="165"/>
      <c r="I422" s="166"/>
      <c r="J422" s="166"/>
      <c r="K422" s="165"/>
    </row>
    <row r="423" ht="15.75" customHeight="1">
      <c r="G423" s="165"/>
      <c r="H423" s="165"/>
      <c r="I423" s="166"/>
      <c r="J423" s="166"/>
      <c r="K423" s="165"/>
    </row>
    <row r="424" ht="15.75" customHeight="1">
      <c r="G424" s="165"/>
      <c r="H424" s="165"/>
      <c r="I424" s="166"/>
      <c r="J424" s="166"/>
      <c r="K424" s="165"/>
    </row>
    <row r="425" ht="15.75" customHeight="1">
      <c r="G425" s="165"/>
      <c r="H425" s="165"/>
      <c r="I425" s="166"/>
      <c r="J425" s="166"/>
      <c r="K425" s="165"/>
    </row>
    <row r="426" ht="15.75" customHeight="1">
      <c r="G426" s="165"/>
      <c r="H426" s="165"/>
      <c r="I426" s="166"/>
      <c r="J426" s="166"/>
      <c r="K426" s="165"/>
    </row>
    <row r="427" ht="15.75" customHeight="1">
      <c r="G427" s="165"/>
      <c r="H427" s="165"/>
      <c r="I427" s="166"/>
      <c r="J427" s="166"/>
      <c r="K427" s="165"/>
    </row>
    <row r="428" ht="15.75" customHeight="1">
      <c r="G428" s="165"/>
      <c r="H428" s="165"/>
      <c r="I428" s="166"/>
      <c r="J428" s="166"/>
      <c r="K428" s="165"/>
    </row>
    <row r="429" ht="15.75" customHeight="1">
      <c r="G429" s="165"/>
      <c r="H429" s="165"/>
      <c r="I429" s="166"/>
      <c r="J429" s="166"/>
      <c r="K429" s="165"/>
    </row>
    <row r="430" ht="15.75" customHeight="1">
      <c r="G430" s="165"/>
      <c r="H430" s="165"/>
      <c r="I430" s="166"/>
      <c r="J430" s="166"/>
      <c r="K430" s="165"/>
    </row>
    <row r="431" ht="15.75" customHeight="1">
      <c r="G431" s="165"/>
      <c r="H431" s="165"/>
      <c r="I431" s="166"/>
      <c r="J431" s="166"/>
      <c r="K431" s="165"/>
    </row>
    <row r="432" ht="15.75" customHeight="1">
      <c r="G432" s="165"/>
      <c r="H432" s="165"/>
      <c r="I432" s="166"/>
      <c r="J432" s="166"/>
      <c r="K432" s="165"/>
    </row>
    <row r="433" ht="15.75" customHeight="1">
      <c r="G433" s="165"/>
      <c r="H433" s="165"/>
      <c r="I433" s="166"/>
      <c r="J433" s="166"/>
      <c r="K433" s="165"/>
    </row>
    <row r="434" ht="15.75" customHeight="1">
      <c r="G434" s="165"/>
      <c r="H434" s="165"/>
      <c r="I434" s="166"/>
      <c r="J434" s="166"/>
      <c r="K434" s="165"/>
    </row>
    <row r="435" ht="15.75" customHeight="1">
      <c r="G435" s="165"/>
      <c r="H435" s="165"/>
      <c r="I435" s="166"/>
      <c r="J435" s="166"/>
      <c r="K435" s="165"/>
    </row>
    <row r="436" ht="15.75" customHeight="1">
      <c r="G436" s="165"/>
      <c r="H436" s="165"/>
      <c r="I436" s="166"/>
      <c r="J436" s="166"/>
      <c r="K436" s="165"/>
    </row>
    <row r="437" ht="15.75" customHeight="1">
      <c r="G437" s="165"/>
      <c r="H437" s="165"/>
      <c r="I437" s="166"/>
      <c r="J437" s="166"/>
      <c r="K437" s="165"/>
    </row>
    <row r="438" ht="15.75" customHeight="1">
      <c r="G438" s="165"/>
      <c r="H438" s="165"/>
      <c r="I438" s="166"/>
      <c r="J438" s="166"/>
      <c r="K438" s="165"/>
    </row>
    <row r="439" ht="15.75" customHeight="1">
      <c r="G439" s="165"/>
      <c r="H439" s="165"/>
      <c r="I439" s="166"/>
      <c r="J439" s="166"/>
      <c r="K439" s="165"/>
    </row>
    <row r="440" ht="15.75" customHeight="1">
      <c r="G440" s="165"/>
      <c r="H440" s="165"/>
      <c r="I440" s="166"/>
      <c r="J440" s="166"/>
      <c r="K440" s="165"/>
    </row>
    <row r="441" ht="15.75" customHeight="1">
      <c r="G441" s="165"/>
      <c r="H441" s="165"/>
      <c r="I441" s="166"/>
      <c r="J441" s="166"/>
      <c r="K441" s="165"/>
    </row>
    <row r="442" ht="15.75" customHeight="1">
      <c r="G442" s="165"/>
      <c r="H442" s="165"/>
      <c r="I442" s="166"/>
      <c r="J442" s="166"/>
      <c r="K442" s="165"/>
    </row>
    <row r="443" ht="15.75" customHeight="1">
      <c r="G443" s="165"/>
      <c r="H443" s="165"/>
      <c r="I443" s="166"/>
      <c r="J443" s="166"/>
      <c r="K443" s="165"/>
    </row>
    <row r="444" ht="15.75" customHeight="1">
      <c r="G444" s="165"/>
      <c r="H444" s="165"/>
      <c r="I444" s="166"/>
      <c r="J444" s="166"/>
      <c r="K444" s="165"/>
    </row>
    <row r="445" ht="15.75" customHeight="1">
      <c r="G445" s="165"/>
      <c r="H445" s="165"/>
      <c r="I445" s="166"/>
      <c r="J445" s="166"/>
      <c r="K445" s="165"/>
    </row>
    <row r="446" ht="15.75" customHeight="1">
      <c r="G446" s="165"/>
      <c r="H446" s="165"/>
      <c r="I446" s="166"/>
      <c r="J446" s="166"/>
      <c r="K446" s="165"/>
    </row>
    <row r="447" ht="15.75" customHeight="1">
      <c r="G447" s="165"/>
      <c r="H447" s="165"/>
      <c r="I447" s="166"/>
      <c r="J447" s="166"/>
      <c r="K447" s="165"/>
    </row>
    <row r="448" ht="15.75" customHeight="1">
      <c r="G448" s="165"/>
      <c r="H448" s="165"/>
      <c r="I448" s="166"/>
      <c r="J448" s="166"/>
      <c r="K448" s="165"/>
    </row>
    <row r="449" ht="15.75" customHeight="1">
      <c r="G449" s="165"/>
      <c r="H449" s="165"/>
      <c r="I449" s="166"/>
      <c r="J449" s="166"/>
      <c r="K449" s="165"/>
    </row>
    <row r="450" ht="15.75" customHeight="1">
      <c r="G450" s="165"/>
      <c r="H450" s="165"/>
      <c r="I450" s="166"/>
      <c r="J450" s="166"/>
      <c r="K450" s="165"/>
    </row>
    <row r="451" ht="15.75" customHeight="1">
      <c r="G451" s="165"/>
      <c r="H451" s="165"/>
      <c r="I451" s="166"/>
      <c r="J451" s="166"/>
      <c r="K451" s="165"/>
    </row>
    <row r="452" ht="15.75" customHeight="1">
      <c r="G452" s="165"/>
      <c r="H452" s="165"/>
      <c r="I452" s="166"/>
      <c r="J452" s="166"/>
      <c r="K452" s="165"/>
    </row>
    <row r="453" ht="15.75" customHeight="1">
      <c r="G453" s="165"/>
      <c r="H453" s="165"/>
      <c r="I453" s="166"/>
      <c r="J453" s="166"/>
      <c r="K453" s="165"/>
    </row>
    <row r="454" ht="15.75" customHeight="1">
      <c r="G454" s="165"/>
      <c r="H454" s="165"/>
      <c r="I454" s="166"/>
      <c r="J454" s="166"/>
      <c r="K454" s="165"/>
    </row>
    <row r="455" ht="15.75" customHeight="1">
      <c r="G455" s="165"/>
      <c r="H455" s="165"/>
      <c r="I455" s="166"/>
      <c r="J455" s="166"/>
      <c r="K455" s="165"/>
    </row>
    <row r="456" ht="15.75" customHeight="1">
      <c r="G456" s="165"/>
      <c r="H456" s="165"/>
      <c r="I456" s="166"/>
      <c r="J456" s="166"/>
      <c r="K456" s="165"/>
    </row>
    <row r="457" ht="15.75" customHeight="1">
      <c r="G457" s="165"/>
      <c r="H457" s="165"/>
      <c r="I457" s="166"/>
      <c r="J457" s="166"/>
      <c r="K457" s="165"/>
    </row>
    <row r="458" ht="15.75" customHeight="1">
      <c r="G458" s="165"/>
      <c r="H458" s="165"/>
      <c r="I458" s="166"/>
      <c r="J458" s="166"/>
      <c r="K458" s="165"/>
    </row>
    <row r="459" ht="15.75" customHeight="1">
      <c r="G459" s="165"/>
      <c r="H459" s="165"/>
      <c r="I459" s="166"/>
      <c r="J459" s="166"/>
      <c r="K459" s="165"/>
    </row>
    <row r="460" ht="15.75" customHeight="1">
      <c r="G460" s="165"/>
      <c r="H460" s="165"/>
      <c r="I460" s="166"/>
      <c r="J460" s="166"/>
      <c r="K460" s="165"/>
    </row>
    <row r="461" ht="15.75" customHeight="1">
      <c r="G461" s="165"/>
      <c r="H461" s="165"/>
      <c r="I461" s="166"/>
      <c r="J461" s="166"/>
      <c r="K461" s="165"/>
    </row>
    <row r="462" ht="15.75" customHeight="1">
      <c r="G462" s="165"/>
      <c r="H462" s="165"/>
      <c r="I462" s="166"/>
      <c r="J462" s="166"/>
      <c r="K462" s="165"/>
    </row>
    <row r="463" ht="15.75" customHeight="1">
      <c r="G463" s="165"/>
      <c r="H463" s="165"/>
      <c r="I463" s="166"/>
      <c r="J463" s="166"/>
      <c r="K463" s="165"/>
    </row>
    <row r="464" ht="15.75" customHeight="1">
      <c r="G464" s="165"/>
      <c r="H464" s="165"/>
      <c r="I464" s="166"/>
      <c r="J464" s="166"/>
      <c r="K464" s="165"/>
    </row>
    <row r="465" ht="15.75" customHeight="1">
      <c r="G465" s="165"/>
      <c r="H465" s="165"/>
      <c r="I465" s="166"/>
      <c r="J465" s="166"/>
      <c r="K465" s="165"/>
    </row>
    <row r="466" ht="15.75" customHeight="1">
      <c r="G466" s="165"/>
      <c r="H466" s="165"/>
      <c r="I466" s="166"/>
      <c r="J466" s="166"/>
      <c r="K466" s="165"/>
    </row>
    <row r="467" ht="15.75" customHeight="1">
      <c r="G467" s="165"/>
      <c r="H467" s="165"/>
      <c r="I467" s="166"/>
      <c r="J467" s="166"/>
      <c r="K467" s="165"/>
    </row>
    <row r="468" ht="15.75" customHeight="1">
      <c r="G468" s="165"/>
      <c r="H468" s="165"/>
      <c r="I468" s="166"/>
      <c r="J468" s="166"/>
      <c r="K468" s="165"/>
    </row>
    <row r="469" ht="15.75" customHeight="1">
      <c r="G469" s="165"/>
      <c r="H469" s="165"/>
      <c r="I469" s="166"/>
      <c r="J469" s="166"/>
      <c r="K469" s="165"/>
    </row>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90">
    <mergeCell ref="B27:B29"/>
    <mergeCell ref="B39:B42"/>
    <mergeCell ref="B49:B52"/>
    <mergeCell ref="B68:B71"/>
    <mergeCell ref="B72:B75"/>
    <mergeCell ref="B76:B79"/>
    <mergeCell ref="B80:B82"/>
    <mergeCell ref="B83:B85"/>
    <mergeCell ref="A4:A7"/>
    <mergeCell ref="A12:A36"/>
    <mergeCell ref="B13:B16"/>
    <mergeCell ref="B17:B20"/>
    <mergeCell ref="B21:B23"/>
    <mergeCell ref="B24:B26"/>
    <mergeCell ref="B91:B93"/>
    <mergeCell ref="B86:B88"/>
    <mergeCell ref="B89:B90"/>
    <mergeCell ref="B100:B104"/>
    <mergeCell ref="B113:B115"/>
    <mergeCell ref="B116:B118"/>
    <mergeCell ref="B119:B122"/>
    <mergeCell ref="B145:B148"/>
    <mergeCell ref="B218:B220"/>
    <mergeCell ref="B221:B223"/>
    <mergeCell ref="B224:B225"/>
    <mergeCell ref="B226:B228"/>
    <mergeCell ref="B238:B242"/>
    <mergeCell ref="B181:B184"/>
    <mergeCell ref="B193:B195"/>
    <mergeCell ref="B197:B199"/>
    <mergeCell ref="B203:B206"/>
    <mergeCell ref="B207:B210"/>
    <mergeCell ref="B211:B214"/>
    <mergeCell ref="B215:B217"/>
    <mergeCell ref="E27:E29"/>
    <mergeCell ref="E30:E31"/>
    <mergeCell ref="E32:E35"/>
    <mergeCell ref="E39:E42"/>
    <mergeCell ref="E43:E45"/>
    <mergeCell ref="E46:E48"/>
    <mergeCell ref="E49:E52"/>
    <mergeCell ref="E68:E71"/>
    <mergeCell ref="E72:E75"/>
    <mergeCell ref="E76:E79"/>
    <mergeCell ref="E80:E82"/>
    <mergeCell ref="E83:E85"/>
    <mergeCell ref="E86:E88"/>
    <mergeCell ref="E89:E90"/>
    <mergeCell ref="E100:E104"/>
    <mergeCell ref="E113:E115"/>
    <mergeCell ref="E116:E118"/>
    <mergeCell ref="E119:E122"/>
    <mergeCell ref="B124:E124"/>
    <mergeCell ref="B125:E125"/>
    <mergeCell ref="A134:E134"/>
    <mergeCell ref="A136:A140"/>
    <mergeCell ref="B136:B138"/>
    <mergeCell ref="E136:E138"/>
    <mergeCell ref="B140:D140"/>
    <mergeCell ref="B141:D141"/>
    <mergeCell ref="A142:A143"/>
    <mergeCell ref="B143:D143"/>
    <mergeCell ref="E145:E148"/>
    <mergeCell ref="E149:E152"/>
    <mergeCell ref="E153:E155"/>
    <mergeCell ref="E156:E158"/>
    <mergeCell ref="E159:E161"/>
    <mergeCell ref="E162:E163"/>
    <mergeCell ref="E164:E167"/>
    <mergeCell ref="B169:D169"/>
    <mergeCell ref="B170:D170"/>
    <mergeCell ref="B185:D185"/>
    <mergeCell ref="B187:E187"/>
    <mergeCell ref="B188:E188"/>
    <mergeCell ref="A189:E190"/>
    <mergeCell ref="A191:E191"/>
    <mergeCell ref="B186:D186"/>
    <mergeCell ref="B200:D200"/>
    <mergeCell ref="B201:D201"/>
    <mergeCell ref="B230:D230"/>
    <mergeCell ref="B231:D231"/>
    <mergeCell ref="B232:E232"/>
    <mergeCell ref="B233:E233"/>
    <mergeCell ref="L36:L37"/>
    <mergeCell ref="L38:L40"/>
    <mergeCell ref="L13:L15"/>
    <mergeCell ref="L16:L17"/>
    <mergeCell ref="L18:L20"/>
    <mergeCell ref="L21:L24"/>
    <mergeCell ref="L25:L26"/>
    <mergeCell ref="L29:L30"/>
    <mergeCell ref="L32:L34"/>
    <mergeCell ref="I16:I17"/>
    <mergeCell ref="I25:I26"/>
    <mergeCell ref="I18:I20"/>
    <mergeCell ref="I21:I24"/>
    <mergeCell ref="H28:K28"/>
    <mergeCell ref="H29:H34"/>
    <mergeCell ref="I29:I30"/>
    <mergeCell ref="I32:I34"/>
    <mergeCell ref="H35:K35"/>
    <mergeCell ref="A2:E2"/>
    <mergeCell ref="B4:B6"/>
    <mergeCell ref="H6:L6"/>
    <mergeCell ref="H8:H11"/>
    <mergeCell ref="I8:I11"/>
    <mergeCell ref="L8:L11"/>
    <mergeCell ref="H12:K12"/>
    <mergeCell ref="E4:E6"/>
    <mergeCell ref="E13:E16"/>
    <mergeCell ref="H13:H27"/>
    <mergeCell ref="I13:I15"/>
    <mergeCell ref="E17:E20"/>
    <mergeCell ref="E21:E23"/>
    <mergeCell ref="E24:E26"/>
    <mergeCell ref="B30:B31"/>
    <mergeCell ref="B32:B35"/>
    <mergeCell ref="H36:H41"/>
    <mergeCell ref="H42:K42"/>
    <mergeCell ref="H43:H44"/>
    <mergeCell ref="I43:L44"/>
    <mergeCell ref="B43:B45"/>
    <mergeCell ref="B46:B48"/>
    <mergeCell ref="B55:E55"/>
    <mergeCell ref="A56:E56"/>
    <mergeCell ref="B58:B60"/>
    <mergeCell ref="E58:E60"/>
    <mergeCell ref="B62:B64"/>
    <mergeCell ref="E62:E64"/>
    <mergeCell ref="A39:A52"/>
    <mergeCell ref="A58:A64"/>
    <mergeCell ref="E91:E93"/>
    <mergeCell ref="B97:E97"/>
    <mergeCell ref="A98:E98"/>
    <mergeCell ref="B175:B177"/>
    <mergeCell ref="B178:B180"/>
    <mergeCell ref="B149:B152"/>
    <mergeCell ref="B153:B155"/>
    <mergeCell ref="B156:B158"/>
    <mergeCell ref="B159:B161"/>
    <mergeCell ref="B162:B163"/>
    <mergeCell ref="B164:B167"/>
    <mergeCell ref="B171:B174"/>
    <mergeCell ref="A193:A201"/>
    <mergeCell ref="A202:A230"/>
    <mergeCell ref="A238:A245"/>
    <mergeCell ref="A246:A250"/>
    <mergeCell ref="A251:A254"/>
    <mergeCell ref="A255:A266"/>
    <mergeCell ref="A67:A94"/>
    <mergeCell ref="A100:A105"/>
    <mergeCell ref="A107:A109"/>
    <mergeCell ref="A111:A112"/>
    <mergeCell ref="A113:A122"/>
    <mergeCell ref="A144:A170"/>
    <mergeCell ref="A171:A186"/>
    <mergeCell ref="E207:E210"/>
    <mergeCell ref="E211:E214"/>
    <mergeCell ref="E215:E217"/>
    <mergeCell ref="E218:E220"/>
    <mergeCell ref="E221:E223"/>
    <mergeCell ref="E224:E225"/>
    <mergeCell ref="E226:E228"/>
    <mergeCell ref="E238:E242"/>
    <mergeCell ref="E171:E174"/>
    <mergeCell ref="E175:E177"/>
    <mergeCell ref="E178:E180"/>
    <mergeCell ref="E181:E184"/>
    <mergeCell ref="E193:E195"/>
    <mergeCell ref="E197:E199"/>
    <mergeCell ref="E203:E206"/>
    <mergeCell ref="A234:E235"/>
    <mergeCell ref="A236:E236"/>
    <mergeCell ref="B244:D244"/>
    <mergeCell ref="B245:D245"/>
    <mergeCell ref="B249:D249"/>
    <mergeCell ref="B250:D250"/>
    <mergeCell ref="B253:D253"/>
    <mergeCell ref="B265:D265"/>
    <mergeCell ref="B266:D266"/>
    <mergeCell ref="B267:E267"/>
    <mergeCell ref="B268:E268"/>
    <mergeCell ref="B269:E269"/>
    <mergeCell ref="B254:D254"/>
    <mergeCell ref="B255:B257"/>
    <mergeCell ref="E255:E257"/>
    <mergeCell ref="B258:B260"/>
    <mergeCell ref="E258:E260"/>
    <mergeCell ref="B261:B264"/>
    <mergeCell ref="E261:E264"/>
  </mergeCells>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38.86"/>
    <col customWidth="1" min="2" max="2" width="14.71"/>
    <col customWidth="1" min="3" max="3" width="60.29"/>
    <col customWidth="1" min="4" max="4" width="25.86"/>
    <col customWidth="1" min="5" max="5" width="14.43"/>
    <col customWidth="1" min="6" max="6" width="35.14"/>
    <col customWidth="1" min="10" max="10" width="21.14"/>
  </cols>
  <sheetData>
    <row r="1">
      <c r="A1" s="120" t="s">
        <v>363</v>
      </c>
      <c r="H1" s="117"/>
      <c r="I1" s="117"/>
      <c r="J1" s="117"/>
      <c r="K1" s="117"/>
      <c r="L1" s="117"/>
      <c r="M1" s="117"/>
      <c r="N1" s="117"/>
      <c r="O1" s="117"/>
      <c r="P1" s="117"/>
      <c r="Q1" s="117"/>
      <c r="R1" s="117"/>
      <c r="S1" s="117"/>
      <c r="T1" s="117"/>
      <c r="U1" s="117"/>
      <c r="V1" s="117"/>
      <c r="W1" s="117"/>
      <c r="X1" s="117"/>
      <c r="Y1" s="117"/>
      <c r="Z1" s="117"/>
    </row>
    <row r="2">
      <c r="A2" s="32" t="s">
        <v>364</v>
      </c>
      <c r="B2" s="32"/>
      <c r="C2" s="32"/>
      <c r="D2" s="32"/>
      <c r="E2" s="32"/>
      <c r="F2" s="185" t="str">
        <f>IFERROR(__xludf.DUMMYFUNCTION("GOOGLETRANSLATE(A2,""en"",""in"")"),"Papan")</f>
        <v>Papan</v>
      </c>
      <c r="G2" s="32"/>
      <c r="H2" s="117"/>
      <c r="I2" s="117"/>
      <c r="J2" s="117"/>
      <c r="K2" s="117"/>
      <c r="L2" s="117"/>
      <c r="M2" s="117"/>
      <c r="N2" s="117"/>
      <c r="O2" s="117"/>
      <c r="P2" s="117"/>
      <c r="Q2" s="117"/>
      <c r="R2" s="117"/>
      <c r="S2" s="117"/>
      <c r="T2" s="117"/>
      <c r="U2" s="117"/>
      <c r="V2" s="117"/>
      <c r="W2" s="117"/>
      <c r="X2" s="117"/>
      <c r="Y2" s="117"/>
      <c r="Z2" s="117"/>
    </row>
    <row r="3">
      <c r="A3" s="32" t="s">
        <v>365</v>
      </c>
      <c r="B3" s="32"/>
      <c r="C3" s="32" t="s">
        <v>366</v>
      </c>
      <c r="D3" s="32"/>
      <c r="E3" s="32"/>
      <c r="F3" s="185" t="str">
        <f>IFERROR(__xludf.DUMMYFUNCTION("GOOGLETRANSLATE(A3,""en"",""in"")"),"Komite Eksekutif")</f>
        <v>Komite Eksekutif</v>
      </c>
      <c r="G3" s="32"/>
      <c r="H3" s="117"/>
      <c r="I3" s="117"/>
      <c r="J3" s="117"/>
      <c r="K3" s="117"/>
      <c r="L3" s="117"/>
      <c r="M3" s="117"/>
      <c r="N3" s="117"/>
      <c r="O3" s="117"/>
      <c r="P3" s="117"/>
      <c r="Q3" s="117"/>
      <c r="R3" s="117"/>
      <c r="S3" s="117"/>
      <c r="T3" s="117"/>
      <c r="U3" s="117"/>
      <c r="V3" s="117"/>
      <c r="W3" s="117"/>
      <c r="X3" s="117"/>
      <c r="Y3" s="117"/>
      <c r="Z3" s="117"/>
    </row>
    <row r="4">
      <c r="A4" s="3" t="s">
        <v>367</v>
      </c>
      <c r="B4" s="3"/>
      <c r="C4" s="3"/>
      <c r="D4" s="3"/>
      <c r="E4" s="32"/>
      <c r="F4" s="185" t="str">
        <f>IFERROR(__xludf.DUMMYFUNCTION("GOOGLETRANSLATE(A4,""en"",""in"")"),"Kepala Eksekutif")</f>
        <v>Kepala Eksekutif</v>
      </c>
      <c r="G4" s="32"/>
      <c r="H4" s="117"/>
      <c r="I4" s="117"/>
      <c r="J4" s="117"/>
      <c r="K4" s="117"/>
      <c r="L4" s="117"/>
      <c r="M4" s="117"/>
      <c r="N4" s="117"/>
      <c r="O4" s="117"/>
      <c r="P4" s="117"/>
      <c r="Q4" s="117"/>
      <c r="R4" s="117"/>
      <c r="S4" s="117"/>
      <c r="T4" s="117"/>
      <c r="U4" s="117"/>
      <c r="V4" s="117"/>
      <c r="W4" s="117"/>
      <c r="X4" s="117"/>
      <c r="Y4" s="117"/>
      <c r="Z4" s="117"/>
    </row>
    <row r="5">
      <c r="A5" s="3" t="s">
        <v>368</v>
      </c>
      <c r="B5" s="3"/>
      <c r="C5" s="3" t="s">
        <v>369</v>
      </c>
      <c r="D5" s="3"/>
      <c r="E5" s="32"/>
      <c r="F5" s="185" t="str">
        <f>IFERROR(__xludf.DUMMYFUNCTION("GOOGLETRANSLATE(A5,""en"",""in"")"),"Kepala Pejabat Keuangan")</f>
        <v>Kepala Pejabat Keuangan</v>
      </c>
      <c r="G5" s="32"/>
      <c r="H5" s="117"/>
      <c r="I5" s="117"/>
      <c r="J5" s="117"/>
      <c r="K5" s="117"/>
      <c r="L5" s="117"/>
      <c r="M5" s="117"/>
      <c r="N5" s="117"/>
      <c r="O5" s="117"/>
      <c r="P5" s="117"/>
      <c r="Q5" s="117"/>
      <c r="R5" s="117"/>
      <c r="S5" s="117"/>
      <c r="T5" s="117"/>
      <c r="U5" s="117"/>
      <c r="V5" s="117"/>
      <c r="W5" s="117"/>
      <c r="X5" s="117"/>
      <c r="Y5" s="117"/>
      <c r="Z5" s="117"/>
    </row>
    <row r="6">
      <c r="A6" s="3" t="s">
        <v>370</v>
      </c>
      <c r="B6" s="3"/>
      <c r="C6" s="3"/>
      <c r="D6" s="3"/>
      <c r="E6" s="32"/>
      <c r="F6" s="185" t="str">
        <f>IFERROR(__xludf.DUMMYFUNCTION("GOOGLETRANSLATE(A6,""en"",""in"")"),"Kepala Pejabat Operasional")</f>
        <v>Kepala Pejabat Operasional</v>
      </c>
      <c r="G6" s="32"/>
      <c r="H6" s="117"/>
      <c r="I6" s="117"/>
      <c r="J6" s="117"/>
      <c r="K6" s="117"/>
      <c r="L6" s="117"/>
      <c r="M6" s="117"/>
      <c r="N6" s="117"/>
      <c r="O6" s="117"/>
      <c r="P6" s="117"/>
      <c r="Q6" s="117"/>
      <c r="R6" s="117"/>
      <c r="S6" s="117"/>
      <c r="T6" s="117"/>
      <c r="U6" s="117"/>
      <c r="V6" s="117"/>
      <c r="W6" s="117"/>
      <c r="X6" s="117"/>
      <c r="Y6" s="117"/>
      <c r="Z6" s="117"/>
    </row>
    <row r="7">
      <c r="A7" s="3" t="s">
        <v>371</v>
      </c>
      <c r="B7" s="3"/>
      <c r="C7" s="3"/>
      <c r="D7" s="3"/>
      <c r="E7" s="32"/>
      <c r="F7" s="185" t="str">
        <f>IFERROR(__xludf.DUMMYFUNCTION("GOOGLETRANSLATE(A7,""en"",""in"")"),"Kepala Pejabat Risiko")</f>
        <v>Kepala Pejabat Risiko</v>
      </c>
      <c r="G7" s="32"/>
      <c r="H7" s="117"/>
      <c r="I7" s="117"/>
      <c r="J7" s="117"/>
      <c r="K7" s="117"/>
      <c r="L7" s="117"/>
      <c r="M7" s="117"/>
      <c r="N7" s="117"/>
      <c r="O7" s="117"/>
      <c r="P7" s="117"/>
      <c r="Q7" s="117"/>
      <c r="R7" s="117"/>
      <c r="S7" s="117"/>
      <c r="T7" s="117"/>
      <c r="U7" s="117"/>
      <c r="V7" s="117"/>
      <c r="W7" s="117"/>
      <c r="X7" s="117"/>
      <c r="Y7" s="117"/>
      <c r="Z7" s="117"/>
    </row>
    <row r="8">
      <c r="A8" s="3" t="s">
        <v>372</v>
      </c>
      <c r="B8" s="3"/>
      <c r="C8" s="3"/>
      <c r="D8" s="3"/>
      <c r="E8" s="32"/>
      <c r="F8" s="185" t="str">
        <f>IFERROR(__xludf.DUMMYFUNCTION("GOOGLETRANSLATE(A8,""en"",""in"")"),"Kepala Pejabat Penerangan")</f>
        <v>Kepala Pejabat Penerangan</v>
      </c>
      <c r="G8" s="32"/>
      <c r="H8" s="117"/>
      <c r="I8" s="117"/>
      <c r="J8" s="117"/>
      <c r="K8" s="117"/>
      <c r="L8" s="117"/>
      <c r="M8" s="117"/>
      <c r="N8" s="117"/>
      <c r="O8" s="117"/>
      <c r="P8" s="117"/>
      <c r="Q8" s="117"/>
      <c r="R8" s="117"/>
      <c r="S8" s="117"/>
      <c r="T8" s="117"/>
      <c r="U8" s="117"/>
      <c r="V8" s="117"/>
      <c r="W8" s="117"/>
      <c r="X8" s="117"/>
      <c r="Y8" s="117"/>
      <c r="Z8" s="117"/>
    </row>
    <row r="9">
      <c r="A9" s="3" t="s">
        <v>373</v>
      </c>
      <c r="B9" s="3"/>
      <c r="C9" s="3"/>
      <c r="D9" s="3"/>
      <c r="E9" s="32"/>
      <c r="F9" s="185" t="str">
        <f>IFERROR(__xludf.DUMMYFUNCTION("GOOGLETRANSLATE(A9,""en"",""in"")"),"Kepala Pejabat Teknologi")</f>
        <v>Kepala Pejabat Teknologi</v>
      </c>
      <c r="G9" s="32"/>
      <c r="H9" s="117"/>
      <c r="I9" s="117"/>
      <c r="J9" s="117"/>
      <c r="K9" s="117"/>
      <c r="L9" s="117"/>
      <c r="M9" s="117"/>
      <c r="N9" s="117"/>
      <c r="O9" s="117"/>
      <c r="P9" s="117"/>
      <c r="Q9" s="117"/>
      <c r="R9" s="117"/>
      <c r="S9" s="117"/>
      <c r="T9" s="117"/>
      <c r="U9" s="117"/>
      <c r="V9" s="117"/>
      <c r="W9" s="117"/>
      <c r="X9" s="117"/>
      <c r="Y9" s="117"/>
      <c r="Z9" s="117"/>
    </row>
    <row r="10">
      <c r="A10" s="3" t="s">
        <v>374</v>
      </c>
      <c r="B10" s="3"/>
      <c r="C10" s="3"/>
      <c r="D10" s="3"/>
      <c r="E10" s="32"/>
      <c r="F10" s="185" t="str">
        <f>IFERROR(__xludf.DUMMYFUNCTION("GOOGLETRANSLATE(A10,""en"",""in"")"),"Kepala Pejabat Digital")</f>
        <v>Kepala Pejabat Digital</v>
      </c>
      <c r="G10" s="32"/>
      <c r="H10" s="117"/>
      <c r="I10" s="117"/>
      <c r="J10" s="117"/>
      <c r="K10" s="117"/>
      <c r="L10" s="117"/>
      <c r="M10" s="117"/>
      <c r="N10" s="117"/>
      <c r="O10" s="117"/>
      <c r="P10" s="117"/>
      <c r="Q10" s="117"/>
      <c r="R10" s="117"/>
      <c r="S10" s="117"/>
      <c r="T10" s="117"/>
      <c r="U10" s="117"/>
      <c r="V10" s="117"/>
      <c r="W10" s="117"/>
      <c r="X10" s="117"/>
      <c r="Y10" s="117"/>
      <c r="Z10" s="117"/>
    </row>
    <row r="11">
      <c r="A11" s="32" t="s">
        <v>375</v>
      </c>
      <c r="B11" s="32"/>
      <c r="C11" s="32"/>
      <c r="D11" s="32"/>
      <c r="E11" s="32"/>
      <c r="F11" s="185" t="str">
        <f>IFERROR(__xludf.DUMMYFUNCTION("GOOGLETRANSLATE(A11,""en"",""in"")"),"Dewan Tata Kelola I&amp;T")</f>
        <v>Dewan Tata Kelola I&amp;T</v>
      </c>
      <c r="G11" s="32"/>
      <c r="H11" s="117"/>
      <c r="I11" s="117"/>
      <c r="J11" s="117"/>
      <c r="K11" s="117"/>
      <c r="L11" s="117"/>
      <c r="M11" s="117"/>
      <c r="N11" s="117"/>
      <c r="O11" s="117"/>
      <c r="P11" s="117"/>
      <c r="Q11" s="117"/>
      <c r="R11" s="117"/>
      <c r="S11" s="117"/>
      <c r="T11" s="117"/>
      <c r="U11" s="117"/>
      <c r="V11" s="117"/>
      <c r="W11" s="117"/>
      <c r="X11" s="117"/>
      <c r="Y11" s="117"/>
      <c r="Z11" s="117"/>
    </row>
    <row r="12">
      <c r="A12" s="32" t="s">
        <v>376</v>
      </c>
      <c r="B12" s="32"/>
      <c r="C12" s="32"/>
      <c r="D12" s="32"/>
      <c r="E12" s="32"/>
      <c r="F12" s="185" t="str">
        <f>IFERROR(__xludf.DUMMYFUNCTION("GOOGLETRANSLATE(A12,""en"",""in"")"),"Dewan Arsitektur")</f>
        <v>Dewan Arsitektur</v>
      </c>
      <c r="G12" s="32"/>
      <c r="H12" s="117"/>
      <c r="I12" s="117"/>
      <c r="J12" s="117"/>
      <c r="K12" s="117"/>
      <c r="L12" s="117"/>
      <c r="M12" s="117"/>
      <c r="N12" s="117"/>
      <c r="O12" s="117"/>
      <c r="P12" s="117"/>
      <c r="Q12" s="117"/>
      <c r="R12" s="117"/>
      <c r="S12" s="117"/>
      <c r="T12" s="117"/>
      <c r="U12" s="117"/>
      <c r="V12" s="117"/>
      <c r="W12" s="117"/>
      <c r="X12" s="117"/>
      <c r="Y12" s="117"/>
      <c r="Z12" s="117"/>
    </row>
    <row r="13">
      <c r="A13" s="32" t="s">
        <v>377</v>
      </c>
      <c r="B13" s="32"/>
      <c r="C13" s="32"/>
      <c r="D13" s="32"/>
      <c r="E13" s="32"/>
      <c r="F13" s="185" t="str">
        <f>IFERROR(__xludf.DUMMYFUNCTION("GOOGLETRANSLATE(A13,""en"",""in"")"),"Komite Risiko Perusahaan")</f>
        <v>Komite Risiko Perusahaan</v>
      </c>
      <c r="G13" s="32"/>
      <c r="H13" s="117"/>
      <c r="I13" s="117"/>
      <c r="J13" s="117"/>
      <c r="K13" s="117"/>
      <c r="L13" s="117"/>
      <c r="M13" s="117"/>
      <c r="N13" s="117"/>
      <c r="O13" s="117"/>
      <c r="P13" s="117"/>
      <c r="Q13" s="117"/>
      <c r="R13" s="117"/>
      <c r="S13" s="117"/>
      <c r="T13" s="117"/>
      <c r="U13" s="117"/>
      <c r="V13" s="117"/>
      <c r="W13" s="117"/>
      <c r="X13" s="117"/>
      <c r="Y13" s="117"/>
      <c r="Z13" s="117"/>
    </row>
    <row r="14">
      <c r="A14" s="32" t="s">
        <v>378</v>
      </c>
      <c r="B14" s="32"/>
      <c r="C14" s="32"/>
      <c r="D14" s="32"/>
      <c r="E14" s="32"/>
      <c r="F14" s="185" t="str">
        <f>IFERROR(__xludf.DUMMYFUNCTION("GOOGLETRANSLATE(A14,""en"",""in"")"),"Kepala Petugas Keamanan Informasi")</f>
        <v>Kepala Petugas Keamanan Informasi</v>
      </c>
      <c r="G14" s="32"/>
      <c r="H14" s="117"/>
      <c r="I14" s="117"/>
      <c r="J14" s="117"/>
      <c r="K14" s="117"/>
      <c r="L14" s="117"/>
      <c r="M14" s="117"/>
      <c r="N14" s="117"/>
      <c r="O14" s="117"/>
      <c r="P14" s="117"/>
      <c r="Q14" s="117"/>
      <c r="R14" s="117"/>
      <c r="S14" s="117"/>
      <c r="T14" s="117"/>
      <c r="U14" s="117"/>
      <c r="V14" s="117"/>
      <c r="W14" s="117"/>
      <c r="X14" s="117"/>
      <c r="Y14" s="117"/>
      <c r="Z14" s="117"/>
    </row>
    <row r="15">
      <c r="A15" s="32" t="s">
        <v>379</v>
      </c>
      <c r="B15" s="32"/>
      <c r="C15" s="32"/>
      <c r="D15" s="32"/>
      <c r="E15" s="32"/>
      <c r="F15" s="185" t="str">
        <f>IFERROR(__xludf.DUMMYFUNCTION("GOOGLETRANSLATE(A15,""en"",""in"")"),"Pemilik Proses Bisnis")</f>
        <v>Pemilik Proses Bisnis</v>
      </c>
      <c r="G15" s="32"/>
      <c r="H15" s="117"/>
      <c r="I15" s="117"/>
      <c r="J15" s="117"/>
      <c r="K15" s="117"/>
      <c r="L15" s="117"/>
      <c r="M15" s="117"/>
      <c r="N15" s="117"/>
      <c r="O15" s="117"/>
      <c r="P15" s="117"/>
      <c r="Q15" s="117"/>
      <c r="R15" s="117"/>
      <c r="S15" s="117"/>
      <c r="T15" s="117"/>
      <c r="U15" s="117"/>
      <c r="V15" s="117"/>
      <c r="W15" s="117"/>
      <c r="X15" s="117"/>
      <c r="Y15" s="117"/>
      <c r="Z15" s="117"/>
    </row>
    <row r="16">
      <c r="A16" s="32" t="s">
        <v>380</v>
      </c>
      <c r="B16" s="32"/>
      <c r="C16" s="32"/>
      <c r="D16" s="32"/>
      <c r="E16" s="32"/>
      <c r="F16" s="185" t="str">
        <f>IFERROR(__xludf.DUMMYFUNCTION("GOOGLETRANSLATE(A16,""en"",""in"")"),"Manajer Portofolio")</f>
        <v>Manajer Portofolio</v>
      </c>
      <c r="G16" s="32"/>
      <c r="H16" s="117"/>
      <c r="I16" s="117"/>
      <c r="J16" s="117"/>
      <c r="K16" s="117"/>
      <c r="L16" s="117"/>
      <c r="M16" s="117"/>
      <c r="N16" s="117"/>
      <c r="O16" s="117"/>
      <c r="P16" s="117"/>
      <c r="Q16" s="117"/>
      <c r="R16" s="117"/>
      <c r="S16" s="117"/>
      <c r="T16" s="117"/>
      <c r="U16" s="117"/>
      <c r="V16" s="117"/>
      <c r="W16" s="117"/>
      <c r="X16" s="117"/>
      <c r="Y16" s="117"/>
      <c r="Z16" s="117"/>
    </row>
    <row r="17">
      <c r="A17" s="32" t="s">
        <v>381</v>
      </c>
      <c r="B17" s="32"/>
      <c r="C17" s="32"/>
      <c r="D17" s="32"/>
      <c r="E17" s="32"/>
      <c r="F17" s="185" t="str">
        <f>IFERROR(__xludf.DUMMYFUNCTION("GOOGLETRANSLATE(A17,""en"",""in"")"),"Komite Pengarah (Program/Proyek).")</f>
        <v>Komite Pengarah (Program/Proyek).</v>
      </c>
      <c r="G17" s="32"/>
      <c r="H17" s="117"/>
      <c r="I17" s="117"/>
      <c r="J17" s="117"/>
      <c r="K17" s="117"/>
      <c r="L17" s="117"/>
      <c r="M17" s="117"/>
      <c r="N17" s="117"/>
      <c r="O17" s="117"/>
      <c r="P17" s="117"/>
      <c r="Q17" s="117"/>
      <c r="R17" s="117"/>
      <c r="S17" s="117"/>
      <c r="T17" s="117"/>
      <c r="U17" s="117"/>
      <c r="V17" s="117"/>
      <c r="W17" s="117"/>
      <c r="X17" s="117"/>
      <c r="Y17" s="117"/>
      <c r="Z17" s="117"/>
    </row>
    <row r="18">
      <c r="A18" s="32" t="s">
        <v>382</v>
      </c>
      <c r="B18" s="32"/>
      <c r="C18" s="32" t="s">
        <v>383</v>
      </c>
      <c r="D18" s="32"/>
      <c r="E18" s="32"/>
      <c r="F18" s="185" t="str">
        <f>IFERROR(__xludf.DUMMYFUNCTION("GOOGLETRANSLATE(A18,""en"",""in"")"),"Manajer Program")</f>
        <v>Manajer Program</v>
      </c>
      <c r="G18" s="32"/>
      <c r="H18" s="117"/>
      <c r="I18" s="117"/>
      <c r="J18" s="117"/>
      <c r="K18" s="117"/>
      <c r="L18" s="117"/>
      <c r="M18" s="117"/>
      <c r="N18" s="117"/>
      <c r="O18" s="117"/>
      <c r="P18" s="117"/>
      <c r="Q18" s="117"/>
      <c r="R18" s="117"/>
      <c r="S18" s="117"/>
      <c r="T18" s="117"/>
      <c r="U18" s="117"/>
      <c r="V18" s="117"/>
      <c r="W18" s="117"/>
      <c r="X18" s="117"/>
      <c r="Y18" s="117"/>
      <c r="Z18" s="117"/>
    </row>
    <row r="19">
      <c r="A19" s="32" t="s">
        <v>384</v>
      </c>
      <c r="B19" s="32"/>
      <c r="C19" s="32" t="s">
        <v>385</v>
      </c>
      <c r="D19" s="32"/>
      <c r="E19" s="32"/>
      <c r="F19" s="185" t="str">
        <f>IFERROR(__xludf.DUMMYFUNCTION("GOOGLETRANSLATE(A19,""en"",""in"")"),"Manajer Proyek")</f>
        <v>Manajer Proyek</v>
      </c>
      <c r="G19" s="32"/>
      <c r="H19" s="117"/>
      <c r="I19" s="117"/>
      <c r="J19" s="117"/>
      <c r="K19" s="117"/>
      <c r="L19" s="117"/>
      <c r="M19" s="117"/>
      <c r="N19" s="117"/>
      <c r="O19" s="117"/>
      <c r="P19" s="117"/>
      <c r="Q19" s="117"/>
      <c r="R19" s="117"/>
      <c r="S19" s="117"/>
      <c r="T19" s="117"/>
      <c r="U19" s="117"/>
      <c r="V19" s="117"/>
      <c r="W19" s="117"/>
      <c r="X19" s="117"/>
      <c r="Y19" s="117"/>
      <c r="Z19" s="117"/>
    </row>
    <row r="20">
      <c r="A20" s="32" t="s">
        <v>386</v>
      </c>
      <c r="B20" s="32"/>
      <c r="C20" s="32"/>
      <c r="D20" s="32"/>
      <c r="E20" s="32"/>
      <c r="F20" s="185" t="str">
        <f>IFERROR(__xludf.DUMMYFUNCTION("GOOGLETRANSLATE(A20,""en"",""in"")"),"Kantor Manajemen Proyek")</f>
        <v>Kantor Manajemen Proyek</v>
      </c>
      <c r="G20" s="32"/>
      <c r="H20" s="117"/>
      <c r="I20" s="117"/>
      <c r="J20" s="117"/>
      <c r="K20" s="117"/>
      <c r="L20" s="117"/>
      <c r="M20" s="117"/>
      <c r="N20" s="117"/>
      <c r="O20" s="117"/>
      <c r="P20" s="117"/>
      <c r="Q20" s="117"/>
      <c r="R20" s="117"/>
      <c r="S20" s="117"/>
      <c r="T20" s="117"/>
      <c r="U20" s="117"/>
      <c r="V20" s="117"/>
      <c r="W20" s="117"/>
      <c r="X20" s="117"/>
      <c r="Y20" s="117"/>
      <c r="Z20" s="117"/>
    </row>
    <row r="21" ht="15.75" customHeight="1">
      <c r="A21" s="32" t="s">
        <v>387</v>
      </c>
      <c r="B21" s="32"/>
      <c r="C21" s="32"/>
      <c r="D21" s="32"/>
      <c r="E21" s="32"/>
      <c r="F21" s="185" t="str">
        <f>IFERROR(__xludf.DUMMYFUNCTION("GOOGLETRANSLATE(A21,""en"",""in"")"),"Fungsi Manajemen Data")</f>
        <v>Fungsi Manajemen Data</v>
      </c>
      <c r="G21" s="32"/>
      <c r="H21" s="117"/>
      <c r="I21" s="117"/>
      <c r="J21" s="117"/>
      <c r="K21" s="117"/>
      <c r="L21" s="117"/>
      <c r="M21" s="117"/>
      <c r="N21" s="117"/>
      <c r="O21" s="117"/>
      <c r="P21" s="117"/>
      <c r="Q21" s="117"/>
      <c r="R21" s="117"/>
      <c r="S21" s="117"/>
      <c r="T21" s="117"/>
      <c r="U21" s="117"/>
      <c r="V21" s="117"/>
      <c r="W21" s="117"/>
      <c r="X21" s="117"/>
      <c r="Y21" s="117"/>
      <c r="Z21" s="117"/>
    </row>
    <row r="22" ht="15.75" customHeight="1">
      <c r="A22" s="32" t="s">
        <v>388</v>
      </c>
      <c r="B22" s="32"/>
      <c r="C22" s="32"/>
      <c r="D22" s="32"/>
      <c r="E22" s="32"/>
      <c r="F22" s="185" t="str">
        <f>IFERROR(__xludf.DUMMYFUNCTION("GOOGLETRANSLATE(A22,""en"",""in"")"),"Kepala Sumber Daya Manusia")</f>
        <v>Kepala Sumber Daya Manusia</v>
      </c>
      <c r="G22" s="32"/>
      <c r="H22" s="117"/>
      <c r="I22" s="117"/>
      <c r="J22" s="117"/>
      <c r="K22" s="117"/>
      <c r="L22" s="117"/>
      <c r="M22" s="117"/>
      <c r="N22" s="117"/>
      <c r="O22" s="117"/>
      <c r="P22" s="117"/>
      <c r="Q22" s="117"/>
      <c r="R22" s="117"/>
      <c r="S22" s="117"/>
      <c r="T22" s="117"/>
      <c r="U22" s="117"/>
      <c r="V22" s="117"/>
      <c r="W22" s="117"/>
      <c r="X22" s="117"/>
      <c r="Y22" s="117"/>
      <c r="Z22" s="117"/>
    </row>
    <row r="23" ht="15.75" customHeight="1">
      <c r="A23" s="32" t="s">
        <v>389</v>
      </c>
      <c r="B23" s="32"/>
      <c r="C23" s="32"/>
      <c r="D23" s="32"/>
      <c r="E23" s="32"/>
      <c r="F23" s="185" t="str">
        <f>IFERROR(__xludf.DUMMYFUNCTION("GOOGLETRANSLATE(A23,""en"",""in"")"),"Manajer Hubungan")</f>
        <v>Manajer Hubungan</v>
      </c>
      <c r="G23" s="32"/>
      <c r="H23" s="117"/>
      <c r="I23" s="117"/>
      <c r="J23" s="117"/>
      <c r="K23" s="117"/>
      <c r="L23" s="117"/>
      <c r="M23" s="117"/>
      <c r="N23" s="117"/>
      <c r="O23" s="117"/>
      <c r="P23" s="117"/>
      <c r="Q23" s="117"/>
      <c r="R23" s="117"/>
      <c r="S23" s="117"/>
      <c r="T23" s="117"/>
      <c r="U23" s="117"/>
      <c r="V23" s="117"/>
      <c r="W23" s="117"/>
      <c r="X23" s="117"/>
      <c r="Y23" s="117"/>
      <c r="Z23" s="117"/>
    </row>
    <row r="24" ht="15.75" customHeight="1">
      <c r="A24" s="32" t="s">
        <v>390</v>
      </c>
      <c r="B24" s="32"/>
      <c r="C24" s="32"/>
      <c r="D24" s="32"/>
      <c r="E24" s="32"/>
      <c r="F24" s="185" t="str">
        <f>IFERROR(__xludf.DUMMYFUNCTION("GOOGLETRANSLATE(A24,""en"",""in"")"),"Kepala Arsitek")</f>
        <v>Kepala Arsitek</v>
      </c>
      <c r="G24" s="32"/>
      <c r="H24" s="117"/>
      <c r="I24" s="117"/>
      <c r="J24" s="117"/>
      <c r="K24" s="117"/>
      <c r="L24" s="117"/>
      <c r="M24" s="117"/>
      <c r="N24" s="117"/>
      <c r="O24" s="117"/>
      <c r="P24" s="117"/>
      <c r="Q24" s="117"/>
      <c r="R24" s="117"/>
      <c r="S24" s="117"/>
      <c r="T24" s="117"/>
      <c r="U24" s="117"/>
      <c r="V24" s="117"/>
      <c r="W24" s="117"/>
      <c r="X24" s="117"/>
      <c r="Y24" s="117"/>
      <c r="Z24" s="117"/>
    </row>
    <row r="25" ht="15.75" customHeight="1">
      <c r="A25" s="32" t="s">
        <v>391</v>
      </c>
      <c r="B25" s="32"/>
      <c r="C25" s="32"/>
      <c r="D25" s="32"/>
      <c r="E25" s="32"/>
      <c r="F25" s="185" t="str">
        <f>IFERROR(__xludf.DUMMYFUNCTION("GOOGLETRANSLATE(A25,""en"",""in"")"),"Kepala Pengembangan")</f>
        <v>Kepala Pengembangan</v>
      </c>
      <c r="G25" s="32"/>
      <c r="H25" s="117"/>
      <c r="I25" s="117"/>
      <c r="J25" s="117"/>
      <c r="K25" s="117"/>
      <c r="L25" s="117"/>
      <c r="M25" s="117"/>
      <c r="N25" s="117"/>
      <c r="O25" s="117"/>
      <c r="P25" s="117"/>
      <c r="Q25" s="117"/>
      <c r="R25" s="117"/>
      <c r="S25" s="117"/>
      <c r="T25" s="117"/>
      <c r="U25" s="117"/>
      <c r="V25" s="117"/>
      <c r="W25" s="117"/>
      <c r="X25" s="117"/>
      <c r="Y25" s="117"/>
      <c r="Z25" s="117"/>
    </row>
    <row r="26" ht="15.75" customHeight="1">
      <c r="A26" s="32" t="s">
        <v>392</v>
      </c>
      <c r="B26" s="32"/>
      <c r="C26" s="32" t="s">
        <v>393</v>
      </c>
      <c r="D26" s="32"/>
      <c r="E26" s="32"/>
      <c r="F26" s="185" t="str">
        <f>IFERROR(__xludf.DUMMYFUNCTION("GOOGLETRANSLATE(A26,""en"",""in"")"),"Kepala Operasi TI")</f>
        <v>Kepala Operasi TI</v>
      </c>
      <c r="G26" s="32"/>
      <c r="H26" s="117"/>
      <c r="I26" s="117"/>
      <c r="J26" s="117"/>
      <c r="K26" s="117"/>
      <c r="L26" s="117"/>
      <c r="M26" s="117"/>
      <c r="N26" s="117"/>
      <c r="O26" s="117"/>
      <c r="P26" s="117"/>
      <c r="Q26" s="117"/>
      <c r="R26" s="117"/>
      <c r="S26" s="117"/>
      <c r="T26" s="117"/>
      <c r="U26" s="117"/>
      <c r="V26" s="117"/>
      <c r="W26" s="117"/>
      <c r="X26" s="117"/>
      <c r="Y26" s="117"/>
      <c r="Z26" s="117"/>
    </row>
    <row r="27" ht="15.75" customHeight="1">
      <c r="A27" s="32" t="s">
        <v>394</v>
      </c>
      <c r="B27" s="32"/>
      <c r="C27" s="32"/>
      <c r="D27" s="32"/>
      <c r="E27" s="32"/>
      <c r="F27" s="185" t="str">
        <f>IFERROR(__xludf.DUMMYFUNCTION("GOOGLETRANSLATE(A27,""en"",""in"")"),"Kepala Administrasi TI")</f>
        <v>Kepala Administrasi TI</v>
      </c>
      <c r="G27" s="32"/>
      <c r="H27" s="117"/>
      <c r="I27" s="117"/>
      <c r="J27" s="117"/>
      <c r="K27" s="117"/>
      <c r="L27" s="117"/>
      <c r="M27" s="117"/>
      <c r="N27" s="117"/>
      <c r="O27" s="117"/>
      <c r="P27" s="117"/>
      <c r="Q27" s="117"/>
      <c r="R27" s="117"/>
      <c r="S27" s="117"/>
      <c r="T27" s="117"/>
      <c r="U27" s="117"/>
      <c r="V27" s="117"/>
      <c r="W27" s="117"/>
      <c r="X27" s="117"/>
      <c r="Y27" s="117"/>
      <c r="Z27" s="117"/>
    </row>
    <row r="28" ht="15.75" customHeight="1">
      <c r="A28" s="32" t="s">
        <v>395</v>
      </c>
      <c r="B28" s="32"/>
      <c r="C28" s="32"/>
      <c r="D28" s="32"/>
      <c r="E28" s="32"/>
      <c r="F28" s="185" t="str">
        <f>IFERROR(__xludf.DUMMYFUNCTION("GOOGLETRANSLATE(A28,""en"",""in"")"),"Manajer Layanan")</f>
        <v>Manajer Layanan</v>
      </c>
      <c r="G28" s="32"/>
      <c r="H28" s="117"/>
      <c r="I28" s="117"/>
      <c r="J28" s="117"/>
      <c r="K28" s="117"/>
      <c r="L28" s="117"/>
      <c r="M28" s="117"/>
      <c r="N28" s="117"/>
      <c r="O28" s="117"/>
      <c r="P28" s="117"/>
      <c r="Q28" s="117"/>
      <c r="R28" s="117"/>
      <c r="S28" s="117"/>
      <c r="T28" s="117"/>
      <c r="U28" s="117"/>
      <c r="V28" s="117"/>
      <c r="W28" s="117"/>
      <c r="X28" s="117"/>
      <c r="Y28" s="117"/>
      <c r="Z28" s="117"/>
    </row>
    <row r="29" ht="15.75" customHeight="1">
      <c r="A29" s="32" t="s">
        <v>396</v>
      </c>
      <c r="B29" s="32"/>
      <c r="C29" s="32"/>
      <c r="D29" s="32"/>
      <c r="E29" s="32"/>
      <c r="F29" s="185" t="str">
        <f>IFERROR(__xludf.DUMMYFUNCTION("GOOGLETRANSLATE(A29,""en"",""in"")"),"Manajer Keamanan Informasi")</f>
        <v>Manajer Keamanan Informasi</v>
      </c>
      <c r="G29" s="32"/>
      <c r="H29" s="117"/>
      <c r="I29" s="117"/>
      <c r="J29" s="117"/>
      <c r="K29" s="117"/>
      <c r="L29" s="117"/>
      <c r="M29" s="117"/>
      <c r="N29" s="117"/>
      <c r="O29" s="117"/>
      <c r="P29" s="117"/>
      <c r="Q29" s="117"/>
      <c r="R29" s="117"/>
      <c r="S29" s="117"/>
      <c r="T29" s="117"/>
      <c r="U29" s="117"/>
      <c r="V29" s="117"/>
      <c r="W29" s="117"/>
      <c r="X29" s="117"/>
      <c r="Y29" s="117"/>
      <c r="Z29" s="117"/>
    </row>
    <row r="30" ht="15.75" customHeight="1">
      <c r="A30" s="32" t="s">
        <v>397</v>
      </c>
      <c r="B30" s="32"/>
      <c r="C30" s="32"/>
      <c r="D30" s="32"/>
      <c r="E30" s="32"/>
      <c r="F30" s="185" t="str">
        <f>IFERROR(__xludf.DUMMYFUNCTION("GOOGLETRANSLATE(A30,""en"",""in"")"),"Manajer Kontinuitas Bisnis")</f>
        <v>Manajer Kontinuitas Bisnis</v>
      </c>
      <c r="G30" s="32"/>
      <c r="H30" s="117"/>
      <c r="I30" s="117"/>
      <c r="J30" s="117"/>
      <c r="K30" s="117"/>
      <c r="L30" s="117"/>
      <c r="M30" s="117"/>
      <c r="N30" s="117"/>
      <c r="O30" s="117"/>
      <c r="P30" s="117"/>
      <c r="Q30" s="117"/>
      <c r="R30" s="117"/>
      <c r="S30" s="117"/>
      <c r="T30" s="117"/>
      <c r="U30" s="117"/>
      <c r="V30" s="117"/>
      <c r="W30" s="117"/>
      <c r="X30" s="117"/>
      <c r="Y30" s="117"/>
      <c r="Z30" s="117"/>
    </row>
    <row r="31" ht="15.75" customHeight="1">
      <c r="A31" s="32" t="s">
        <v>398</v>
      </c>
      <c r="B31" s="32"/>
      <c r="C31" s="32"/>
      <c r="D31" s="32"/>
      <c r="E31" s="32"/>
      <c r="F31" s="185" t="str">
        <f>IFERROR(__xludf.DUMMYFUNCTION("GOOGLETRANSLATE(A31,""en"",""in"")"),"Petugas Privasi")</f>
        <v>Petugas Privasi</v>
      </c>
      <c r="G31" s="32"/>
      <c r="H31" s="117"/>
      <c r="I31" s="117"/>
      <c r="J31" s="117"/>
      <c r="K31" s="117"/>
      <c r="L31" s="117"/>
      <c r="M31" s="117"/>
      <c r="N31" s="117"/>
      <c r="O31" s="117"/>
      <c r="P31" s="117"/>
      <c r="Q31" s="117"/>
      <c r="R31" s="117"/>
      <c r="S31" s="117"/>
      <c r="T31" s="117"/>
      <c r="U31" s="117"/>
      <c r="V31" s="117"/>
      <c r="W31" s="117"/>
      <c r="X31" s="117"/>
      <c r="Y31" s="117"/>
      <c r="Z31" s="117"/>
    </row>
    <row r="32" ht="15.75" customHeight="1">
      <c r="A32" s="32" t="s">
        <v>399</v>
      </c>
      <c r="B32" s="32"/>
      <c r="C32" s="32"/>
      <c r="D32" s="32"/>
      <c r="E32" s="32"/>
      <c r="F32" s="185" t="str">
        <f>IFERROR(__xludf.DUMMYFUNCTION("GOOGLETRANSLATE(A32,""en"",""in"")"),"Penasihat Hukum")</f>
        <v>Penasihat Hukum</v>
      </c>
      <c r="G32" s="32"/>
      <c r="H32" s="117"/>
      <c r="I32" s="117"/>
      <c r="J32" s="117"/>
      <c r="K32" s="117"/>
      <c r="L32" s="117"/>
      <c r="M32" s="117"/>
      <c r="N32" s="117"/>
      <c r="O32" s="117"/>
      <c r="P32" s="117"/>
      <c r="Q32" s="117"/>
      <c r="R32" s="117"/>
      <c r="S32" s="117"/>
      <c r="T32" s="117"/>
      <c r="U32" s="117"/>
      <c r="V32" s="117"/>
      <c r="W32" s="117"/>
      <c r="X32" s="117"/>
      <c r="Y32" s="117"/>
      <c r="Z32" s="117"/>
    </row>
    <row r="33" ht="15.75" customHeight="1">
      <c r="A33" s="32" t="s">
        <v>400</v>
      </c>
      <c r="B33" s="32"/>
      <c r="C33" s="32"/>
      <c r="D33" s="32"/>
      <c r="E33" s="32"/>
      <c r="F33" s="185" t="str">
        <f>IFERROR(__xludf.DUMMYFUNCTION("GOOGLETRANSLATE(A33,""en"",""in"")"),"Kepatuhan")</f>
        <v>Kepatuhan</v>
      </c>
      <c r="G33" s="32"/>
      <c r="H33" s="117"/>
      <c r="I33" s="117"/>
      <c r="J33" s="117"/>
      <c r="K33" s="117"/>
      <c r="L33" s="117"/>
      <c r="M33" s="117"/>
      <c r="N33" s="117"/>
      <c r="O33" s="117"/>
      <c r="P33" s="117"/>
      <c r="Q33" s="117"/>
      <c r="R33" s="117"/>
      <c r="S33" s="117"/>
      <c r="T33" s="117"/>
      <c r="U33" s="117"/>
      <c r="V33" s="117"/>
      <c r="W33" s="117"/>
      <c r="X33" s="117"/>
      <c r="Y33" s="117"/>
      <c r="Z33" s="117"/>
    </row>
    <row r="34" ht="15.75" customHeight="1">
      <c r="A34" s="32" t="s">
        <v>401</v>
      </c>
      <c r="B34" s="32"/>
      <c r="C34" s="32"/>
      <c r="D34" s="32"/>
      <c r="E34" s="32"/>
      <c r="F34" s="185" t="str">
        <f>IFERROR(__xludf.DUMMYFUNCTION("GOOGLETRANSLATE(A34,""en"",""in"")"),"Audit")</f>
        <v>Audit</v>
      </c>
      <c r="G34" s="32"/>
      <c r="H34" s="117"/>
      <c r="I34" s="117"/>
      <c r="J34" s="117"/>
      <c r="K34" s="117"/>
      <c r="L34" s="117"/>
      <c r="M34" s="117"/>
      <c r="N34" s="117"/>
      <c r="O34" s="117"/>
      <c r="P34" s="117"/>
      <c r="Q34" s="117"/>
      <c r="R34" s="117"/>
      <c r="S34" s="117"/>
      <c r="T34" s="117"/>
      <c r="U34" s="117"/>
      <c r="V34" s="117"/>
      <c r="W34" s="117"/>
      <c r="X34" s="117"/>
      <c r="Y34" s="117"/>
      <c r="Z34" s="117"/>
    </row>
    <row r="35" ht="15.75" customHeight="1">
      <c r="A35" s="117"/>
      <c r="B35" s="117"/>
      <c r="C35" s="117"/>
      <c r="D35" s="117"/>
      <c r="E35" s="117"/>
      <c r="F35" s="117"/>
      <c r="G35" s="117"/>
      <c r="H35" s="117"/>
      <c r="I35" s="117"/>
      <c r="J35" s="117"/>
      <c r="K35" s="117"/>
      <c r="L35" s="117"/>
      <c r="M35" s="117"/>
      <c r="N35" s="117"/>
      <c r="O35" s="117"/>
      <c r="P35" s="117"/>
      <c r="Q35" s="117"/>
      <c r="R35" s="117"/>
      <c r="S35" s="117"/>
      <c r="T35" s="117"/>
      <c r="U35" s="117"/>
      <c r="V35" s="117"/>
      <c r="W35" s="117"/>
      <c r="X35" s="117"/>
      <c r="Y35" s="117"/>
      <c r="Z35" s="117"/>
    </row>
    <row r="36" ht="15.75" customHeight="1">
      <c r="A36" s="117"/>
      <c r="B36" s="117"/>
      <c r="C36" s="117"/>
      <c r="D36" s="117"/>
      <c r="E36" s="117"/>
      <c r="F36" s="117"/>
      <c r="G36" s="117"/>
      <c r="H36" s="117"/>
      <c r="I36" s="117"/>
      <c r="J36" s="117"/>
      <c r="K36" s="117"/>
      <c r="L36" s="117"/>
      <c r="M36" s="117"/>
      <c r="N36" s="117"/>
      <c r="O36" s="117"/>
      <c r="P36" s="117"/>
      <c r="Q36" s="117"/>
      <c r="R36" s="117"/>
      <c r="S36" s="117"/>
      <c r="T36" s="117"/>
      <c r="U36" s="117"/>
      <c r="V36" s="117"/>
      <c r="W36" s="117"/>
      <c r="X36" s="117"/>
      <c r="Y36" s="117"/>
      <c r="Z36" s="117"/>
    </row>
    <row r="37" ht="15.75" customHeight="1">
      <c r="A37" s="117"/>
      <c r="B37" s="117"/>
      <c r="C37" s="117"/>
      <c r="D37" s="117"/>
      <c r="E37" s="117"/>
      <c r="F37" s="117"/>
      <c r="G37" s="117"/>
      <c r="H37" s="117"/>
      <c r="I37" s="117"/>
      <c r="J37" s="117"/>
      <c r="K37" s="117"/>
      <c r="L37" s="117"/>
      <c r="M37" s="117"/>
      <c r="N37" s="117"/>
      <c r="O37" s="117"/>
      <c r="P37" s="117"/>
      <c r="Q37" s="117"/>
      <c r="R37" s="117"/>
      <c r="S37" s="117"/>
      <c r="T37" s="117"/>
      <c r="U37" s="117"/>
      <c r="V37" s="117"/>
      <c r="W37" s="117"/>
      <c r="X37" s="117"/>
      <c r="Y37" s="117"/>
      <c r="Z37" s="117"/>
    </row>
    <row r="38" ht="15.75" customHeight="1">
      <c r="A38" s="117"/>
      <c r="B38" s="117"/>
      <c r="C38" s="117"/>
      <c r="D38" s="117"/>
      <c r="E38" s="117"/>
      <c r="F38" s="117"/>
      <c r="G38" s="117"/>
      <c r="H38" s="117"/>
      <c r="I38" s="117"/>
      <c r="J38" s="117"/>
      <c r="K38" s="117"/>
      <c r="L38" s="117"/>
      <c r="M38" s="117"/>
      <c r="N38" s="117"/>
      <c r="O38" s="117"/>
      <c r="P38" s="117"/>
      <c r="Q38" s="117"/>
      <c r="R38" s="117"/>
      <c r="S38" s="117"/>
      <c r="T38" s="117"/>
      <c r="U38" s="117"/>
      <c r="V38" s="117"/>
      <c r="W38" s="117"/>
      <c r="X38" s="117"/>
      <c r="Y38" s="117"/>
      <c r="Z38" s="117"/>
    </row>
    <row r="39" ht="15.75" customHeight="1">
      <c r="A39" s="117"/>
      <c r="B39" s="117"/>
      <c r="C39" s="117"/>
      <c r="D39" s="117"/>
      <c r="E39" s="117"/>
      <c r="F39" s="117"/>
      <c r="G39" s="117"/>
      <c r="H39" s="117"/>
      <c r="I39" s="117"/>
      <c r="J39" s="117"/>
      <c r="K39" s="117"/>
      <c r="L39" s="117"/>
      <c r="M39" s="117"/>
      <c r="N39" s="117"/>
      <c r="O39" s="117"/>
      <c r="P39" s="117"/>
      <c r="Q39" s="117"/>
      <c r="R39" s="117"/>
      <c r="S39" s="117"/>
      <c r="T39" s="117"/>
      <c r="U39" s="117"/>
      <c r="V39" s="117"/>
      <c r="W39" s="117"/>
      <c r="X39" s="117"/>
      <c r="Y39" s="117"/>
      <c r="Z39" s="117"/>
    </row>
    <row r="40" ht="15.75" customHeight="1">
      <c r="A40" s="117"/>
      <c r="B40" s="117"/>
      <c r="C40" s="117"/>
      <c r="D40" s="117"/>
      <c r="E40" s="117"/>
      <c r="F40" s="117"/>
      <c r="G40" s="117"/>
      <c r="H40" s="117"/>
      <c r="I40" s="117"/>
      <c r="J40" s="117"/>
      <c r="K40" s="117"/>
      <c r="L40" s="117"/>
      <c r="M40" s="117"/>
      <c r="N40" s="117"/>
      <c r="O40" s="117"/>
      <c r="P40" s="117"/>
      <c r="Q40" s="117"/>
      <c r="R40" s="117"/>
      <c r="S40" s="117"/>
      <c r="T40" s="117"/>
      <c r="U40" s="117"/>
      <c r="V40" s="117"/>
      <c r="W40" s="117"/>
      <c r="X40" s="117"/>
      <c r="Y40" s="117"/>
      <c r="Z40" s="117"/>
    </row>
    <row r="41" ht="15.75" customHeight="1">
      <c r="A41" s="117"/>
      <c r="B41" s="117"/>
      <c r="C41" s="117"/>
      <c r="D41" s="117"/>
      <c r="E41" s="117"/>
      <c r="F41" s="117"/>
      <c r="G41" s="117"/>
      <c r="H41" s="117"/>
      <c r="I41" s="117"/>
      <c r="J41" s="117"/>
      <c r="K41" s="117"/>
      <c r="L41" s="117"/>
      <c r="M41" s="117"/>
      <c r="N41" s="117"/>
      <c r="O41" s="117"/>
      <c r="P41" s="117"/>
      <c r="Q41" s="117"/>
      <c r="R41" s="117"/>
      <c r="S41" s="117"/>
      <c r="T41" s="117"/>
      <c r="U41" s="117"/>
      <c r="V41" s="117"/>
      <c r="W41" s="117"/>
      <c r="X41" s="117"/>
      <c r="Y41" s="117"/>
      <c r="Z41" s="117"/>
    </row>
    <row r="42" ht="15.75" customHeight="1">
      <c r="A42" s="117"/>
      <c r="B42" s="117"/>
      <c r="C42" s="117"/>
      <c r="D42" s="117"/>
      <c r="E42" s="117"/>
      <c r="F42" s="117"/>
      <c r="G42" s="117"/>
      <c r="H42" s="117"/>
      <c r="I42" s="117"/>
      <c r="J42" s="117"/>
      <c r="K42" s="117"/>
      <c r="L42" s="117"/>
      <c r="M42" s="117"/>
      <c r="N42" s="117"/>
      <c r="O42" s="117"/>
      <c r="P42" s="117"/>
      <c r="Q42" s="117"/>
      <c r="R42" s="117"/>
      <c r="S42" s="117"/>
      <c r="T42" s="117"/>
      <c r="U42" s="117"/>
      <c r="V42" s="117"/>
      <c r="W42" s="117"/>
      <c r="X42" s="117"/>
      <c r="Y42" s="117"/>
      <c r="Z42" s="117"/>
    </row>
    <row r="43" ht="15.75" customHeight="1">
      <c r="A43" s="117"/>
      <c r="B43" s="117"/>
      <c r="C43" s="117"/>
      <c r="D43" s="117"/>
      <c r="E43" s="117"/>
      <c r="F43" s="117"/>
      <c r="G43" s="117"/>
      <c r="H43" s="117"/>
      <c r="I43" s="117"/>
      <c r="J43" s="117"/>
      <c r="K43" s="117"/>
      <c r="L43" s="117"/>
      <c r="M43" s="117"/>
      <c r="N43" s="117"/>
      <c r="O43" s="117"/>
      <c r="P43" s="117"/>
      <c r="Q43" s="117"/>
      <c r="R43" s="117"/>
      <c r="S43" s="117"/>
      <c r="T43" s="117"/>
      <c r="U43" s="117"/>
      <c r="V43" s="117"/>
      <c r="W43" s="117"/>
      <c r="X43" s="117"/>
      <c r="Y43" s="117"/>
      <c r="Z43" s="117"/>
    </row>
    <row r="44" ht="15.75" customHeight="1">
      <c r="A44" s="117"/>
      <c r="B44" s="117"/>
      <c r="C44" s="117"/>
      <c r="D44" s="117"/>
      <c r="E44" s="117"/>
      <c r="F44" s="117"/>
      <c r="G44" s="117"/>
      <c r="H44" s="117"/>
      <c r="I44" s="117"/>
      <c r="J44" s="117"/>
      <c r="K44" s="117"/>
      <c r="L44" s="117"/>
      <c r="M44" s="117"/>
      <c r="N44" s="117"/>
      <c r="O44" s="117"/>
      <c r="P44" s="117"/>
      <c r="Q44" s="117"/>
      <c r="R44" s="117"/>
      <c r="S44" s="117"/>
      <c r="T44" s="117"/>
      <c r="U44" s="117"/>
      <c r="V44" s="117"/>
      <c r="W44" s="117"/>
      <c r="X44" s="117"/>
      <c r="Y44" s="117"/>
      <c r="Z44" s="117"/>
    </row>
    <row r="45" ht="15.75" customHeight="1">
      <c r="A45" s="117"/>
      <c r="B45" s="117"/>
      <c r="C45" s="117"/>
      <c r="D45" s="117"/>
      <c r="E45" s="117"/>
      <c r="F45" s="117"/>
      <c r="G45" s="117"/>
      <c r="H45" s="117"/>
      <c r="I45" s="117"/>
      <c r="J45" s="117"/>
      <c r="K45" s="117"/>
      <c r="L45" s="117"/>
      <c r="M45" s="117"/>
      <c r="N45" s="117"/>
      <c r="O45" s="117"/>
      <c r="P45" s="117"/>
      <c r="Q45" s="117"/>
      <c r="R45" s="117"/>
      <c r="S45" s="117"/>
      <c r="T45" s="117"/>
      <c r="U45" s="117"/>
      <c r="V45" s="117"/>
      <c r="W45" s="117"/>
      <c r="X45" s="117"/>
      <c r="Y45" s="117"/>
      <c r="Z45" s="117"/>
    </row>
    <row r="46" ht="15.75" customHeight="1">
      <c r="A46" s="117"/>
      <c r="B46" s="117"/>
      <c r="C46" s="117"/>
      <c r="D46" s="117"/>
      <c r="E46" s="117"/>
      <c r="F46" s="117"/>
      <c r="G46" s="117"/>
      <c r="H46" s="117"/>
      <c r="I46" s="117"/>
      <c r="J46" s="117"/>
      <c r="K46" s="117"/>
      <c r="L46" s="117"/>
      <c r="M46" s="117"/>
      <c r="N46" s="117"/>
      <c r="O46" s="117"/>
      <c r="P46" s="117"/>
      <c r="Q46" s="117"/>
      <c r="R46" s="117"/>
      <c r="S46" s="117"/>
      <c r="T46" s="117"/>
      <c r="U46" s="117"/>
      <c r="V46" s="117"/>
      <c r="W46" s="117"/>
      <c r="X46" s="117"/>
      <c r="Y46" s="117"/>
      <c r="Z46" s="117"/>
    </row>
    <row r="47" ht="15.75" customHeight="1">
      <c r="A47" s="117"/>
      <c r="B47" s="117"/>
      <c r="C47" s="117"/>
      <c r="D47" s="117"/>
      <c r="E47" s="117"/>
      <c r="F47" s="117"/>
      <c r="G47" s="117"/>
      <c r="H47" s="117"/>
      <c r="I47" s="117"/>
      <c r="J47" s="117"/>
      <c r="K47" s="117"/>
      <c r="L47" s="117"/>
      <c r="M47" s="117"/>
      <c r="N47" s="117"/>
      <c r="O47" s="117"/>
      <c r="P47" s="117"/>
      <c r="Q47" s="117"/>
      <c r="R47" s="117"/>
      <c r="S47" s="117"/>
      <c r="T47" s="117"/>
      <c r="U47" s="117"/>
      <c r="V47" s="117"/>
      <c r="W47" s="117"/>
      <c r="X47" s="117"/>
      <c r="Y47" s="117"/>
      <c r="Z47" s="117"/>
    </row>
    <row r="48" ht="15.75" customHeight="1">
      <c r="A48" s="117"/>
      <c r="B48" s="117"/>
      <c r="C48" s="117"/>
      <c r="D48" s="117"/>
      <c r="E48" s="117"/>
      <c r="F48" s="117"/>
      <c r="G48" s="117"/>
      <c r="H48" s="117"/>
      <c r="I48" s="117"/>
      <c r="J48" s="117"/>
      <c r="K48" s="117"/>
      <c r="L48" s="117"/>
      <c r="M48" s="117"/>
      <c r="N48" s="117"/>
      <c r="O48" s="117"/>
      <c r="P48" s="117"/>
      <c r="Q48" s="117"/>
      <c r="R48" s="117"/>
      <c r="S48" s="117"/>
      <c r="T48" s="117"/>
      <c r="U48" s="117"/>
      <c r="V48" s="117"/>
      <c r="W48" s="117"/>
      <c r="X48" s="117"/>
      <c r="Y48" s="117"/>
      <c r="Z48" s="117"/>
    </row>
    <row r="49" ht="15.75" customHeight="1">
      <c r="A49" s="117"/>
      <c r="B49" s="117"/>
      <c r="C49" s="117"/>
      <c r="D49" s="117"/>
      <c r="E49" s="117"/>
      <c r="F49" s="117"/>
      <c r="G49" s="117"/>
      <c r="H49" s="117"/>
      <c r="I49" s="117"/>
      <c r="J49" s="117"/>
      <c r="K49" s="117"/>
      <c r="L49" s="117"/>
      <c r="M49" s="117"/>
      <c r="N49" s="117"/>
      <c r="O49" s="117"/>
      <c r="P49" s="117"/>
      <c r="Q49" s="117"/>
      <c r="R49" s="117"/>
      <c r="S49" s="117"/>
      <c r="T49" s="117"/>
      <c r="U49" s="117"/>
      <c r="V49" s="117"/>
      <c r="W49" s="117"/>
      <c r="X49" s="117"/>
      <c r="Y49" s="117"/>
      <c r="Z49" s="117"/>
    </row>
    <row r="50" ht="15.75" customHeight="1">
      <c r="A50" s="117"/>
      <c r="B50" s="117"/>
      <c r="C50" s="117"/>
      <c r="D50" s="117"/>
      <c r="E50" s="117"/>
      <c r="F50" s="117"/>
      <c r="G50" s="117"/>
      <c r="H50" s="117"/>
      <c r="I50" s="117"/>
      <c r="J50" s="117"/>
      <c r="K50" s="117"/>
      <c r="L50" s="117"/>
      <c r="M50" s="117"/>
      <c r="N50" s="117"/>
      <c r="O50" s="117"/>
      <c r="P50" s="117"/>
      <c r="Q50" s="117"/>
      <c r="R50" s="117"/>
      <c r="S50" s="117"/>
      <c r="T50" s="117"/>
      <c r="U50" s="117"/>
      <c r="V50" s="117"/>
      <c r="W50" s="117"/>
      <c r="X50" s="117"/>
      <c r="Y50" s="117"/>
      <c r="Z50" s="117"/>
    </row>
    <row r="51" ht="15.75" customHeight="1">
      <c r="A51" s="117"/>
      <c r="B51" s="117"/>
      <c r="C51" s="117"/>
      <c r="D51" s="117"/>
      <c r="E51" s="117"/>
      <c r="F51" s="117"/>
      <c r="G51" s="117"/>
      <c r="H51" s="117"/>
      <c r="I51" s="117"/>
      <c r="J51" s="117"/>
      <c r="K51" s="117"/>
      <c r="L51" s="117"/>
      <c r="M51" s="117"/>
      <c r="N51" s="117"/>
      <c r="O51" s="117"/>
      <c r="P51" s="117"/>
      <c r="Q51" s="117"/>
      <c r="R51" s="117"/>
      <c r="S51" s="117"/>
      <c r="T51" s="117"/>
      <c r="U51" s="117"/>
      <c r="V51" s="117"/>
      <c r="W51" s="117"/>
      <c r="X51" s="117"/>
      <c r="Y51" s="117"/>
      <c r="Z51" s="117"/>
    </row>
    <row r="52" ht="15.75" customHeight="1">
      <c r="A52" s="117"/>
      <c r="B52" s="117"/>
      <c r="C52" s="117"/>
      <c r="D52" s="117"/>
      <c r="E52" s="117"/>
      <c r="F52" s="117"/>
      <c r="G52" s="117"/>
      <c r="H52" s="117"/>
      <c r="I52" s="117"/>
      <c r="J52" s="117"/>
      <c r="K52" s="117"/>
      <c r="L52" s="117"/>
      <c r="M52" s="117"/>
      <c r="N52" s="117"/>
      <c r="O52" s="117"/>
      <c r="P52" s="117"/>
      <c r="Q52" s="117"/>
      <c r="R52" s="117"/>
      <c r="S52" s="117"/>
      <c r="T52" s="117"/>
      <c r="U52" s="117"/>
      <c r="V52" s="117"/>
      <c r="W52" s="117"/>
      <c r="X52" s="117"/>
      <c r="Y52" s="117"/>
      <c r="Z52" s="117"/>
    </row>
    <row r="53" ht="15.75" customHeight="1">
      <c r="A53" s="117"/>
      <c r="B53" s="117"/>
      <c r="C53" s="117"/>
      <c r="D53" s="117"/>
      <c r="E53" s="117"/>
      <c r="F53" s="117"/>
      <c r="G53" s="117"/>
      <c r="H53" s="117"/>
      <c r="I53" s="117"/>
      <c r="J53" s="117"/>
      <c r="K53" s="117"/>
      <c r="L53" s="117"/>
      <c r="M53" s="117"/>
      <c r="N53" s="117"/>
      <c r="O53" s="117"/>
      <c r="P53" s="117"/>
      <c r="Q53" s="117"/>
      <c r="R53" s="117"/>
      <c r="S53" s="117"/>
      <c r="T53" s="117"/>
      <c r="U53" s="117"/>
      <c r="V53" s="117"/>
      <c r="W53" s="117"/>
      <c r="X53" s="117"/>
      <c r="Y53" s="117"/>
      <c r="Z53" s="117"/>
    </row>
    <row r="54" ht="15.75" customHeight="1">
      <c r="A54" s="117"/>
      <c r="B54" s="117"/>
      <c r="C54" s="117"/>
      <c r="D54" s="117"/>
      <c r="E54" s="117"/>
      <c r="F54" s="117"/>
      <c r="G54" s="117"/>
      <c r="H54" s="117"/>
      <c r="I54" s="117"/>
      <c r="J54" s="117"/>
      <c r="K54" s="117"/>
      <c r="L54" s="117"/>
      <c r="M54" s="117"/>
      <c r="N54" s="117"/>
      <c r="O54" s="117"/>
      <c r="P54" s="117"/>
      <c r="Q54" s="117"/>
      <c r="R54" s="117"/>
      <c r="S54" s="117"/>
      <c r="T54" s="117"/>
      <c r="U54" s="117"/>
      <c r="V54" s="117"/>
      <c r="W54" s="117"/>
      <c r="X54" s="117"/>
      <c r="Y54" s="117"/>
      <c r="Z54" s="117"/>
    </row>
    <row r="55" ht="15.75" customHeight="1">
      <c r="A55" s="117"/>
      <c r="B55" s="117"/>
      <c r="C55" s="117"/>
      <c r="D55" s="117"/>
      <c r="E55" s="117"/>
      <c r="F55" s="117"/>
      <c r="G55" s="117"/>
      <c r="H55" s="117"/>
      <c r="I55" s="117"/>
      <c r="J55" s="117"/>
      <c r="K55" s="117"/>
      <c r="L55" s="117"/>
      <c r="M55" s="117"/>
      <c r="N55" s="117"/>
      <c r="O55" s="117"/>
      <c r="P55" s="117"/>
      <c r="Q55" s="117"/>
      <c r="R55" s="117"/>
      <c r="S55" s="117"/>
      <c r="T55" s="117"/>
      <c r="U55" s="117"/>
      <c r="V55" s="117"/>
      <c r="W55" s="117"/>
      <c r="X55" s="117"/>
      <c r="Y55" s="117"/>
      <c r="Z55" s="117"/>
    </row>
    <row r="56" ht="15.75" customHeight="1">
      <c r="A56" s="117"/>
      <c r="B56" s="117"/>
      <c r="C56" s="117"/>
      <c r="D56" s="117"/>
      <c r="E56" s="117"/>
      <c r="F56" s="117"/>
      <c r="G56" s="117"/>
      <c r="H56" s="117"/>
      <c r="I56" s="117"/>
      <c r="J56" s="117"/>
      <c r="K56" s="117"/>
      <c r="L56" s="117"/>
      <c r="M56" s="117"/>
      <c r="N56" s="117"/>
      <c r="O56" s="117"/>
      <c r="P56" s="117"/>
      <c r="Q56" s="117"/>
      <c r="R56" s="117"/>
      <c r="S56" s="117"/>
      <c r="T56" s="117"/>
      <c r="U56" s="117"/>
      <c r="V56" s="117"/>
      <c r="W56" s="117"/>
      <c r="X56" s="117"/>
      <c r="Y56" s="117"/>
      <c r="Z56" s="117"/>
    </row>
    <row r="57" ht="15.75" customHeight="1">
      <c r="A57" s="117"/>
      <c r="B57" s="117"/>
      <c r="C57" s="117"/>
      <c r="D57" s="117"/>
      <c r="E57" s="117"/>
      <c r="F57" s="117"/>
      <c r="G57" s="117"/>
      <c r="H57" s="117"/>
      <c r="I57" s="117"/>
      <c r="J57" s="117"/>
      <c r="K57" s="117"/>
      <c r="L57" s="117"/>
      <c r="M57" s="117"/>
      <c r="N57" s="117"/>
      <c r="O57" s="117"/>
      <c r="P57" s="117"/>
      <c r="Q57" s="117"/>
      <c r="R57" s="117"/>
      <c r="S57" s="117"/>
      <c r="T57" s="117"/>
      <c r="U57" s="117"/>
      <c r="V57" s="117"/>
      <c r="W57" s="117"/>
      <c r="X57" s="117"/>
      <c r="Y57" s="117"/>
      <c r="Z57" s="117"/>
    </row>
    <row r="58" ht="15.75" customHeight="1">
      <c r="A58" s="117"/>
      <c r="B58" s="117"/>
      <c r="C58" s="117"/>
      <c r="D58" s="117"/>
      <c r="E58" s="117"/>
      <c r="F58" s="117"/>
      <c r="G58" s="117"/>
      <c r="H58" s="117"/>
      <c r="I58" s="117"/>
      <c r="J58" s="117"/>
      <c r="K58" s="117"/>
      <c r="L58" s="117"/>
      <c r="M58" s="117"/>
      <c r="N58" s="117"/>
      <c r="O58" s="117"/>
      <c r="P58" s="117"/>
      <c r="Q58" s="117"/>
      <c r="R58" s="117"/>
      <c r="S58" s="117"/>
      <c r="T58" s="117"/>
      <c r="U58" s="117"/>
      <c r="V58" s="117"/>
      <c r="W58" s="117"/>
      <c r="X58" s="117"/>
      <c r="Y58" s="117"/>
      <c r="Z58" s="117"/>
    </row>
    <row r="59" ht="15.75" customHeight="1">
      <c r="A59" s="117"/>
      <c r="B59" s="117"/>
      <c r="C59" s="117"/>
      <c r="D59" s="117"/>
      <c r="E59" s="117"/>
      <c r="F59" s="117"/>
      <c r="G59" s="117"/>
      <c r="H59" s="117"/>
      <c r="I59" s="117"/>
      <c r="J59" s="117"/>
      <c r="K59" s="117"/>
      <c r="L59" s="117"/>
      <c r="M59" s="117"/>
      <c r="N59" s="117"/>
      <c r="O59" s="117"/>
      <c r="P59" s="117"/>
      <c r="Q59" s="117"/>
      <c r="R59" s="117"/>
      <c r="S59" s="117"/>
      <c r="T59" s="117"/>
      <c r="U59" s="117"/>
      <c r="V59" s="117"/>
      <c r="W59" s="117"/>
      <c r="X59" s="117"/>
      <c r="Y59" s="117"/>
      <c r="Z59" s="117"/>
    </row>
    <row r="60" ht="15.75" customHeight="1">
      <c r="A60" s="117"/>
      <c r="B60" s="117"/>
      <c r="C60" s="117"/>
      <c r="D60" s="117"/>
      <c r="E60" s="117"/>
      <c r="F60" s="117"/>
      <c r="G60" s="117"/>
      <c r="H60" s="117"/>
      <c r="I60" s="117"/>
      <c r="J60" s="117"/>
      <c r="K60" s="117"/>
      <c r="L60" s="117"/>
      <c r="M60" s="117"/>
      <c r="N60" s="117"/>
      <c r="O60" s="117"/>
      <c r="P60" s="117"/>
      <c r="Q60" s="117"/>
      <c r="R60" s="117"/>
      <c r="S60" s="117"/>
      <c r="T60" s="117"/>
      <c r="U60" s="117"/>
      <c r="V60" s="117"/>
      <c r="W60" s="117"/>
      <c r="X60" s="117"/>
      <c r="Y60" s="117"/>
      <c r="Z60" s="117"/>
    </row>
    <row r="61" ht="15.75" customHeight="1">
      <c r="A61" s="117"/>
      <c r="B61" s="117"/>
      <c r="C61" s="117"/>
      <c r="D61" s="117"/>
      <c r="E61" s="117"/>
      <c r="F61" s="117"/>
      <c r="G61" s="117"/>
      <c r="H61" s="117"/>
      <c r="I61" s="117"/>
      <c r="J61" s="117"/>
      <c r="K61" s="117"/>
      <c r="L61" s="117"/>
      <c r="M61" s="117"/>
      <c r="N61" s="117"/>
      <c r="O61" s="117"/>
      <c r="P61" s="117"/>
      <c r="Q61" s="117"/>
      <c r="R61" s="117"/>
      <c r="S61" s="117"/>
      <c r="T61" s="117"/>
      <c r="U61" s="117"/>
      <c r="V61" s="117"/>
      <c r="W61" s="117"/>
      <c r="X61" s="117"/>
      <c r="Y61" s="117"/>
      <c r="Z61" s="117"/>
    </row>
    <row r="62" ht="15.75" customHeight="1">
      <c r="A62" s="117"/>
      <c r="B62" s="117"/>
      <c r="C62" s="117"/>
      <c r="D62" s="117"/>
      <c r="E62" s="117"/>
      <c r="F62" s="117"/>
      <c r="G62" s="117"/>
      <c r="H62" s="117"/>
      <c r="I62" s="117"/>
      <c r="J62" s="117"/>
      <c r="K62" s="117"/>
      <c r="L62" s="117"/>
      <c r="M62" s="117"/>
      <c r="N62" s="117"/>
      <c r="O62" s="117"/>
      <c r="P62" s="117"/>
      <c r="Q62" s="117"/>
      <c r="R62" s="117"/>
      <c r="S62" s="117"/>
      <c r="T62" s="117"/>
      <c r="U62" s="117"/>
      <c r="V62" s="117"/>
      <c r="W62" s="117"/>
      <c r="X62" s="117"/>
      <c r="Y62" s="117"/>
      <c r="Z62" s="117"/>
    </row>
    <row r="63" ht="15.75" customHeight="1">
      <c r="A63" s="117"/>
      <c r="B63" s="117"/>
      <c r="C63" s="117"/>
      <c r="D63" s="117"/>
      <c r="E63" s="117"/>
      <c r="F63" s="117"/>
      <c r="G63" s="117"/>
      <c r="H63" s="117"/>
      <c r="I63" s="117"/>
      <c r="J63" s="117"/>
      <c r="K63" s="117"/>
      <c r="L63" s="117"/>
      <c r="M63" s="117"/>
      <c r="N63" s="117"/>
      <c r="O63" s="117"/>
      <c r="P63" s="117"/>
      <c r="Q63" s="117"/>
      <c r="R63" s="117"/>
      <c r="S63" s="117"/>
      <c r="T63" s="117"/>
      <c r="U63" s="117"/>
      <c r="V63" s="117"/>
      <c r="W63" s="117"/>
      <c r="X63" s="117"/>
      <c r="Y63" s="117"/>
      <c r="Z63" s="117"/>
    </row>
    <row r="64" ht="15.75" customHeight="1">
      <c r="A64" s="117"/>
      <c r="B64" s="117"/>
      <c r="C64" s="117"/>
      <c r="D64" s="117"/>
      <c r="E64" s="117"/>
      <c r="F64" s="117"/>
      <c r="G64" s="117"/>
      <c r="H64" s="117"/>
      <c r="I64" s="117"/>
      <c r="J64" s="117"/>
      <c r="K64" s="117"/>
      <c r="L64" s="117"/>
      <c r="M64" s="117"/>
      <c r="N64" s="117"/>
      <c r="O64" s="117"/>
      <c r="P64" s="117"/>
      <c r="Q64" s="117"/>
      <c r="R64" s="117"/>
      <c r="S64" s="117"/>
      <c r="T64" s="117"/>
      <c r="U64" s="117"/>
      <c r="V64" s="117"/>
      <c r="W64" s="117"/>
      <c r="X64" s="117"/>
      <c r="Y64" s="117"/>
      <c r="Z64" s="117"/>
    </row>
    <row r="65" ht="15.75" customHeight="1">
      <c r="A65" s="117"/>
      <c r="B65" s="117"/>
      <c r="C65" s="117"/>
      <c r="D65" s="117"/>
      <c r="E65" s="117"/>
      <c r="F65" s="117"/>
      <c r="G65" s="117"/>
      <c r="H65" s="117"/>
      <c r="I65" s="117"/>
      <c r="J65" s="117"/>
      <c r="K65" s="117"/>
      <c r="L65" s="117"/>
      <c r="M65" s="117"/>
      <c r="N65" s="117"/>
      <c r="O65" s="117"/>
      <c r="P65" s="117"/>
      <c r="Q65" s="117"/>
      <c r="R65" s="117"/>
      <c r="S65" s="117"/>
      <c r="T65" s="117"/>
      <c r="U65" s="117"/>
      <c r="V65" s="117"/>
      <c r="W65" s="117"/>
      <c r="X65" s="117"/>
      <c r="Y65" s="117"/>
      <c r="Z65" s="117"/>
    </row>
    <row r="66" ht="15.75" customHeight="1">
      <c r="A66" s="117"/>
      <c r="B66" s="117"/>
      <c r="C66" s="117"/>
      <c r="D66" s="117"/>
      <c r="E66" s="117"/>
      <c r="F66" s="117"/>
      <c r="G66" s="117"/>
      <c r="H66" s="117"/>
      <c r="I66" s="117"/>
      <c r="J66" s="117"/>
      <c r="K66" s="117"/>
      <c r="L66" s="117"/>
      <c r="M66" s="117"/>
      <c r="N66" s="117"/>
      <c r="O66" s="117"/>
      <c r="P66" s="117"/>
      <c r="Q66" s="117"/>
      <c r="R66" s="117"/>
      <c r="S66" s="117"/>
      <c r="T66" s="117"/>
      <c r="U66" s="117"/>
      <c r="V66" s="117"/>
      <c r="W66" s="117"/>
      <c r="X66" s="117"/>
      <c r="Y66" s="117"/>
      <c r="Z66" s="117"/>
    </row>
    <row r="67" ht="15.75" customHeight="1">
      <c r="A67" s="117"/>
      <c r="B67" s="117"/>
      <c r="C67" s="117"/>
      <c r="D67" s="117"/>
      <c r="E67" s="117"/>
      <c r="F67" s="117"/>
      <c r="G67" s="117"/>
      <c r="H67" s="117"/>
      <c r="I67" s="117"/>
      <c r="J67" s="117"/>
      <c r="K67" s="117"/>
      <c r="L67" s="117"/>
      <c r="M67" s="117"/>
      <c r="N67" s="117"/>
      <c r="O67" s="117"/>
      <c r="P67" s="117"/>
      <c r="Q67" s="117"/>
      <c r="R67" s="117"/>
      <c r="S67" s="117"/>
      <c r="T67" s="117"/>
      <c r="U67" s="117"/>
      <c r="V67" s="117"/>
      <c r="W67" s="117"/>
      <c r="X67" s="117"/>
      <c r="Y67" s="117"/>
      <c r="Z67" s="117"/>
    </row>
    <row r="68" ht="15.75" customHeight="1">
      <c r="A68" s="117"/>
      <c r="B68" s="117"/>
      <c r="C68" s="117"/>
      <c r="D68" s="117"/>
      <c r="E68" s="117"/>
      <c r="F68" s="117"/>
      <c r="G68" s="117"/>
      <c r="H68" s="117"/>
      <c r="I68" s="117"/>
      <c r="J68" s="117"/>
      <c r="K68" s="117"/>
      <c r="L68" s="117"/>
      <c r="M68" s="117"/>
      <c r="N68" s="117"/>
      <c r="O68" s="117"/>
      <c r="P68" s="117"/>
      <c r="Q68" s="117"/>
      <c r="R68" s="117"/>
      <c r="S68" s="117"/>
      <c r="T68" s="117"/>
      <c r="U68" s="117"/>
      <c r="V68" s="117"/>
      <c r="W68" s="117"/>
      <c r="X68" s="117"/>
      <c r="Y68" s="117"/>
      <c r="Z68" s="117"/>
    </row>
    <row r="69" ht="15.75" customHeight="1">
      <c r="A69" s="117"/>
      <c r="B69" s="117"/>
      <c r="C69" s="117"/>
      <c r="D69" s="117"/>
      <c r="E69" s="117"/>
      <c r="F69" s="117"/>
      <c r="G69" s="117"/>
      <c r="H69" s="117"/>
      <c r="I69" s="117"/>
      <c r="J69" s="117"/>
      <c r="K69" s="117"/>
      <c r="L69" s="117"/>
      <c r="M69" s="117"/>
      <c r="N69" s="117"/>
      <c r="O69" s="117"/>
      <c r="P69" s="117"/>
      <c r="Q69" s="117"/>
      <c r="R69" s="117"/>
      <c r="S69" s="117"/>
      <c r="T69" s="117"/>
      <c r="U69" s="117"/>
      <c r="V69" s="117"/>
      <c r="W69" s="117"/>
      <c r="X69" s="117"/>
      <c r="Y69" s="117"/>
      <c r="Z69" s="117"/>
    </row>
    <row r="70" ht="15.75" customHeight="1">
      <c r="A70" s="117"/>
      <c r="B70" s="117"/>
      <c r="C70" s="117"/>
      <c r="D70" s="117"/>
      <c r="E70" s="117"/>
      <c r="F70" s="117"/>
      <c r="G70" s="117"/>
      <c r="H70" s="117"/>
      <c r="I70" s="117"/>
      <c r="J70" s="117"/>
      <c r="K70" s="117"/>
      <c r="L70" s="117"/>
      <c r="M70" s="117"/>
      <c r="N70" s="117"/>
      <c r="O70" s="117"/>
      <c r="P70" s="117"/>
      <c r="Q70" s="117"/>
      <c r="R70" s="117"/>
      <c r="S70" s="117"/>
      <c r="T70" s="117"/>
      <c r="U70" s="117"/>
      <c r="V70" s="117"/>
      <c r="W70" s="117"/>
      <c r="X70" s="117"/>
      <c r="Y70" s="117"/>
      <c r="Z70" s="117"/>
    </row>
    <row r="71" ht="15.75" customHeight="1">
      <c r="A71" s="117"/>
      <c r="B71" s="117"/>
      <c r="C71" s="117"/>
      <c r="D71" s="117"/>
      <c r="E71" s="117"/>
      <c r="F71" s="117"/>
      <c r="G71" s="117"/>
      <c r="H71" s="117"/>
      <c r="I71" s="117"/>
      <c r="J71" s="117"/>
      <c r="K71" s="117"/>
      <c r="L71" s="117"/>
      <c r="M71" s="117"/>
      <c r="N71" s="117"/>
      <c r="O71" s="117"/>
      <c r="P71" s="117"/>
      <c r="Q71" s="117"/>
      <c r="R71" s="117"/>
      <c r="S71" s="117"/>
      <c r="T71" s="117"/>
      <c r="U71" s="117"/>
      <c r="V71" s="117"/>
      <c r="W71" s="117"/>
      <c r="X71" s="117"/>
      <c r="Y71" s="117"/>
      <c r="Z71" s="117"/>
    </row>
    <row r="72" ht="15.75" customHeight="1">
      <c r="A72" s="117"/>
      <c r="B72" s="117"/>
      <c r="C72" s="117"/>
      <c r="D72" s="117"/>
      <c r="E72" s="117"/>
      <c r="F72" s="117"/>
      <c r="G72" s="117"/>
      <c r="H72" s="117"/>
      <c r="I72" s="117"/>
      <c r="J72" s="117"/>
      <c r="K72" s="117"/>
      <c r="L72" s="117"/>
      <c r="M72" s="117"/>
      <c r="N72" s="117"/>
      <c r="O72" s="117"/>
      <c r="P72" s="117"/>
      <c r="Q72" s="117"/>
      <c r="R72" s="117"/>
      <c r="S72" s="117"/>
      <c r="T72" s="117"/>
      <c r="U72" s="117"/>
      <c r="V72" s="117"/>
      <c r="W72" s="117"/>
      <c r="X72" s="117"/>
      <c r="Y72" s="117"/>
      <c r="Z72" s="117"/>
    </row>
    <row r="73" ht="15.75" customHeight="1">
      <c r="A73" s="117"/>
      <c r="B73" s="117"/>
      <c r="C73" s="117"/>
      <c r="D73" s="117"/>
      <c r="E73" s="117"/>
      <c r="F73" s="117"/>
      <c r="G73" s="117"/>
      <c r="H73" s="117"/>
      <c r="I73" s="117"/>
      <c r="J73" s="117"/>
      <c r="K73" s="117"/>
      <c r="L73" s="117"/>
      <c r="M73" s="117"/>
      <c r="N73" s="117"/>
      <c r="O73" s="117"/>
      <c r="P73" s="117"/>
      <c r="Q73" s="117"/>
      <c r="R73" s="117"/>
      <c r="S73" s="117"/>
      <c r="T73" s="117"/>
      <c r="U73" s="117"/>
      <c r="V73" s="117"/>
      <c r="W73" s="117"/>
      <c r="X73" s="117"/>
      <c r="Y73" s="117"/>
      <c r="Z73" s="117"/>
    </row>
    <row r="74" ht="15.75" customHeight="1">
      <c r="A74" s="117"/>
      <c r="B74" s="117"/>
      <c r="C74" s="117"/>
      <c r="D74" s="117"/>
      <c r="E74" s="117"/>
      <c r="F74" s="117"/>
      <c r="G74" s="117"/>
      <c r="H74" s="117"/>
      <c r="I74" s="117"/>
      <c r="J74" s="117"/>
      <c r="K74" s="117"/>
      <c r="L74" s="117"/>
      <c r="M74" s="117"/>
      <c r="N74" s="117"/>
      <c r="O74" s="117"/>
      <c r="P74" s="117"/>
      <c r="Q74" s="117"/>
      <c r="R74" s="117"/>
      <c r="S74" s="117"/>
      <c r="T74" s="117"/>
      <c r="U74" s="117"/>
      <c r="V74" s="117"/>
      <c r="W74" s="117"/>
      <c r="X74" s="117"/>
      <c r="Y74" s="117"/>
      <c r="Z74" s="117"/>
    </row>
    <row r="75" ht="15.75" customHeight="1">
      <c r="A75" s="117"/>
      <c r="B75" s="117"/>
      <c r="C75" s="117"/>
      <c r="D75" s="117"/>
      <c r="E75" s="117"/>
      <c r="F75" s="117"/>
      <c r="G75" s="117"/>
      <c r="H75" s="117"/>
      <c r="I75" s="117"/>
      <c r="J75" s="117"/>
      <c r="K75" s="117"/>
      <c r="L75" s="117"/>
      <c r="M75" s="117"/>
      <c r="N75" s="117"/>
      <c r="O75" s="117"/>
      <c r="P75" s="117"/>
      <c r="Q75" s="117"/>
      <c r="R75" s="117"/>
      <c r="S75" s="117"/>
      <c r="T75" s="117"/>
      <c r="U75" s="117"/>
      <c r="V75" s="117"/>
      <c r="W75" s="117"/>
      <c r="X75" s="117"/>
      <c r="Y75" s="117"/>
      <c r="Z75" s="117"/>
    </row>
    <row r="76" ht="15.75" customHeight="1">
      <c r="A76" s="117"/>
      <c r="B76" s="117"/>
      <c r="C76" s="117"/>
      <c r="D76" s="117"/>
      <c r="E76" s="117"/>
      <c r="F76" s="117"/>
      <c r="G76" s="117"/>
      <c r="H76" s="117"/>
      <c r="I76" s="117"/>
      <c r="J76" s="117"/>
      <c r="K76" s="117"/>
      <c r="L76" s="117"/>
      <c r="M76" s="117"/>
      <c r="N76" s="117"/>
      <c r="O76" s="117"/>
      <c r="P76" s="117"/>
      <c r="Q76" s="117"/>
      <c r="R76" s="117"/>
      <c r="S76" s="117"/>
      <c r="T76" s="117"/>
      <c r="U76" s="117"/>
      <c r="V76" s="117"/>
      <c r="W76" s="117"/>
      <c r="X76" s="117"/>
      <c r="Y76" s="117"/>
      <c r="Z76" s="117"/>
    </row>
    <row r="77" ht="15.75" customHeight="1">
      <c r="A77" s="117"/>
      <c r="B77" s="117"/>
      <c r="C77" s="117"/>
      <c r="D77" s="117"/>
      <c r="E77" s="117"/>
      <c r="F77" s="117"/>
      <c r="G77" s="117"/>
      <c r="H77" s="117"/>
      <c r="I77" s="117"/>
      <c r="J77" s="117"/>
      <c r="K77" s="117"/>
      <c r="L77" s="117"/>
      <c r="M77" s="117"/>
      <c r="N77" s="117"/>
      <c r="O77" s="117"/>
      <c r="P77" s="117"/>
      <c r="Q77" s="117"/>
      <c r="R77" s="117"/>
      <c r="S77" s="117"/>
      <c r="T77" s="117"/>
      <c r="U77" s="117"/>
      <c r="V77" s="117"/>
      <c r="W77" s="117"/>
      <c r="X77" s="117"/>
      <c r="Y77" s="117"/>
      <c r="Z77" s="117"/>
    </row>
    <row r="78" ht="15.75" customHeight="1">
      <c r="A78" s="117"/>
      <c r="B78" s="117"/>
      <c r="C78" s="117"/>
      <c r="D78" s="117"/>
      <c r="E78" s="117"/>
      <c r="F78" s="117"/>
      <c r="G78" s="117"/>
      <c r="H78" s="117"/>
      <c r="I78" s="117"/>
      <c r="J78" s="117"/>
      <c r="K78" s="117"/>
      <c r="L78" s="117"/>
      <c r="M78" s="117"/>
      <c r="N78" s="117"/>
      <c r="O78" s="117"/>
      <c r="P78" s="117"/>
      <c r="Q78" s="117"/>
      <c r="R78" s="117"/>
      <c r="S78" s="117"/>
      <c r="T78" s="117"/>
      <c r="U78" s="117"/>
      <c r="V78" s="117"/>
      <c r="W78" s="117"/>
      <c r="X78" s="117"/>
      <c r="Y78" s="117"/>
      <c r="Z78" s="117"/>
    </row>
    <row r="79" ht="15.75" customHeight="1">
      <c r="A79" s="117"/>
      <c r="B79" s="117"/>
      <c r="C79" s="117"/>
      <c r="D79" s="117"/>
      <c r="E79" s="117"/>
      <c r="F79" s="117"/>
      <c r="G79" s="117"/>
      <c r="H79" s="117"/>
      <c r="I79" s="117"/>
      <c r="J79" s="117"/>
      <c r="K79" s="117"/>
      <c r="L79" s="117"/>
      <c r="M79" s="117"/>
      <c r="N79" s="117"/>
      <c r="O79" s="117"/>
      <c r="P79" s="117"/>
      <c r="Q79" s="117"/>
      <c r="R79" s="117"/>
      <c r="S79" s="117"/>
      <c r="T79" s="117"/>
      <c r="U79" s="117"/>
      <c r="V79" s="117"/>
      <c r="W79" s="117"/>
      <c r="X79" s="117"/>
      <c r="Y79" s="117"/>
      <c r="Z79" s="117"/>
    </row>
    <row r="80" ht="15.75" customHeight="1">
      <c r="A80" s="117"/>
      <c r="B80" s="117"/>
      <c r="C80" s="117"/>
      <c r="D80" s="117"/>
      <c r="E80" s="117"/>
      <c r="F80" s="117"/>
      <c r="G80" s="117"/>
      <c r="H80" s="117"/>
      <c r="I80" s="117"/>
      <c r="J80" s="117"/>
      <c r="K80" s="117"/>
      <c r="L80" s="117"/>
      <c r="M80" s="117"/>
      <c r="N80" s="117"/>
      <c r="O80" s="117"/>
      <c r="P80" s="117"/>
      <c r="Q80" s="117"/>
      <c r="R80" s="117"/>
      <c r="S80" s="117"/>
      <c r="T80" s="117"/>
      <c r="U80" s="117"/>
      <c r="V80" s="117"/>
      <c r="W80" s="117"/>
      <c r="X80" s="117"/>
      <c r="Y80" s="117"/>
      <c r="Z80" s="117"/>
    </row>
    <row r="81" ht="15.75" customHeight="1">
      <c r="A81" s="117"/>
      <c r="B81" s="117"/>
      <c r="C81" s="117"/>
      <c r="D81" s="117"/>
      <c r="E81" s="117"/>
      <c r="F81" s="117"/>
      <c r="G81" s="117"/>
      <c r="H81" s="117"/>
      <c r="I81" s="117"/>
      <c r="J81" s="117"/>
      <c r="K81" s="117"/>
      <c r="L81" s="117"/>
      <c r="M81" s="117"/>
      <c r="N81" s="117"/>
      <c r="O81" s="117"/>
      <c r="P81" s="117"/>
      <c r="Q81" s="117"/>
      <c r="R81" s="117"/>
      <c r="S81" s="117"/>
      <c r="T81" s="117"/>
      <c r="U81" s="117"/>
      <c r="V81" s="117"/>
      <c r="W81" s="117"/>
      <c r="X81" s="117"/>
      <c r="Y81" s="117"/>
      <c r="Z81" s="117"/>
    </row>
    <row r="82" ht="15.75" customHeight="1">
      <c r="A82" s="117"/>
      <c r="B82" s="117"/>
      <c r="C82" s="117"/>
      <c r="D82" s="117"/>
      <c r="E82" s="117"/>
      <c r="F82" s="117"/>
      <c r="G82" s="117"/>
      <c r="H82" s="117"/>
      <c r="I82" s="117"/>
      <c r="J82" s="117"/>
      <c r="K82" s="117"/>
      <c r="L82" s="117"/>
      <c r="M82" s="117"/>
      <c r="N82" s="117"/>
      <c r="O82" s="117"/>
      <c r="P82" s="117"/>
      <c r="Q82" s="117"/>
      <c r="R82" s="117"/>
      <c r="S82" s="117"/>
      <c r="T82" s="117"/>
      <c r="U82" s="117"/>
      <c r="V82" s="117"/>
      <c r="W82" s="117"/>
      <c r="X82" s="117"/>
      <c r="Y82" s="117"/>
      <c r="Z82" s="117"/>
    </row>
    <row r="83" ht="15.75" customHeight="1">
      <c r="A83" s="117"/>
      <c r="B83" s="117"/>
      <c r="C83" s="117"/>
      <c r="D83" s="117"/>
      <c r="E83" s="117"/>
      <c r="F83" s="117"/>
      <c r="G83" s="117"/>
      <c r="H83" s="117"/>
      <c r="I83" s="117"/>
      <c r="J83" s="117"/>
      <c r="K83" s="117"/>
      <c r="L83" s="117"/>
      <c r="M83" s="117"/>
      <c r="N83" s="117"/>
      <c r="O83" s="117"/>
      <c r="P83" s="117"/>
      <c r="Q83" s="117"/>
      <c r="R83" s="117"/>
      <c r="S83" s="117"/>
      <c r="T83" s="117"/>
      <c r="U83" s="117"/>
      <c r="V83" s="117"/>
      <c r="W83" s="117"/>
      <c r="X83" s="117"/>
      <c r="Y83" s="117"/>
      <c r="Z83" s="117"/>
    </row>
    <row r="84" ht="15.75" customHeight="1">
      <c r="A84" s="117"/>
      <c r="B84" s="117"/>
      <c r="C84" s="117"/>
      <c r="D84" s="117"/>
      <c r="E84" s="117"/>
      <c r="F84" s="117"/>
      <c r="G84" s="117"/>
      <c r="H84" s="117"/>
      <c r="I84" s="117"/>
      <c r="J84" s="117"/>
      <c r="K84" s="117"/>
      <c r="L84" s="117"/>
      <c r="M84" s="117"/>
      <c r="N84" s="117"/>
      <c r="O84" s="117"/>
      <c r="P84" s="117"/>
      <c r="Q84" s="117"/>
      <c r="R84" s="117"/>
      <c r="S84" s="117"/>
      <c r="T84" s="117"/>
      <c r="U84" s="117"/>
      <c r="V84" s="117"/>
      <c r="W84" s="117"/>
      <c r="X84" s="117"/>
      <c r="Y84" s="117"/>
      <c r="Z84" s="117"/>
    </row>
    <row r="85" ht="15.75" customHeight="1">
      <c r="A85" s="117"/>
      <c r="B85" s="117"/>
      <c r="C85" s="117"/>
      <c r="D85" s="117"/>
      <c r="E85" s="117"/>
      <c r="F85" s="117"/>
      <c r="G85" s="117"/>
      <c r="H85" s="117"/>
      <c r="I85" s="117"/>
      <c r="J85" s="117"/>
      <c r="K85" s="117"/>
      <c r="L85" s="117"/>
      <c r="M85" s="117"/>
      <c r="N85" s="117"/>
      <c r="O85" s="117"/>
      <c r="P85" s="117"/>
      <c r="Q85" s="117"/>
      <c r="R85" s="117"/>
      <c r="S85" s="117"/>
      <c r="T85" s="117"/>
      <c r="U85" s="117"/>
      <c r="V85" s="117"/>
      <c r="W85" s="117"/>
      <c r="X85" s="117"/>
      <c r="Y85" s="117"/>
      <c r="Z85" s="117"/>
    </row>
    <row r="86" ht="15.75" customHeight="1">
      <c r="A86" s="117"/>
      <c r="B86" s="117"/>
      <c r="C86" s="117"/>
      <c r="D86" s="117"/>
      <c r="E86" s="117"/>
      <c r="F86" s="117"/>
      <c r="G86" s="117"/>
      <c r="H86" s="117"/>
      <c r="I86" s="117"/>
      <c r="J86" s="117"/>
      <c r="K86" s="117"/>
      <c r="L86" s="117"/>
      <c r="M86" s="117"/>
      <c r="N86" s="117"/>
      <c r="O86" s="117"/>
      <c r="P86" s="117"/>
      <c r="Q86" s="117"/>
      <c r="R86" s="117"/>
      <c r="S86" s="117"/>
      <c r="T86" s="117"/>
      <c r="U86" s="117"/>
      <c r="V86" s="117"/>
      <c r="W86" s="117"/>
      <c r="X86" s="117"/>
      <c r="Y86" s="117"/>
      <c r="Z86" s="117"/>
    </row>
    <row r="87" ht="15.75" customHeight="1">
      <c r="A87" s="117"/>
      <c r="B87" s="117"/>
      <c r="C87" s="117"/>
      <c r="D87" s="117"/>
      <c r="E87" s="117"/>
      <c r="F87" s="117"/>
      <c r="G87" s="117"/>
      <c r="H87" s="117"/>
      <c r="I87" s="117"/>
      <c r="J87" s="117"/>
      <c r="K87" s="117"/>
      <c r="L87" s="117"/>
      <c r="M87" s="117"/>
      <c r="N87" s="117"/>
      <c r="O87" s="117"/>
      <c r="P87" s="117"/>
      <c r="Q87" s="117"/>
      <c r="R87" s="117"/>
      <c r="S87" s="117"/>
      <c r="T87" s="117"/>
      <c r="U87" s="117"/>
      <c r="V87" s="117"/>
      <c r="W87" s="117"/>
      <c r="X87" s="117"/>
      <c r="Y87" s="117"/>
      <c r="Z87" s="117"/>
    </row>
    <row r="88" ht="15.75" customHeight="1">
      <c r="A88" s="117"/>
      <c r="B88" s="117"/>
      <c r="C88" s="117"/>
      <c r="D88" s="117"/>
      <c r="E88" s="117"/>
      <c r="F88" s="117"/>
      <c r="G88" s="117"/>
      <c r="H88" s="117"/>
      <c r="I88" s="117"/>
      <c r="J88" s="117"/>
      <c r="K88" s="117"/>
      <c r="L88" s="117"/>
      <c r="M88" s="117"/>
      <c r="N88" s="117"/>
      <c r="O88" s="117"/>
      <c r="P88" s="117"/>
      <c r="Q88" s="117"/>
      <c r="R88" s="117"/>
      <c r="S88" s="117"/>
      <c r="T88" s="117"/>
      <c r="U88" s="117"/>
      <c r="V88" s="117"/>
      <c r="W88" s="117"/>
      <c r="X88" s="117"/>
      <c r="Y88" s="117"/>
      <c r="Z88" s="117"/>
    </row>
    <row r="89" ht="15.75" customHeight="1">
      <c r="A89" s="117"/>
      <c r="B89" s="117"/>
      <c r="C89" s="117"/>
      <c r="D89" s="117"/>
      <c r="E89" s="117"/>
      <c r="F89" s="117"/>
      <c r="G89" s="117"/>
      <c r="H89" s="117"/>
      <c r="I89" s="117"/>
      <c r="J89" s="117"/>
      <c r="K89" s="117"/>
      <c r="L89" s="117"/>
      <c r="M89" s="117"/>
      <c r="N89" s="117"/>
      <c r="O89" s="117"/>
      <c r="P89" s="117"/>
      <c r="Q89" s="117"/>
      <c r="R89" s="117"/>
      <c r="S89" s="117"/>
      <c r="T89" s="117"/>
      <c r="U89" s="117"/>
      <c r="V89" s="117"/>
      <c r="W89" s="117"/>
      <c r="X89" s="117"/>
      <c r="Y89" s="117"/>
      <c r="Z89" s="117"/>
    </row>
    <row r="90" ht="15.75" customHeight="1">
      <c r="A90" s="117"/>
      <c r="B90" s="117"/>
      <c r="C90" s="117"/>
      <c r="D90" s="117"/>
      <c r="E90" s="117"/>
      <c r="F90" s="117"/>
      <c r="G90" s="117"/>
      <c r="H90" s="117"/>
      <c r="I90" s="117"/>
      <c r="J90" s="117"/>
      <c r="K90" s="117"/>
      <c r="L90" s="117"/>
      <c r="M90" s="117"/>
      <c r="N90" s="117"/>
      <c r="O90" s="117"/>
      <c r="P90" s="117"/>
      <c r="Q90" s="117"/>
      <c r="R90" s="117"/>
      <c r="S90" s="117"/>
      <c r="T90" s="117"/>
      <c r="U90" s="117"/>
      <c r="V90" s="117"/>
      <c r="W90" s="117"/>
      <c r="X90" s="117"/>
      <c r="Y90" s="117"/>
      <c r="Z90" s="117"/>
    </row>
    <row r="91" ht="15.75" customHeight="1">
      <c r="A91" s="117"/>
      <c r="B91" s="117"/>
      <c r="C91" s="117"/>
      <c r="D91" s="117"/>
      <c r="E91" s="117"/>
      <c r="F91" s="117"/>
      <c r="G91" s="117"/>
      <c r="H91" s="117"/>
      <c r="I91" s="117"/>
      <c r="J91" s="117"/>
      <c r="K91" s="117"/>
      <c r="L91" s="117"/>
      <c r="M91" s="117"/>
      <c r="N91" s="117"/>
      <c r="O91" s="117"/>
      <c r="P91" s="117"/>
      <c r="Q91" s="117"/>
      <c r="R91" s="117"/>
      <c r="S91" s="117"/>
      <c r="T91" s="117"/>
      <c r="U91" s="117"/>
      <c r="V91" s="117"/>
      <c r="W91" s="117"/>
      <c r="X91" s="117"/>
      <c r="Y91" s="117"/>
      <c r="Z91" s="117"/>
    </row>
    <row r="92" ht="15.75" customHeight="1">
      <c r="A92" s="117"/>
      <c r="B92" s="117"/>
      <c r="C92" s="117"/>
      <c r="D92" s="117"/>
      <c r="E92" s="117"/>
      <c r="F92" s="117"/>
      <c r="G92" s="117"/>
      <c r="H92" s="117"/>
      <c r="I92" s="117"/>
      <c r="J92" s="117"/>
      <c r="K92" s="117"/>
      <c r="L92" s="117"/>
      <c r="M92" s="117"/>
      <c r="N92" s="117"/>
      <c r="O92" s="117"/>
      <c r="P92" s="117"/>
      <c r="Q92" s="117"/>
      <c r="R92" s="117"/>
      <c r="S92" s="117"/>
      <c r="T92" s="117"/>
      <c r="U92" s="117"/>
      <c r="V92" s="117"/>
      <c r="W92" s="117"/>
      <c r="X92" s="117"/>
      <c r="Y92" s="117"/>
      <c r="Z92" s="117"/>
    </row>
    <row r="93" ht="15.75" customHeight="1">
      <c r="A93" s="117"/>
      <c r="B93" s="117"/>
      <c r="C93" s="117"/>
      <c r="D93" s="117"/>
      <c r="E93" s="117"/>
      <c r="F93" s="117"/>
      <c r="G93" s="117"/>
      <c r="H93" s="117"/>
      <c r="I93" s="117"/>
      <c r="J93" s="117"/>
      <c r="K93" s="117"/>
      <c r="L93" s="117"/>
      <c r="M93" s="117"/>
      <c r="N93" s="117"/>
      <c r="O93" s="117"/>
      <c r="P93" s="117"/>
      <c r="Q93" s="117"/>
      <c r="R93" s="117"/>
      <c r="S93" s="117"/>
      <c r="T93" s="117"/>
      <c r="U93" s="117"/>
      <c r="V93" s="117"/>
      <c r="W93" s="117"/>
      <c r="X93" s="117"/>
      <c r="Y93" s="117"/>
      <c r="Z93" s="117"/>
    </row>
    <row r="94" ht="15.75" customHeight="1">
      <c r="A94" s="117"/>
      <c r="B94" s="117"/>
      <c r="C94" s="117"/>
      <c r="D94" s="117"/>
      <c r="E94" s="117"/>
      <c r="F94" s="117"/>
      <c r="G94" s="117"/>
      <c r="H94" s="117"/>
      <c r="I94" s="117"/>
      <c r="J94" s="117"/>
      <c r="K94" s="117"/>
      <c r="L94" s="117"/>
      <c r="M94" s="117"/>
      <c r="N94" s="117"/>
      <c r="O94" s="117"/>
      <c r="P94" s="117"/>
      <c r="Q94" s="117"/>
      <c r="R94" s="117"/>
      <c r="S94" s="117"/>
      <c r="T94" s="117"/>
      <c r="U94" s="117"/>
      <c r="V94" s="117"/>
      <c r="W94" s="117"/>
      <c r="X94" s="117"/>
      <c r="Y94" s="117"/>
      <c r="Z94" s="117"/>
    </row>
    <row r="95" ht="15.75" customHeight="1">
      <c r="A95" s="117"/>
      <c r="B95" s="117"/>
      <c r="C95" s="117"/>
      <c r="D95" s="117"/>
      <c r="E95" s="117"/>
      <c r="F95" s="117"/>
      <c r="G95" s="117"/>
      <c r="H95" s="117"/>
      <c r="I95" s="117"/>
      <c r="J95" s="117"/>
      <c r="K95" s="117"/>
      <c r="L95" s="117"/>
      <c r="M95" s="117"/>
      <c r="N95" s="117"/>
      <c r="O95" s="117"/>
      <c r="P95" s="117"/>
      <c r="Q95" s="117"/>
      <c r="R95" s="117"/>
      <c r="S95" s="117"/>
      <c r="T95" s="117"/>
      <c r="U95" s="117"/>
      <c r="V95" s="117"/>
      <c r="W95" s="117"/>
      <c r="X95" s="117"/>
      <c r="Y95" s="117"/>
      <c r="Z95" s="117"/>
    </row>
    <row r="96" ht="15.75" customHeight="1">
      <c r="A96" s="117"/>
      <c r="B96" s="117"/>
      <c r="C96" s="117"/>
      <c r="D96" s="117"/>
      <c r="E96" s="117"/>
      <c r="F96" s="117"/>
      <c r="G96" s="117"/>
      <c r="H96" s="117"/>
      <c r="I96" s="117"/>
      <c r="J96" s="117"/>
      <c r="K96" s="117"/>
      <c r="L96" s="117"/>
      <c r="M96" s="117"/>
      <c r="N96" s="117"/>
      <c r="O96" s="117"/>
      <c r="P96" s="117"/>
      <c r="Q96" s="117"/>
      <c r="R96" s="117"/>
      <c r="S96" s="117"/>
      <c r="T96" s="117"/>
      <c r="U96" s="117"/>
      <c r="V96" s="117"/>
      <c r="W96" s="117"/>
      <c r="X96" s="117"/>
      <c r="Y96" s="117"/>
      <c r="Z96" s="117"/>
    </row>
    <row r="97" ht="15.75" customHeight="1">
      <c r="A97" s="117"/>
      <c r="B97" s="117"/>
      <c r="C97" s="117"/>
      <c r="D97" s="117"/>
      <c r="E97" s="117"/>
      <c r="F97" s="117"/>
      <c r="G97" s="117"/>
      <c r="H97" s="117"/>
      <c r="I97" s="117"/>
      <c r="J97" s="117"/>
      <c r="K97" s="117"/>
      <c r="L97" s="117"/>
      <c r="M97" s="117"/>
      <c r="N97" s="117"/>
      <c r="O97" s="117"/>
      <c r="P97" s="117"/>
      <c r="Q97" s="117"/>
      <c r="R97" s="117"/>
      <c r="S97" s="117"/>
      <c r="T97" s="117"/>
      <c r="U97" s="117"/>
      <c r="V97" s="117"/>
      <c r="W97" s="117"/>
      <c r="X97" s="117"/>
      <c r="Y97" s="117"/>
      <c r="Z97" s="117"/>
    </row>
    <row r="98" ht="15.75" customHeight="1">
      <c r="A98" s="117"/>
      <c r="B98" s="117"/>
      <c r="C98" s="117"/>
      <c r="D98" s="117"/>
      <c r="E98" s="117"/>
      <c r="F98" s="117"/>
      <c r="G98" s="117"/>
      <c r="H98" s="117"/>
      <c r="I98" s="117"/>
      <c r="J98" s="117"/>
      <c r="K98" s="117"/>
      <c r="L98" s="117"/>
      <c r="M98" s="117"/>
      <c r="N98" s="117"/>
      <c r="O98" s="117"/>
      <c r="P98" s="117"/>
      <c r="Q98" s="117"/>
      <c r="R98" s="117"/>
      <c r="S98" s="117"/>
      <c r="T98" s="117"/>
      <c r="U98" s="117"/>
      <c r="V98" s="117"/>
      <c r="W98" s="117"/>
      <c r="X98" s="117"/>
      <c r="Y98" s="117"/>
      <c r="Z98" s="117"/>
    </row>
    <row r="99" ht="15.75" customHeight="1">
      <c r="A99" s="117"/>
      <c r="B99" s="117"/>
      <c r="C99" s="117"/>
      <c r="D99" s="117"/>
      <c r="E99" s="117"/>
      <c r="F99" s="117"/>
      <c r="G99" s="117"/>
      <c r="H99" s="117"/>
      <c r="I99" s="117"/>
      <c r="J99" s="117"/>
      <c r="K99" s="117"/>
      <c r="L99" s="117"/>
      <c r="M99" s="117"/>
      <c r="N99" s="117"/>
      <c r="O99" s="117"/>
      <c r="P99" s="117"/>
      <c r="Q99" s="117"/>
      <c r="R99" s="117"/>
      <c r="S99" s="117"/>
      <c r="T99" s="117"/>
      <c r="U99" s="117"/>
      <c r="V99" s="117"/>
      <c r="W99" s="117"/>
      <c r="X99" s="117"/>
      <c r="Y99" s="117"/>
      <c r="Z99" s="117"/>
    </row>
    <row r="100" ht="15.75" customHeight="1">
      <c r="A100" s="117"/>
      <c r="B100" s="117"/>
      <c r="C100" s="117"/>
      <c r="D100" s="117"/>
      <c r="E100" s="117"/>
      <c r="F100" s="117"/>
      <c r="G100" s="117"/>
      <c r="H100" s="117"/>
      <c r="I100" s="117"/>
      <c r="J100" s="117"/>
      <c r="K100" s="117"/>
      <c r="L100" s="117"/>
      <c r="M100" s="117"/>
      <c r="N100" s="117"/>
      <c r="O100" s="117"/>
      <c r="P100" s="117"/>
      <c r="Q100" s="117"/>
      <c r="R100" s="117"/>
      <c r="S100" s="117"/>
      <c r="T100" s="117"/>
      <c r="U100" s="117"/>
      <c r="V100" s="117"/>
      <c r="W100" s="117"/>
      <c r="X100" s="117"/>
      <c r="Y100" s="117"/>
      <c r="Z100" s="117"/>
    </row>
    <row r="101" ht="15.75" customHeight="1">
      <c r="A101" s="117"/>
      <c r="B101" s="117"/>
      <c r="C101" s="117"/>
      <c r="D101" s="117"/>
      <c r="E101" s="117"/>
      <c r="F101" s="117"/>
      <c r="G101" s="117"/>
      <c r="H101" s="117"/>
      <c r="I101" s="117"/>
      <c r="J101" s="117"/>
      <c r="K101" s="117"/>
      <c r="L101" s="117"/>
      <c r="M101" s="117"/>
      <c r="N101" s="117"/>
      <c r="O101" s="117"/>
      <c r="P101" s="117"/>
      <c r="Q101" s="117"/>
      <c r="R101" s="117"/>
      <c r="S101" s="117"/>
      <c r="T101" s="117"/>
      <c r="U101" s="117"/>
      <c r="V101" s="117"/>
      <c r="W101" s="117"/>
      <c r="X101" s="117"/>
      <c r="Y101" s="117"/>
      <c r="Z101" s="117"/>
    </row>
    <row r="102" ht="15.75" customHeight="1">
      <c r="A102" s="117"/>
      <c r="B102" s="117"/>
      <c r="C102" s="117"/>
      <c r="D102" s="117"/>
      <c r="E102" s="117"/>
      <c r="F102" s="117"/>
      <c r="G102" s="117"/>
      <c r="H102" s="117"/>
      <c r="I102" s="117"/>
      <c r="J102" s="117"/>
      <c r="K102" s="117"/>
      <c r="L102" s="117"/>
      <c r="M102" s="117"/>
      <c r="N102" s="117"/>
      <c r="O102" s="117"/>
      <c r="P102" s="117"/>
      <c r="Q102" s="117"/>
      <c r="R102" s="117"/>
      <c r="S102" s="117"/>
      <c r="T102" s="117"/>
      <c r="U102" s="117"/>
      <c r="V102" s="117"/>
      <c r="W102" s="117"/>
      <c r="X102" s="117"/>
      <c r="Y102" s="117"/>
      <c r="Z102" s="117"/>
    </row>
    <row r="103" ht="15.75" customHeight="1">
      <c r="A103" s="117"/>
      <c r="B103" s="117"/>
      <c r="C103" s="117"/>
      <c r="D103" s="117"/>
      <c r="E103" s="117"/>
      <c r="F103" s="117"/>
      <c r="G103" s="117"/>
      <c r="H103" s="117"/>
      <c r="I103" s="117"/>
      <c r="J103" s="117"/>
      <c r="K103" s="117"/>
      <c r="L103" s="117"/>
      <c r="M103" s="117"/>
      <c r="N103" s="117"/>
      <c r="O103" s="117"/>
      <c r="P103" s="117"/>
      <c r="Q103" s="117"/>
      <c r="R103" s="117"/>
      <c r="S103" s="117"/>
      <c r="T103" s="117"/>
      <c r="U103" s="117"/>
      <c r="V103" s="117"/>
      <c r="W103" s="117"/>
      <c r="X103" s="117"/>
      <c r="Y103" s="117"/>
      <c r="Z103" s="117"/>
    </row>
    <row r="104" ht="15.75" customHeight="1">
      <c r="A104" s="117"/>
      <c r="B104" s="117"/>
      <c r="C104" s="117"/>
      <c r="D104" s="117"/>
      <c r="E104" s="117"/>
      <c r="F104" s="117"/>
      <c r="G104" s="117"/>
      <c r="H104" s="117"/>
      <c r="I104" s="117"/>
      <c r="J104" s="117"/>
      <c r="K104" s="117"/>
      <c r="L104" s="117"/>
      <c r="M104" s="117"/>
      <c r="N104" s="117"/>
      <c r="O104" s="117"/>
      <c r="P104" s="117"/>
      <c r="Q104" s="117"/>
      <c r="R104" s="117"/>
      <c r="S104" s="117"/>
      <c r="T104" s="117"/>
      <c r="U104" s="117"/>
      <c r="V104" s="117"/>
      <c r="W104" s="117"/>
      <c r="X104" s="117"/>
      <c r="Y104" s="117"/>
      <c r="Z104" s="117"/>
    </row>
    <row r="105" ht="15.75" customHeight="1">
      <c r="A105" s="117"/>
      <c r="B105" s="117"/>
      <c r="C105" s="117"/>
      <c r="D105" s="117"/>
      <c r="E105" s="117"/>
      <c r="F105" s="117"/>
      <c r="G105" s="117"/>
      <c r="H105" s="117"/>
      <c r="I105" s="117"/>
      <c r="J105" s="117"/>
      <c r="K105" s="117"/>
      <c r="L105" s="117"/>
      <c r="M105" s="117"/>
      <c r="N105" s="117"/>
      <c r="O105" s="117"/>
      <c r="P105" s="117"/>
      <c r="Q105" s="117"/>
      <c r="R105" s="117"/>
      <c r="S105" s="117"/>
      <c r="T105" s="117"/>
      <c r="U105" s="117"/>
      <c r="V105" s="117"/>
      <c r="W105" s="117"/>
      <c r="X105" s="117"/>
      <c r="Y105" s="117"/>
      <c r="Z105" s="117"/>
    </row>
    <row r="106" ht="15.75" customHeight="1">
      <c r="A106" s="117"/>
      <c r="B106" s="117"/>
      <c r="C106" s="117"/>
      <c r="D106" s="117"/>
      <c r="E106" s="117"/>
      <c r="F106" s="117"/>
      <c r="G106" s="117"/>
      <c r="H106" s="117"/>
      <c r="I106" s="117"/>
      <c r="J106" s="117"/>
      <c r="K106" s="117"/>
      <c r="L106" s="117"/>
      <c r="M106" s="117"/>
      <c r="N106" s="117"/>
      <c r="O106" s="117"/>
      <c r="P106" s="117"/>
      <c r="Q106" s="117"/>
      <c r="R106" s="117"/>
      <c r="S106" s="117"/>
      <c r="T106" s="117"/>
      <c r="U106" s="117"/>
      <c r="V106" s="117"/>
      <c r="W106" s="117"/>
      <c r="X106" s="117"/>
      <c r="Y106" s="117"/>
      <c r="Z106" s="117"/>
    </row>
    <row r="107" ht="15.75" customHeight="1">
      <c r="A107" s="117"/>
      <c r="B107" s="117"/>
      <c r="C107" s="117"/>
      <c r="D107" s="117"/>
      <c r="E107" s="117"/>
      <c r="F107" s="117"/>
      <c r="G107" s="117"/>
      <c r="H107" s="117"/>
      <c r="I107" s="117"/>
      <c r="J107" s="117"/>
      <c r="K107" s="117"/>
      <c r="L107" s="117"/>
      <c r="M107" s="117"/>
      <c r="N107" s="117"/>
      <c r="O107" s="117"/>
      <c r="P107" s="117"/>
      <c r="Q107" s="117"/>
      <c r="R107" s="117"/>
      <c r="S107" s="117"/>
      <c r="T107" s="117"/>
      <c r="U107" s="117"/>
      <c r="V107" s="117"/>
      <c r="W107" s="117"/>
      <c r="X107" s="117"/>
      <c r="Y107" s="117"/>
      <c r="Z107" s="117"/>
    </row>
    <row r="108" ht="15.75" customHeight="1">
      <c r="A108" s="117"/>
      <c r="B108" s="117"/>
      <c r="C108" s="117"/>
      <c r="D108" s="117"/>
      <c r="E108" s="117"/>
      <c r="F108" s="117"/>
      <c r="G108" s="117"/>
      <c r="H108" s="117"/>
      <c r="I108" s="117"/>
      <c r="J108" s="117"/>
      <c r="K108" s="117"/>
      <c r="L108" s="117"/>
      <c r="M108" s="117"/>
      <c r="N108" s="117"/>
      <c r="O108" s="117"/>
      <c r="P108" s="117"/>
      <c r="Q108" s="117"/>
      <c r="R108" s="117"/>
      <c r="S108" s="117"/>
      <c r="T108" s="117"/>
      <c r="U108" s="117"/>
      <c r="V108" s="117"/>
      <c r="W108" s="117"/>
      <c r="X108" s="117"/>
      <c r="Y108" s="117"/>
      <c r="Z108" s="117"/>
    </row>
    <row r="109" ht="15.75" customHeight="1">
      <c r="A109" s="117"/>
      <c r="B109" s="117"/>
      <c r="C109" s="117"/>
      <c r="D109" s="117"/>
      <c r="E109" s="117"/>
      <c r="F109" s="117"/>
      <c r="G109" s="117"/>
      <c r="H109" s="117"/>
      <c r="I109" s="117"/>
      <c r="J109" s="117"/>
      <c r="K109" s="117"/>
      <c r="L109" s="117"/>
      <c r="M109" s="117"/>
      <c r="N109" s="117"/>
      <c r="O109" s="117"/>
      <c r="P109" s="117"/>
      <c r="Q109" s="117"/>
      <c r="R109" s="117"/>
      <c r="S109" s="117"/>
      <c r="T109" s="117"/>
      <c r="U109" s="117"/>
      <c r="V109" s="117"/>
      <c r="W109" s="117"/>
      <c r="X109" s="117"/>
      <c r="Y109" s="117"/>
      <c r="Z109" s="117"/>
    </row>
    <row r="110" ht="15.75" customHeight="1">
      <c r="A110" s="117"/>
      <c r="B110" s="117"/>
      <c r="C110" s="117"/>
      <c r="D110" s="117"/>
      <c r="E110" s="117"/>
      <c r="F110" s="117"/>
      <c r="G110" s="117"/>
      <c r="H110" s="117"/>
      <c r="I110" s="117"/>
      <c r="J110" s="117"/>
      <c r="K110" s="117"/>
      <c r="L110" s="117"/>
      <c r="M110" s="117"/>
      <c r="N110" s="117"/>
      <c r="O110" s="117"/>
      <c r="P110" s="117"/>
      <c r="Q110" s="117"/>
      <c r="R110" s="117"/>
      <c r="S110" s="117"/>
      <c r="T110" s="117"/>
      <c r="U110" s="117"/>
      <c r="V110" s="117"/>
      <c r="W110" s="117"/>
      <c r="X110" s="117"/>
      <c r="Y110" s="117"/>
      <c r="Z110" s="117"/>
    </row>
    <row r="111" ht="15.75" customHeight="1">
      <c r="A111" s="117"/>
      <c r="B111" s="117"/>
      <c r="C111" s="117"/>
      <c r="D111" s="117"/>
      <c r="E111" s="117"/>
      <c r="F111" s="117"/>
      <c r="G111" s="117"/>
      <c r="H111" s="117"/>
      <c r="I111" s="117"/>
      <c r="J111" s="117"/>
      <c r="K111" s="117"/>
      <c r="L111" s="117"/>
      <c r="M111" s="117"/>
      <c r="N111" s="117"/>
      <c r="O111" s="117"/>
      <c r="P111" s="117"/>
      <c r="Q111" s="117"/>
      <c r="R111" s="117"/>
      <c r="S111" s="117"/>
      <c r="T111" s="117"/>
      <c r="U111" s="117"/>
      <c r="V111" s="117"/>
      <c r="W111" s="117"/>
      <c r="X111" s="117"/>
      <c r="Y111" s="117"/>
      <c r="Z111" s="117"/>
    </row>
    <row r="112" ht="15.75" customHeight="1">
      <c r="A112" s="117"/>
      <c r="B112" s="117"/>
      <c r="C112" s="117"/>
      <c r="D112" s="117"/>
      <c r="E112" s="117"/>
      <c r="F112" s="117"/>
      <c r="G112" s="117"/>
      <c r="H112" s="117"/>
      <c r="I112" s="117"/>
      <c r="J112" s="117"/>
      <c r="K112" s="117"/>
      <c r="L112" s="117"/>
      <c r="M112" s="117"/>
      <c r="N112" s="117"/>
      <c r="O112" s="117"/>
      <c r="P112" s="117"/>
      <c r="Q112" s="117"/>
      <c r="R112" s="117"/>
      <c r="S112" s="117"/>
      <c r="T112" s="117"/>
      <c r="U112" s="117"/>
      <c r="V112" s="117"/>
      <c r="W112" s="117"/>
      <c r="X112" s="117"/>
      <c r="Y112" s="117"/>
      <c r="Z112" s="117"/>
    </row>
    <row r="113" ht="15.75" customHeight="1">
      <c r="A113" s="117"/>
      <c r="B113" s="117"/>
      <c r="C113" s="117"/>
      <c r="D113" s="117"/>
      <c r="E113" s="117"/>
      <c r="F113" s="117"/>
      <c r="G113" s="117"/>
      <c r="H113" s="117"/>
      <c r="I113" s="117"/>
      <c r="J113" s="117"/>
      <c r="K113" s="117"/>
      <c r="L113" s="117"/>
      <c r="M113" s="117"/>
      <c r="N113" s="117"/>
      <c r="O113" s="117"/>
      <c r="P113" s="117"/>
      <c r="Q113" s="117"/>
      <c r="R113" s="117"/>
      <c r="S113" s="117"/>
      <c r="T113" s="117"/>
      <c r="U113" s="117"/>
      <c r="V113" s="117"/>
      <c r="W113" s="117"/>
      <c r="X113" s="117"/>
      <c r="Y113" s="117"/>
      <c r="Z113" s="117"/>
    </row>
    <row r="114" ht="15.75" customHeight="1">
      <c r="A114" s="117"/>
      <c r="B114" s="117"/>
      <c r="C114" s="117"/>
      <c r="D114" s="117"/>
      <c r="E114" s="117"/>
      <c r="F114" s="117"/>
      <c r="G114" s="117"/>
      <c r="H114" s="117"/>
      <c r="I114" s="117"/>
      <c r="J114" s="117"/>
      <c r="K114" s="117"/>
      <c r="L114" s="117"/>
      <c r="M114" s="117"/>
      <c r="N114" s="117"/>
      <c r="O114" s="117"/>
      <c r="P114" s="117"/>
      <c r="Q114" s="117"/>
      <c r="R114" s="117"/>
      <c r="S114" s="117"/>
      <c r="T114" s="117"/>
      <c r="U114" s="117"/>
      <c r="V114" s="117"/>
      <c r="W114" s="117"/>
      <c r="X114" s="117"/>
      <c r="Y114" s="117"/>
      <c r="Z114" s="117"/>
    </row>
    <row r="115" ht="15.75" customHeight="1">
      <c r="A115" s="117"/>
      <c r="B115" s="117"/>
      <c r="C115" s="117"/>
      <c r="D115" s="117"/>
      <c r="E115" s="117"/>
      <c r="F115" s="117"/>
      <c r="G115" s="117"/>
      <c r="H115" s="117"/>
      <c r="I115" s="117"/>
      <c r="J115" s="117"/>
      <c r="K115" s="117"/>
      <c r="L115" s="117"/>
      <c r="M115" s="117"/>
      <c r="N115" s="117"/>
      <c r="O115" s="117"/>
      <c r="P115" s="117"/>
      <c r="Q115" s="117"/>
      <c r="R115" s="117"/>
      <c r="S115" s="117"/>
      <c r="T115" s="117"/>
      <c r="U115" s="117"/>
      <c r="V115" s="117"/>
      <c r="W115" s="117"/>
      <c r="X115" s="117"/>
      <c r="Y115" s="117"/>
      <c r="Z115" s="117"/>
    </row>
    <row r="116" ht="15.75" customHeight="1">
      <c r="A116" s="117"/>
      <c r="B116" s="117"/>
      <c r="C116" s="117"/>
      <c r="D116" s="117"/>
      <c r="E116" s="117"/>
      <c r="F116" s="117"/>
      <c r="G116" s="117"/>
      <c r="H116" s="117"/>
      <c r="I116" s="117"/>
      <c r="J116" s="117"/>
      <c r="K116" s="117"/>
      <c r="L116" s="117"/>
      <c r="M116" s="117"/>
      <c r="N116" s="117"/>
      <c r="O116" s="117"/>
      <c r="P116" s="117"/>
      <c r="Q116" s="117"/>
      <c r="R116" s="117"/>
      <c r="S116" s="117"/>
      <c r="T116" s="117"/>
      <c r="U116" s="117"/>
      <c r="V116" s="117"/>
      <c r="W116" s="117"/>
      <c r="X116" s="117"/>
      <c r="Y116" s="117"/>
      <c r="Z116" s="117"/>
    </row>
    <row r="117" ht="15.75" customHeight="1">
      <c r="A117" s="117"/>
      <c r="B117" s="117"/>
      <c r="C117" s="117"/>
      <c r="D117" s="117"/>
      <c r="E117" s="117"/>
      <c r="F117" s="117"/>
      <c r="G117" s="117"/>
      <c r="H117" s="117"/>
      <c r="I117" s="117"/>
      <c r="J117" s="117"/>
      <c r="K117" s="117"/>
      <c r="L117" s="117"/>
      <c r="M117" s="117"/>
      <c r="N117" s="117"/>
      <c r="O117" s="117"/>
      <c r="P117" s="117"/>
      <c r="Q117" s="117"/>
      <c r="R117" s="117"/>
      <c r="S117" s="117"/>
      <c r="T117" s="117"/>
      <c r="U117" s="117"/>
      <c r="V117" s="117"/>
      <c r="W117" s="117"/>
      <c r="X117" s="117"/>
      <c r="Y117" s="117"/>
      <c r="Z117" s="117"/>
    </row>
    <row r="118" ht="15.75" customHeight="1">
      <c r="A118" s="117"/>
      <c r="B118" s="117"/>
      <c r="C118" s="117"/>
      <c r="D118" s="117"/>
      <c r="E118" s="117"/>
      <c r="F118" s="117"/>
      <c r="G118" s="117"/>
      <c r="H118" s="117"/>
      <c r="I118" s="117"/>
      <c r="J118" s="117"/>
      <c r="K118" s="117"/>
      <c r="L118" s="117"/>
      <c r="M118" s="117"/>
      <c r="N118" s="117"/>
      <c r="O118" s="117"/>
      <c r="P118" s="117"/>
      <c r="Q118" s="117"/>
      <c r="R118" s="117"/>
      <c r="S118" s="117"/>
      <c r="T118" s="117"/>
      <c r="U118" s="117"/>
      <c r="V118" s="117"/>
      <c r="W118" s="117"/>
      <c r="X118" s="117"/>
      <c r="Y118" s="117"/>
      <c r="Z118" s="117"/>
    </row>
    <row r="119" ht="15.75" customHeight="1">
      <c r="A119" s="117"/>
      <c r="B119" s="117"/>
      <c r="C119" s="117"/>
      <c r="D119" s="117"/>
      <c r="E119" s="117"/>
      <c r="F119" s="117"/>
      <c r="G119" s="117"/>
      <c r="H119" s="117"/>
      <c r="I119" s="117"/>
      <c r="J119" s="117"/>
      <c r="K119" s="117"/>
      <c r="L119" s="117"/>
      <c r="M119" s="117"/>
      <c r="N119" s="117"/>
      <c r="O119" s="117"/>
      <c r="P119" s="117"/>
      <c r="Q119" s="117"/>
      <c r="R119" s="117"/>
      <c r="S119" s="117"/>
      <c r="T119" s="117"/>
      <c r="U119" s="117"/>
      <c r="V119" s="117"/>
      <c r="W119" s="117"/>
      <c r="X119" s="117"/>
      <c r="Y119" s="117"/>
      <c r="Z119" s="117"/>
    </row>
    <row r="120" ht="15.75" customHeight="1">
      <c r="A120" s="117"/>
      <c r="B120" s="117"/>
      <c r="C120" s="117"/>
      <c r="D120" s="117"/>
      <c r="E120" s="117"/>
      <c r="F120" s="117"/>
      <c r="G120" s="117"/>
      <c r="H120" s="117"/>
      <c r="I120" s="117"/>
      <c r="J120" s="117"/>
      <c r="K120" s="117"/>
      <c r="L120" s="117"/>
      <c r="M120" s="117"/>
      <c r="N120" s="117"/>
      <c r="O120" s="117"/>
      <c r="P120" s="117"/>
      <c r="Q120" s="117"/>
      <c r="R120" s="117"/>
      <c r="S120" s="117"/>
      <c r="T120" s="117"/>
      <c r="U120" s="117"/>
      <c r="V120" s="117"/>
      <c r="W120" s="117"/>
      <c r="X120" s="117"/>
      <c r="Y120" s="117"/>
      <c r="Z120" s="117"/>
    </row>
    <row r="121" ht="15.75" customHeight="1">
      <c r="A121" s="117"/>
      <c r="B121" s="117"/>
      <c r="C121" s="117"/>
      <c r="D121" s="117"/>
      <c r="E121" s="117"/>
      <c r="F121" s="117"/>
      <c r="G121" s="117"/>
      <c r="H121" s="117"/>
      <c r="I121" s="117"/>
      <c r="J121" s="117"/>
      <c r="K121" s="117"/>
      <c r="L121" s="117"/>
      <c r="M121" s="117"/>
      <c r="N121" s="117"/>
      <c r="O121" s="117"/>
      <c r="P121" s="117"/>
      <c r="Q121" s="117"/>
      <c r="R121" s="117"/>
      <c r="S121" s="117"/>
      <c r="T121" s="117"/>
      <c r="U121" s="117"/>
      <c r="V121" s="117"/>
      <c r="W121" s="117"/>
      <c r="X121" s="117"/>
      <c r="Y121" s="117"/>
      <c r="Z121" s="117"/>
    </row>
    <row r="122" ht="15.75" customHeight="1">
      <c r="A122" s="117"/>
      <c r="B122" s="117"/>
      <c r="C122" s="117"/>
      <c r="D122" s="117"/>
      <c r="E122" s="117"/>
      <c r="F122" s="117"/>
      <c r="G122" s="117"/>
      <c r="H122" s="117"/>
      <c r="I122" s="117"/>
      <c r="J122" s="117"/>
      <c r="K122" s="117"/>
      <c r="L122" s="117"/>
      <c r="M122" s="117"/>
      <c r="N122" s="117"/>
      <c r="O122" s="117"/>
      <c r="P122" s="117"/>
      <c r="Q122" s="117"/>
      <c r="R122" s="117"/>
      <c r="S122" s="117"/>
      <c r="T122" s="117"/>
      <c r="U122" s="117"/>
      <c r="V122" s="117"/>
      <c r="W122" s="117"/>
      <c r="X122" s="117"/>
      <c r="Y122" s="117"/>
      <c r="Z122" s="117"/>
    </row>
    <row r="123" ht="15.75" customHeight="1">
      <c r="A123" s="117"/>
      <c r="B123" s="117"/>
      <c r="C123" s="117"/>
      <c r="D123" s="117"/>
      <c r="E123" s="117"/>
      <c r="F123" s="117"/>
      <c r="G123" s="117"/>
      <c r="H123" s="117"/>
      <c r="I123" s="117"/>
      <c r="J123" s="117"/>
      <c r="K123" s="117"/>
      <c r="L123" s="117"/>
      <c r="M123" s="117"/>
      <c r="N123" s="117"/>
      <c r="O123" s="117"/>
      <c r="P123" s="117"/>
      <c r="Q123" s="117"/>
      <c r="R123" s="117"/>
      <c r="S123" s="117"/>
      <c r="T123" s="117"/>
      <c r="U123" s="117"/>
      <c r="V123" s="117"/>
      <c r="W123" s="117"/>
      <c r="X123" s="117"/>
      <c r="Y123" s="117"/>
      <c r="Z123" s="117"/>
    </row>
    <row r="124" ht="15.75" customHeight="1">
      <c r="A124" s="117"/>
      <c r="B124" s="117"/>
      <c r="C124" s="117"/>
      <c r="D124" s="117"/>
      <c r="E124" s="117"/>
      <c r="F124" s="117"/>
      <c r="G124" s="117"/>
      <c r="H124" s="117"/>
      <c r="I124" s="117"/>
      <c r="J124" s="117"/>
      <c r="K124" s="117"/>
      <c r="L124" s="117"/>
      <c r="M124" s="117"/>
      <c r="N124" s="117"/>
      <c r="O124" s="117"/>
      <c r="P124" s="117"/>
      <c r="Q124" s="117"/>
      <c r="R124" s="117"/>
      <c r="S124" s="117"/>
      <c r="T124" s="117"/>
      <c r="U124" s="117"/>
      <c r="V124" s="117"/>
      <c r="W124" s="117"/>
      <c r="X124" s="117"/>
      <c r="Y124" s="117"/>
      <c r="Z124" s="117"/>
    </row>
    <row r="125" ht="15.75" customHeight="1">
      <c r="A125" s="117"/>
      <c r="B125" s="117"/>
      <c r="C125" s="117"/>
      <c r="D125" s="117"/>
      <c r="E125" s="117"/>
      <c r="F125" s="117"/>
      <c r="G125" s="117"/>
      <c r="H125" s="117"/>
      <c r="I125" s="117"/>
      <c r="J125" s="117"/>
      <c r="K125" s="117"/>
      <c r="L125" s="117"/>
      <c r="M125" s="117"/>
      <c r="N125" s="117"/>
      <c r="O125" s="117"/>
      <c r="P125" s="117"/>
      <c r="Q125" s="117"/>
      <c r="R125" s="117"/>
      <c r="S125" s="117"/>
      <c r="T125" s="117"/>
      <c r="U125" s="117"/>
      <c r="V125" s="117"/>
      <c r="W125" s="117"/>
      <c r="X125" s="117"/>
      <c r="Y125" s="117"/>
      <c r="Z125" s="117"/>
    </row>
    <row r="126" ht="15.75" customHeight="1">
      <c r="A126" s="117"/>
      <c r="B126" s="117"/>
      <c r="C126" s="117"/>
      <c r="D126" s="117"/>
      <c r="E126" s="117"/>
      <c r="F126" s="117"/>
      <c r="G126" s="117"/>
      <c r="H126" s="117"/>
      <c r="I126" s="117"/>
      <c r="J126" s="117"/>
      <c r="K126" s="117"/>
      <c r="L126" s="117"/>
      <c r="M126" s="117"/>
      <c r="N126" s="117"/>
      <c r="O126" s="117"/>
      <c r="P126" s="117"/>
      <c r="Q126" s="117"/>
      <c r="R126" s="117"/>
      <c r="S126" s="117"/>
      <c r="T126" s="117"/>
      <c r="U126" s="117"/>
      <c r="V126" s="117"/>
      <c r="W126" s="117"/>
      <c r="X126" s="117"/>
      <c r="Y126" s="117"/>
      <c r="Z126" s="117"/>
    </row>
    <row r="127" ht="15.75" customHeight="1">
      <c r="A127" s="117"/>
      <c r="B127" s="117"/>
      <c r="C127" s="117"/>
      <c r="D127" s="117"/>
      <c r="E127" s="117"/>
      <c r="F127" s="117"/>
      <c r="G127" s="117"/>
      <c r="H127" s="117"/>
      <c r="I127" s="117"/>
      <c r="J127" s="117"/>
      <c r="K127" s="117"/>
      <c r="L127" s="117"/>
      <c r="M127" s="117"/>
      <c r="N127" s="117"/>
      <c r="O127" s="117"/>
      <c r="P127" s="117"/>
      <c r="Q127" s="117"/>
      <c r="R127" s="117"/>
      <c r="S127" s="117"/>
      <c r="T127" s="117"/>
      <c r="U127" s="117"/>
      <c r="V127" s="117"/>
      <c r="W127" s="117"/>
      <c r="X127" s="117"/>
      <c r="Y127" s="117"/>
      <c r="Z127" s="117"/>
    </row>
    <row r="128" ht="15.75" customHeight="1">
      <c r="A128" s="117"/>
      <c r="B128" s="117"/>
      <c r="C128" s="117"/>
      <c r="D128" s="117"/>
      <c r="E128" s="117"/>
      <c r="F128" s="117"/>
      <c r="G128" s="117"/>
      <c r="H128" s="117"/>
      <c r="I128" s="117"/>
      <c r="J128" s="117"/>
      <c r="K128" s="117"/>
      <c r="L128" s="117"/>
      <c r="M128" s="117"/>
      <c r="N128" s="117"/>
      <c r="O128" s="117"/>
      <c r="P128" s="117"/>
      <c r="Q128" s="117"/>
      <c r="R128" s="117"/>
      <c r="S128" s="117"/>
      <c r="T128" s="117"/>
      <c r="U128" s="117"/>
      <c r="V128" s="117"/>
      <c r="W128" s="117"/>
      <c r="X128" s="117"/>
      <c r="Y128" s="117"/>
      <c r="Z128" s="117"/>
    </row>
    <row r="129" ht="15.75" customHeight="1">
      <c r="A129" s="117"/>
      <c r="B129" s="117"/>
      <c r="C129" s="117"/>
      <c r="D129" s="117"/>
      <c r="E129" s="117"/>
      <c r="F129" s="117"/>
      <c r="G129" s="117"/>
      <c r="H129" s="117"/>
      <c r="I129" s="117"/>
      <c r="J129" s="117"/>
      <c r="K129" s="117"/>
      <c r="L129" s="117"/>
      <c r="M129" s="117"/>
      <c r="N129" s="117"/>
      <c r="O129" s="117"/>
      <c r="P129" s="117"/>
      <c r="Q129" s="117"/>
      <c r="R129" s="117"/>
      <c r="S129" s="117"/>
      <c r="T129" s="117"/>
      <c r="U129" s="117"/>
      <c r="V129" s="117"/>
      <c r="W129" s="117"/>
      <c r="X129" s="117"/>
      <c r="Y129" s="117"/>
      <c r="Z129" s="117"/>
    </row>
    <row r="130" ht="15.75" customHeight="1">
      <c r="A130" s="117"/>
      <c r="B130" s="117"/>
      <c r="C130" s="117"/>
      <c r="D130" s="117"/>
      <c r="E130" s="117"/>
      <c r="F130" s="117"/>
      <c r="G130" s="117"/>
      <c r="H130" s="117"/>
      <c r="I130" s="117"/>
      <c r="J130" s="117"/>
      <c r="K130" s="117"/>
      <c r="L130" s="117"/>
      <c r="M130" s="117"/>
      <c r="N130" s="117"/>
      <c r="O130" s="117"/>
      <c r="P130" s="117"/>
      <c r="Q130" s="117"/>
      <c r="R130" s="117"/>
      <c r="S130" s="117"/>
      <c r="T130" s="117"/>
      <c r="U130" s="117"/>
      <c r="V130" s="117"/>
      <c r="W130" s="117"/>
      <c r="X130" s="117"/>
      <c r="Y130" s="117"/>
      <c r="Z130" s="117"/>
    </row>
    <row r="131" ht="15.75" customHeight="1">
      <c r="A131" s="117"/>
      <c r="B131" s="117"/>
      <c r="C131" s="117"/>
      <c r="D131" s="117"/>
      <c r="E131" s="117"/>
      <c r="F131" s="117"/>
      <c r="G131" s="117"/>
      <c r="H131" s="117"/>
      <c r="I131" s="117"/>
      <c r="J131" s="117"/>
      <c r="K131" s="117"/>
      <c r="L131" s="117"/>
      <c r="M131" s="117"/>
      <c r="N131" s="117"/>
      <c r="O131" s="117"/>
      <c r="P131" s="117"/>
      <c r="Q131" s="117"/>
      <c r="R131" s="117"/>
      <c r="S131" s="117"/>
      <c r="T131" s="117"/>
      <c r="U131" s="117"/>
      <c r="V131" s="117"/>
      <c r="W131" s="117"/>
      <c r="X131" s="117"/>
      <c r="Y131" s="117"/>
      <c r="Z131" s="117"/>
    </row>
    <row r="132" ht="15.75" customHeight="1">
      <c r="A132" s="117"/>
      <c r="B132" s="117"/>
      <c r="C132" s="117"/>
      <c r="D132" s="117"/>
      <c r="E132" s="117"/>
      <c r="F132" s="117"/>
      <c r="G132" s="117"/>
      <c r="H132" s="117"/>
      <c r="I132" s="117"/>
      <c r="J132" s="117"/>
      <c r="K132" s="117"/>
      <c r="L132" s="117"/>
      <c r="M132" s="117"/>
      <c r="N132" s="117"/>
      <c r="O132" s="117"/>
      <c r="P132" s="117"/>
      <c r="Q132" s="117"/>
      <c r="R132" s="117"/>
      <c r="S132" s="117"/>
      <c r="T132" s="117"/>
      <c r="U132" s="117"/>
      <c r="V132" s="117"/>
      <c r="W132" s="117"/>
      <c r="X132" s="117"/>
      <c r="Y132" s="117"/>
      <c r="Z132" s="117"/>
    </row>
    <row r="133" ht="15.75" customHeight="1">
      <c r="A133" s="117"/>
      <c r="B133" s="117"/>
      <c r="C133" s="117"/>
      <c r="D133" s="117"/>
      <c r="E133" s="117"/>
      <c r="F133" s="117"/>
      <c r="G133" s="117"/>
      <c r="H133" s="117"/>
      <c r="I133" s="117"/>
      <c r="J133" s="117"/>
      <c r="K133" s="117"/>
      <c r="L133" s="117"/>
      <c r="M133" s="117"/>
      <c r="N133" s="117"/>
      <c r="O133" s="117"/>
      <c r="P133" s="117"/>
      <c r="Q133" s="117"/>
      <c r="R133" s="117"/>
      <c r="S133" s="117"/>
      <c r="T133" s="117"/>
      <c r="U133" s="117"/>
      <c r="V133" s="117"/>
      <c r="W133" s="117"/>
      <c r="X133" s="117"/>
      <c r="Y133" s="117"/>
      <c r="Z133" s="117"/>
    </row>
    <row r="134" ht="15.75" customHeight="1">
      <c r="A134" s="117"/>
      <c r="B134" s="117"/>
      <c r="C134" s="117"/>
      <c r="D134" s="117"/>
      <c r="E134" s="117"/>
      <c r="F134" s="117"/>
      <c r="G134" s="117"/>
      <c r="H134" s="117"/>
      <c r="I134" s="117"/>
      <c r="J134" s="117"/>
      <c r="K134" s="117"/>
      <c r="L134" s="117"/>
      <c r="M134" s="117"/>
      <c r="N134" s="117"/>
      <c r="O134" s="117"/>
      <c r="P134" s="117"/>
      <c r="Q134" s="117"/>
      <c r="R134" s="117"/>
      <c r="S134" s="117"/>
      <c r="T134" s="117"/>
      <c r="U134" s="117"/>
      <c r="V134" s="117"/>
      <c r="W134" s="117"/>
      <c r="X134" s="117"/>
      <c r="Y134" s="117"/>
      <c r="Z134" s="117"/>
    </row>
    <row r="135" ht="15.75" customHeight="1">
      <c r="A135" s="117"/>
      <c r="B135" s="117"/>
      <c r="C135" s="117"/>
      <c r="D135" s="117"/>
      <c r="E135" s="117"/>
      <c r="F135" s="117"/>
      <c r="G135" s="117"/>
      <c r="H135" s="117"/>
      <c r="I135" s="117"/>
      <c r="J135" s="117"/>
      <c r="K135" s="117"/>
      <c r="L135" s="117"/>
      <c r="M135" s="117"/>
      <c r="N135" s="117"/>
      <c r="O135" s="117"/>
      <c r="P135" s="117"/>
      <c r="Q135" s="117"/>
      <c r="R135" s="117"/>
      <c r="S135" s="117"/>
      <c r="T135" s="117"/>
      <c r="U135" s="117"/>
      <c r="V135" s="117"/>
      <c r="W135" s="117"/>
      <c r="X135" s="117"/>
      <c r="Y135" s="117"/>
      <c r="Z135" s="117"/>
    </row>
    <row r="136" ht="15.75" customHeight="1">
      <c r="A136" s="117"/>
      <c r="B136" s="117"/>
      <c r="C136" s="117"/>
      <c r="D136" s="117"/>
      <c r="E136" s="117"/>
      <c r="F136" s="117"/>
      <c r="G136" s="117"/>
      <c r="H136" s="117"/>
      <c r="I136" s="117"/>
      <c r="J136" s="117"/>
      <c r="K136" s="117"/>
      <c r="L136" s="117"/>
      <c r="M136" s="117"/>
      <c r="N136" s="117"/>
      <c r="O136" s="117"/>
      <c r="P136" s="117"/>
      <c r="Q136" s="117"/>
      <c r="R136" s="117"/>
      <c r="S136" s="117"/>
      <c r="T136" s="117"/>
      <c r="U136" s="117"/>
      <c r="V136" s="117"/>
      <c r="W136" s="117"/>
      <c r="X136" s="117"/>
      <c r="Y136" s="117"/>
      <c r="Z136" s="117"/>
    </row>
    <row r="137" ht="15.75" customHeight="1">
      <c r="A137" s="117"/>
      <c r="B137" s="117"/>
      <c r="C137" s="117"/>
      <c r="D137" s="117"/>
      <c r="E137" s="117"/>
      <c r="F137" s="117"/>
      <c r="G137" s="117"/>
      <c r="H137" s="117"/>
      <c r="I137" s="117"/>
      <c r="J137" s="117"/>
      <c r="K137" s="117"/>
      <c r="L137" s="117"/>
      <c r="M137" s="117"/>
      <c r="N137" s="117"/>
      <c r="O137" s="117"/>
      <c r="P137" s="117"/>
      <c r="Q137" s="117"/>
      <c r="R137" s="117"/>
      <c r="S137" s="117"/>
      <c r="T137" s="117"/>
      <c r="U137" s="117"/>
      <c r="V137" s="117"/>
      <c r="W137" s="117"/>
      <c r="X137" s="117"/>
      <c r="Y137" s="117"/>
      <c r="Z137" s="117"/>
    </row>
    <row r="138" ht="15.75" customHeight="1">
      <c r="A138" s="117"/>
      <c r="B138" s="117"/>
      <c r="C138" s="117"/>
      <c r="D138" s="117"/>
      <c r="E138" s="117"/>
      <c r="F138" s="117"/>
      <c r="G138" s="117"/>
      <c r="H138" s="117"/>
      <c r="I138" s="117"/>
      <c r="J138" s="117"/>
      <c r="K138" s="117"/>
      <c r="L138" s="117"/>
      <c r="M138" s="117"/>
      <c r="N138" s="117"/>
      <c r="O138" s="117"/>
      <c r="P138" s="117"/>
      <c r="Q138" s="117"/>
      <c r="R138" s="117"/>
      <c r="S138" s="117"/>
      <c r="T138" s="117"/>
      <c r="U138" s="117"/>
      <c r="V138" s="117"/>
      <c r="W138" s="117"/>
      <c r="X138" s="117"/>
      <c r="Y138" s="117"/>
      <c r="Z138" s="117"/>
    </row>
    <row r="139" ht="15.75" customHeight="1">
      <c r="A139" s="117"/>
      <c r="B139" s="117"/>
      <c r="C139" s="117"/>
      <c r="D139" s="117"/>
      <c r="E139" s="117"/>
      <c r="F139" s="117"/>
      <c r="G139" s="117"/>
      <c r="H139" s="117"/>
      <c r="I139" s="117"/>
      <c r="J139" s="117"/>
      <c r="K139" s="117"/>
      <c r="L139" s="117"/>
      <c r="M139" s="117"/>
      <c r="N139" s="117"/>
      <c r="O139" s="117"/>
      <c r="P139" s="117"/>
      <c r="Q139" s="117"/>
      <c r="R139" s="117"/>
      <c r="S139" s="117"/>
      <c r="T139" s="117"/>
      <c r="U139" s="117"/>
      <c r="V139" s="117"/>
      <c r="W139" s="117"/>
      <c r="X139" s="117"/>
      <c r="Y139" s="117"/>
      <c r="Z139" s="117"/>
    </row>
    <row r="140" ht="15.75" customHeight="1">
      <c r="A140" s="117"/>
      <c r="B140" s="117"/>
      <c r="C140" s="117"/>
      <c r="D140" s="117"/>
      <c r="E140" s="117"/>
      <c r="F140" s="117"/>
      <c r="G140" s="117"/>
      <c r="H140" s="117"/>
      <c r="I140" s="117"/>
      <c r="J140" s="117"/>
      <c r="K140" s="117"/>
      <c r="L140" s="117"/>
      <c r="M140" s="117"/>
      <c r="N140" s="117"/>
      <c r="O140" s="117"/>
      <c r="P140" s="117"/>
      <c r="Q140" s="117"/>
      <c r="R140" s="117"/>
      <c r="S140" s="117"/>
      <c r="T140" s="117"/>
      <c r="U140" s="117"/>
      <c r="V140" s="117"/>
      <c r="W140" s="117"/>
      <c r="X140" s="117"/>
      <c r="Y140" s="117"/>
      <c r="Z140" s="117"/>
    </row>
    <row r="141" ht="15.75" customHeight="1">
      <c r="A141" s="117"/>
      <c r="B141" s="117"/>
      <c r="C141" s="117"/>
      <c r="D141" s="117"/>
      <c r="E141" s="117"/>
      <c r="F141" s="117"/>
      <c r="G141" s="117"/>
      <c r="H141" s="117"/>
      <c r="I141" s="117"/>
      <c r="J141" s="117"/>
      <c r="K141" s="117"/>
      <c r="L141" s="117"/>
      <c r="M141" s="117"/>
      <c r="N141" s="117"/>
      <c r="O141" s="117"/>
      <c r="P141" s="117"/>
      <c r="Q141" s="117"/>
      <c r="R141" s="117"/>
      <c r="S141" s="117"/>
      <c r="T141" s="117"/>
      <c r="U141" s="117"/>
      <c r="V141" s="117"/>
      <c r="W141" s="117"/>
      <c r="X141" s="117"/>
      <c r="Y141" s="117"/>
      <c r="Z141" s="117"/>
    </row>
    <row r="142" ht="15.75" customHeight="1">
      <c r="A142" s="117"/>
      <c r="B142" s="117"/>
      <c r="C142" s="117"/>
      <c r="D142" s="117"/>
      <c r="E142" s="117"/>
      <c r="F142" s="117"/>
      <c r="G142" s="117"/>
      <c r="H142" s="117"/>
      <c r="I142" s="117"/>
      <c r="J142" s="117"/>
      <c r="K142" s="117"/>
      <c r="L142" s="117"/>
      <c r="M142" s="117"/>
      <c r="N142" s="117"/>
      <c r="O142" s="117"/>
      <c r="P142" s="117"/>
      <c r="Q142" s="117"/>
      <c r="R142" s="117"/>
      <c r="S142" s="117"/>
      <c r="T142" s="117"/>
      <c r="U142" s="117"/>
      <c r="V142" s="117"/>
      <c r="W142" s="117"/>
      <c r="X142" s="117"/>
      <c r="Y142" s="117"/>
      <c r="Z142" s="117"/>
    </row>
    <row r="143" ht="15.75" customHeight="1">
      <c r="A143" s="117"/>
      <c r="B143" s="117"/>
      <c r="C143" s="117"/>
      <c r="D143" s="117"/>
      <c r="E143" s="117"/>
      <c r="F143" s="117"/>
      <c r="G143" s="117"/>
      <c r="H143" s="117"/>
      <c r="I143" s="117"/>
      <c r="J143" s="117"/>
      <c r="K143" s="117"/>
      <c r="L143" s="117"/>
      <c r="M143" s="117"/>
      <c r="N143" s="117"/>
      <c r="O143" s="117"/>
      <c r="P143" s="117"/>
      <c r="Q143" s="117"/>
      <c r="R143" s="117"/>
      <c r="S143" s="117"/>
      <c r="T143" s="117"/>
      <c r="U143" s="117"/>
      <c r="V143" s="117"/>
      <c r="W143" s="117"/>
      <c r="X143" s="117"/>
      <c r="Y143" s="117"/>
      <c r="Z143" s="117"/>
    </row>
    <row r="144" ht="15.75" customHeight="1">
      <c r="A144" s="117"/>
      <c r="B144" s="117"/>
      <c r="C144" s="117"/>
      <c r="D144" s="117"/>
      <c r="E144" s="117"/>
      <c r="F144" s="117"/>
      <c r="G144" s="117"/>
      <c r="H144" s="117"/>
      <c r="I144" s="117"/>
      <c r="J144" s="117"/>
      <c r="K144" s="117"/>
      <c r="L144" s="117"/>
      <c r="M144" s="117"/>
      <c r="N144" s="117"/>
      <c r="O144" s="117"/>
      <c r="P144" s="117"/>
      <c r="Q144" s="117"/>
      <c r="R144" s="117"/>
      <c r="S144" s="117"/>
      <c r="T144" s="117"/>
      <c r="U144" s="117"/>
      <c r="V144" s="117"/>
      <c r="W144" s="117"/>
      <c r="X144" s="117"/>
      <c r="Y144" s="117"/>
      <c r="Z144" s="117"/>
    </row>
    <row r="145" ht="15.75" customHeight="1">
      <c r="A145" s="117"/>
      <c r="B145" s="117"/>
      <c r="C145" s="117"/>
      <c r="D145" s="117"/>
      <c r="E145" s="117"/>
      <c r="F145" s="117"/>
      <c r="G145" s="117"/>
      <c r="H145" s="117"/>
      <c r="I145" s="117"/>
      <c r="J145" s="117"/>
      <c r="K145" s="117"/>
      <c r="L145" s="117"/>
      <c r="M145" s="117"/>
      <c r="N145" s="117"/>
      <c r="O145" s="117"/>
      <c r="P145" s="117"/>
      <c r="Q145" s="117"/>
      <c r="R145" s="117"/>
      <c r="S145" s="117"/>
      <c r="T145" s="117"/>
      <c r="U145" s="117"/>
      <c r="V145" s="117"/>
      <c r="W145" s="117"/>
      <c r="X145" s="117"/>
      <c r="Y145" s="117"/>
      <c r="Z145" s="117"/>
    </row>
    <row r="146" ht="15.75" customHeight="1">
      <c r="A146" s="117"/>
      <c r="B146" s="117"/>
      <c r="C146" s="117"/>
      <c r="D146" s="117"/>
      <c r="E146" s="117"/>
      <c r="F146" s="117"/>
      <c r="G146" s="117"/>
      <c r="H146" s="117"/>
      <c r="I146" s="117"/>
      <c r="J146" s="117"/>
      <c r="K146" s="117"/>
      <c r="L146" s="117"/>
      <c r="M146" s="117"/>
      <c r="N146" s="117"/>
      <c r="O146" s="117"/>
      <c r="P146" s="117"/>
      <c r="Q146" s="117"/>
      <c r="R146" s="117"/>
      <c r="S146" s="117"/>
      <c r="T146" s="117"/>
      <c r="U146" s="117"/>
      <c r="V146" s="117"/>
      <c r="W146" s="117"/>
      <c r="X146" s="117"/>
      <c r="Y146" s="117"/>
      <c r="Z146" s="117"/>
    </row>
    <row r="147" ht="15.75" customHeight="1">
      <c r="A147" s="117"/>
      <c r="B147" s="117"/>
      <c r="C147" s="117"/>
      <c r="D147" s="117"/>
      <c r="E147" s="117"/>
      <c r="F147" s="117"/>
      <c r="G147" s="117"/>
      <c r="H147" s="117"/>
      <c r="I147" s="117"/>
      <c r="J147" s="117"/>
      <c r="K147" s="117"/>
      <c r="L147" s="117"/>
      <c r="M147" s="117"/>
      <c r="N147" s="117"/>
      <c r="O147" s="117"/>
      <c r="P147" s="117"/>
      <c r="Q147" s="117"/>
      <c r="R147" s="117"/>
      <c r="S147" s="117"/>
      <c r="T147" s="117"/>
      <c r="U147" s="117"/>
      <c r="V147" s="117"/>
      <c r="W147" s="117"/>
      <c r="X147" s="117"/>
      <c r="Y147" s="117"/>
      <c r="Z147" s="117"/>
    </row>
    <row r="148" ht="15.75" customHeight="1">
      <c r="A148" s="117"/>
      <c r="B148" s="117"/>
      <c r="C148" s="117"/>
      <c r="D148" s="117"/>
      <c r="E148" s="117"/>
      <c r="F148" s="117"/>
      <c r="G148" s="117"/>
      <c r="H148" s="117"/>
      <c r="I148" s="117"/>
      <c r="J148" s="117"/>
      <c r="K148" s="117"/>
      <c r="L148" s="117"/>
      <c r="M148" s="117"/>
      <c r="N148" s="117"/>
      <c r="O148" s="117"/>
      <c r="P148" s="117"/>
      <c r="Q148" s="117"/>
      <c r="R148" s="117"/>
      <c r="S148" s="117"/>
      <c r="T148" s="117"/>
      <c r="U148" s="117"/>
      <c r="V148" s="117"/>
      <c r="W148" s="117"/>
      <c r="X148" s="117"/>
      <c r="Y148" s="117"/>
      <c r="Z148" s="117"/>
    </row>
    <row r="149" ht="15.75" customHeight="1">
      <c r="A149" s="117"/>
      <c r="B149" s="117"/>
      <c r="C149" s="117"/>
      <c r="D149" s="117"/>
      <c r="E149" s="117"/>
      <c r="F149" s="117"/>
      <c r="G149" s="117"/>
      <c r="H149" s="117"/>
      <c r="I149" s="117"/>
      <c r="J149" s="117"/>
      <c r="K149" s="117"/>
      <c r="L149" s="117"/>
      <c r="M149" s="117"/>
      <c r="N149" s="117"/>
      <c r="O149" s="117"/>
      <c r="P149" s="117"/>
      <c r="Q149" s="117"/>
      <c r="R149" s="117"/>
      <c r="S149" s="117"/>
      <c r="T149" s="117"/>
      <c r="U149" s="117"/>
      <c r="V149" s="117"/>
      <c r="W149" s="117"/>
      <c r="X149" s="117"/>
      <c r="Y149" s="117"/>
      <c r="Z149" s="117"/>
    </row>
    <row r="150" ht="15.75" customHeight="1">
      <c r="A150" s="117"/>
      <c r="B150" s="117"/>
      <c r="C150" s="117"/>
      <c r="D150" s="117"/>
      <c r="E150" s="117"/>
      <c r="F150" s="117"/>
      <c r="G150" s="117"/>
      <c r="H150" s="117"/>
      <c r="I150" s="117"/>
      <c r="J150" s="117"/>
      <c r="K150" s="117"/>
      <c r="L150" s="117"/>
      <c r="M150" s="117"/>
      <c r="N150" s="117"/>
      <c r="O150" s="117"/>
      <c r="P150" s="117"/>
      <c r="Q150" s="117"/>
      <c r="R150" s="117"/>
      <c r="S150" s="117"/>
      <c r="T150" s="117"/>
      <c r="U150" s="117"/>
      <c r="V150" s="117"/>
      <c r="W150" s="117"/>
      <c r="X150" s="117"/>
      <c r="Y150" s="117"/>
      <c r="Z150" s="117"/>
    </row>
    <row r="151" ht="15.75" customHeight="1">
      <c r="A151" s="117"/>
      <c r="B151" s="117"/>
      <c r="C151" s="117"/>
      <c r="D151" s="117"/>
      <c r="E151" s="117"/>
      <c r="F151" s="117"/>
      <c r="G151" s="117"/>
      <c r="H151" s="117"/>
      <c r="I151" s="117"/>
      <c r="J151" s="117"/>
      <c r="K151" s="117"/>
      <c r="L151" s="117"/>
      <c r="M151" s="117"/>
      <c r="N151" s="117"/>
      <c r="O151" s="117"/>
      <c r="P151" s="117"/>
      <c r="Q151" s="117"/>
      <c r="R151" s="117"/>
      <c r="S151" s="117"/>
      <c r="T151" s="117"/>
      <c r="U151" s="117"/>
      <c r="V151" s="117"/>
      <c r="W151" s="117"/>
      <c r="X151" s="117"/>
      <c r="Y151" s="117"/>
      <c r="Z151" s="117"/>
    </row>
    <row r="152" ht="15.75" customHeight="1">
      <c r="A152" s="117"/>
      <c r="B152" s="117"/>
      <c r="C152" s="117"/>
      <c r="D152" s="117"/>
      <c r="E152" s="117"/>
      <c r="F152" s="117"/>
      <c r="G152" s="117"/>
      <c r="H152" s="117"/>
      <c r="I152" s="117"/>
      <c r="J152" s="117"/>
      <c r="K152" s="117"/>
      <c r="L152" s="117"/>
      <c r="M152" s="117"/>
      <c r="N152" s="117"/>
      <c r="O152" s="117"/>
      <c r="P152" s="117"/>
      <c r="Q152" s="117"/>
      <c r="R152" s="117"/>
      <c r="S152" s="117"/>
      <c r="T152" s="117"/>
      <c r="U152" s="117"/>
      <c r="V152" s="117"/>
      <c r="W152" s="117"/>
      <c r="X152" s="117"/>
      <c r="Y152" s="117"/>
      <c r="Z152" s="117"/>
    </row>
    <row r="153" ht="15.75" customHeight="1">
      <c r="A153" s="117"/>
      <c r="B153" s="117"/>
      <c r="C153" s="117"/>
      <c r="D153" s="117"/>
      <c r="E153" s="117"/>
      <c r="F153" s="117"/>
      <c r="G153" s="117"/>
      <c r="H153" s="117"/>
      <c r="I153" s="117"/>
      <c r="J153" s="117"/>
      <c r="K153" s="117"/>
      <c r="L153" s="117"/>
      <c r="M153" s="117"/>
      <c r="N153" s="117"/>
      <c r="O153" s="117"/>
      <c r="P153" s="117"/>
      <c r="Q153" s="117"/>
      <c r="R153" s="117"/>
      <c r="S153" s="117"/>
      <c r="T153" s="117"/>
      <c r="U153" s="117"/>
      <c r="V153" s="117"/>
      <c r="W153" s="117"/>
      <c r="X153" s="117"/>
      <c r="Y153" s="117"/>
      <c r="Z153" s="117"/>
    </row>
    <row r="154" ht="15.75" customHeight="1">
      <c r="A154" s="117"/>
      <c r="B154" s="117"/>
      <c r="C154" s="117"/>
      <c r="D154" s="117"/>
      <c r="E154" s="117"/>
      <c r="F154" s="117"/>
      <c r="G154" s="117"/>
      <c r="H154" s="117"/>
      <c r="I154" s="117"/>
      <c r="J154" s="117"/>
      <c r="K154" s="117"/>
      <c r="L154" s="117"/>
      <c r="M154" s="117"/>
      <c r="N154" s="117"/>
      <c r="O154" s="117"/>
      <c r="P154" s="117"/>
      <c r="Q154" s="117"/>
      <c r="R154" s="117"/>
      <c r="S154" s="117"/>
      <c r="T154" s="117"/>
      <c r="U154" s="117"/>
      <c r="V154" s="117"/>
      <c r="W154" s="117"/>
      <c r="X154" s="117"/>
      <c r="Y154" s="117"/>
      <c r="Z154" s="117"/>
    </row>
    <row r="155" ht="15.75" customHeight="1">
      <c r="A155" s="117"/>
      <c r="B155" s="117"/>
      <c r="C155" s="117"/>
      <c r="D155" s="117"/>
      <c r="E155" s="117"/>
      <c r="F155" s="117"/>
      <c r="G155" s="117"/>
      <c r="H155" s="117"/>
      <c r="I155" s="117"/>
      <c r="J155" s="117"/>
      <c r="K155" s="117"/>
      <c r="L155" s="117"/>
      <c r="M155" s="117"/>
      <c r="N155" s="117"/>
      <c r="O155" s="117"/>
      <c r="P155" s="117"/>
      <c r="Q155" s="117"/>
      <c r="R155" s="117"/>
      <c r="S155" s="117"/>
      <c r="T155" s="117"/>
      <c r="U155" s="117"/>
      <c r="V155" s="117"/>
      <c r="W155" s="117"/>
      <c r="X155" s="117"/>
      <c r="Y155" s="117"/>
      <c r="Z155" s="117"/>
    </row>
    <row r="156" ht="15.75" customHeight="1">
      <c r="A156" s="117"/>
      <c r="B156" s="117"/>
      <c r="C156" s="117"/>
      <c r="D156" s="117"/>
      <c r="E156" s="117"/>
      <c r="F156" s="117"/>
      <c r="G156" s="117"/>
      <c r="H156" s="117"/>
      <c r="I156" s="117"/>
      <c r="J156" s="117"/>
      <c r="K156" s="117"/>
      <c r="L156" s="117"/>
      <c r="M156" s="117"/>
      <c r="N156" s="117"/>
      <c r="O156" s="117"/>
      <c r="P156" s="117"/>
      <c r="Q156" s="117"/>
      <c r="R156" s="117"/>
      <c r="S156" s="117"/>
      <c r="T156" s="117"/>
      <c r="U156" s="117"/>
      <c r="V156" s="117"/>
      <c r="W156" s="117"/>
      <c r="X156" s="117"/>
      <c r="Y156" s="117"/>
      <c r="Z156" s="117"/>
    </row>
    <row r="157" ht="15.75" customHeight="1">
      <c r="A157" s="117"/>
      <c r="B157" s="117"/>
      <c r="C157" s="117"/>
      <c r="D157" s="117"/>
      <c r="E157" s="117"/>
      <c r="F157" s="117"/>
      <c r="G157" s="117"/>
      <c r="H157" s="117"/>
      <c r="I157" s="117"/>
      <c r="J157" s="117"/>
      <c r="K157" s="117"/>
      <c r="L157" s="117"/>
      <c r="M157" s="117"/>
      <c r="N157" s="117"/>
      <c r="O157" s="117"/>
      <c r="P157" s="117"/>
      <c r="Q157" s="117"/>
      <c r="R157" s="117"/>
      <c r="S157" s="117"/>
      <c r="T157" s="117"/>
      <c r="U157" s="117"/>
      <c r="V157" s="117"/>
      <c r="W157" s="117"/>
      <c r="X157" s="117"/>
      <c r="Y157" s="117"/>
      <c r="Z157" s="117"/>
    </row>
    <row r="158" ht="15.75" customHeight="1">
      <c r="A158" s="117"/>
      <c r="B158" s="117"/>
      <c r="C158" s="117"/>
      <c r="D158" s="117"/>
      <c r="E158" s="117"/>
      <c r="F158" s="117"/>
      <c r="G158" s="117"/>
      <c r="H158" s="117"/>
      <c r="I158" s="117"/>
      <c r="J158" s="117"/>
      <c r="K158" s="117"/>
      <c r="L158" s="117"/>
      <c r="M158" s="117"/>
      <c r="N158" s="117"/>
      <c r="O158" s="117"/>
      <c r="P158" s="117"/>
      <c r="Q158" s="117"/>
      <c r="R158" s="117"/>
      <c r="S158" s="117"/>
      <c r="T158" s="117"/>
      <c r="U158" s="117"/>
      <c r="V158" s="117"/>
      <c r="W158" s="117"/>
      <c r="X158" s="117"/>
      <c r="Y158" s="117"/>
      <c r="Z158" s="117"/>
    </row>
    <row r="159" ht="15.75" customHeight="1">
      <c r="A159" s="117"/>
      <c r="B159" s="117"/>
      <c r="C159" s="117"/>
      <c r="D159" s="117"/>
      <c r="E159" s="117"/>
      <c r="F159" s="117"/>
      <c r="G159" s="117"/>
      <c r="H159" s="117"/>
      <c r="I159" s="117"/>
      <c r="J159" s="117"/>
      <c r="K159" s="117"/>
      <c r="L159" s="117"/>
      <c r="M159" s="117"/>
      <c r="N159" s="117"/>
      <c r="O159" s="117"/>
      <c r="P159" s="117"/>
      <c r="Q159" s="117"/>
      <c r="R159" s="117"/>
      <c r="S159" s="117"/>
      <c r="T159" s="117"/>
      <c r="U159" s="117"/>
      <c r="V159" s="117"/>
      <c r="W159" s="117"/>
      <c r="X159" s="117"/>
      <c r="Y159" s="117"/>
      <c r="Z159" s="117"/>
    </row>
    <row r="160" ht="15.75" customHeight="1">
      <c r="A160" s="117"/>
      <c r="B160" s="117"/>
      <c r="C160" s="117"/>
      <c r="D160" s="117"/>
      <c r="E160" s="117"/>
      <c r="F160" s="117"/>
      <c r="G160" s="117"/>
      <c r="H160" s="117"/>
      <c r="I160" s="117"/>
      <c r="J160" s="117"/>
      <c r="K160" s="117"/>
      <c r="L160" s="117"/>
      <c r="M160" s="117"/>
      <c r="N160" s="117"/>
      <c r="O160" s="117"/>
      <c r="P160" s="117"/>
      <c r="Q160" s="117"/>
      <c r="R160" s="117"/>
      <c r="S160" s="117"/>
      <c r="T160" s="117"/>
      <c r="U160" s="117"/>
      <c r="V160" s="117"/>
      <c r="W160" s="117"/>
      <c r="X160" s="117"/>
      <c r="Y160" s="117"/>
      <c r="Z160" s="117"/>
    </row>
    <row r="161" ht="15.75" customHeight="1">
      <c r="A161" s="117"/>
      <c r="B161" s="117"/>
      <c r="C161" s="117"/>
      <c r="D161" s="117"/>
      <c r="E161" s="117"/>
      <c r="F161" s="117"/>
      <c r="G161" s="117"/>
      <c r="H161" s="117"/>
      <c r="I161" s="117"/>
      <c r="J161" s="117"/>
      <c r="K161" s="117"/>
      <c r="L161" s="117"/>
      <c r="M161" s="117"/>
      <c r="N161" s="117"/>
      <c r="O161" s="117"/>
      <c r="P161" s="117"/>
      <c r="Q161" s="117"/>
      <c r="R161" s="117"/>
      <c r="S161" s="117"/>
      <c r="T161" s="117"/>
      <c r="U161" s="117"/>
      <c r="V161" s="117"/>
      <c r="W161" s="117"/>
      <c r="X161" s="117"/>
      <c r="Y161" s="117"/>
      <c r="Z161" s="117"/>
    </row>
    <row r="162" ht="15.75" customHeight="1">
      <c r="A162" s="117"/>
      <c r="B162" s="117"/>
      <c r="C162" s="117"/>
      <c r="D162" s="117"/>
      <c r="E162" s="117"/>
      <c r="F162" s="117"/>
      <c r="G162" s="117"/>
      <c r="H162" s="117"/>
      <c r="I162" s="117"/>
      <c r="J162" s="117"/>
      <c r="K162" s="117"/>
      <c r="L162" s="117"/>
      <c r="M162" s="117"/>
      <c r="N162" s="117"/>
      <c r="O162" s="117"/>
      <c r="P162" s="117"/>
      <c r="Q162" s="117"/>
      <c r="R162" s="117"/>
      <c r="S162" s="117"/>
      <c r="T162" s="117"/>
      <c r="U162" s="117"/>
      <c r="V162" s="117"/>
      <c r="W162" s="117"/>
      <c r="X162" s="117"/>
      <c r="Y162" s="117"/>
      <c r="Z162" s="117"/>
    </row>
    <row r="163" ht="15.75" customHeight="1">
      <c r="A163" s="117"/>
      <c r="B163" s="117"/>
      <c r="C163" s="117"/>
      <c r="D163" s="117"/>
      <c r="E163" s="117"/>
      <c r="F163" s="117"/>
      <c r="G163" s="117"/>
      <c r="H163" s="117"/>
      <c r="I163" s="117"/>
      <c r="J163" s="117"/>
      <c r="K163" s="117"/>
      <c r="L163" s="117"/>
      <c r="M163" s="117"/>
      <c r="N163" s="117"/>
      <c r="O163" s="117"/>
      <c r="P163" s="117"/>
      <c r="Q163" s="117"/>
      <c r="R163" s="117"/>
      <c r="S163" s="117"/>
      <c r="T163" s="117"/>
      <c r="U163" s="117"/>
      <c r="V163" s="117"/>
      <c r="W163" s="117"/>
      <c r="X163" s="117"/>
      <c r="Y163" s="117"/>
      <c r="Z163" s="117"/>
    </row>
    <row r="164" ht="15.75" customHeight="1">
      <c r="A164" s="117"/>
      <c r="B164" s="117"/>
      <c r="C164" s="117"/>
      <c r="D164" s="117"/>
      <c r="E164" s="117"/>
      <c r="F164" s="117"/>
      <c r="G164" s="117"/>
      <c r="H164" s="117"/>
      <c r="I164" s="117"/>
      <c r="J164" s="117"/>
      <c r="K164" s="117"/>
      <c r="L164" s="117"/>
      <c r="M164" s="117"/>
      <c r="N164" s="117"/>
      <c r="O164" s="117"/>
      <c r="P164" s="117"/>
      <c r="Q164" s="117"/>
      <c r="R164" s="117"/>
      <c r="S164" s="117"/>
      <c r="T164" s="117"/>
      <c r="U164" s="117"/>
      <c r="V164" s="117"/>
      <c r="W164" s="117"/>
      <c r="X164" s="117"/>
      <c r="Y164" s="117"/>
      <c r="Z164" s="117"/>
    </row>
    <row r="165" ht="15.75" customHeight="1">
      <c r="A165" s="117"/>
      <c r="B165" s="117"/>
      <c r="C165" s="117"/>
      <c r="D165" s="117"/>
      <c r="E165" s="117"/>
      <c r="F165" s="117"/>
      <c r="G165" s="117"/>
      <c r="H165" s="117"/>
      <c r="I165" s="117"/>
      <c r="J165" s="117"/>
      <c r="K165" s="117"/>
      <c r="L165" s="117"/>
      <c r="M165" s="117"/>
      <c r="N165" s="117"/>
      <c r="O165" s="117"/>
      <c r="P165" s="117"/>
      <c r="Q165" s="117"/>
      <c r="R165" s="117"/>
      <c r="S165" s="117"/>
      <c r="T165" s="117"/>
      <c r="U165" s="117"/>
      <c r="V165" s="117"/>
      <c r="W165" s="117"/>
      <c r="X165" s="117"/>
      <c r="Y165" s="117"/>
      <c r="Z165" s="117"/>
    </row>
    <row r="166" ht="15.75" customHeight="1">
      <c r="A166" s="117"/>
      <c r="B166" s="117"/>
      <c r="C166" s="117"/>
      <c r="D166" s="117"/>
      <c r="E166" s="117"/>
      <c r="F166" s="117"/>
      <c r="G166" s="117"/>
      <c r="H166" s="117"/>
      <c r="I166" s="117"/>
      <c r="J166" s="117"/>
      <c r="K166" s="117"/>
      <c r="L166" s="117"/>
      <c r="M166" s="117"/>
      <c r="N166" s="117"/>
      <c r="O166" s="117"/>
      <c r="P166" s="117"/>
      <c r="Q166" s="117"/>
      <c r="R166" s="117"/>
      <c r="S166" s="117"/>
      <c r="T166" s="117"/>
      <c r="U166" s="117"/>
      <c r="V166" s="117"/>
      <c r="W166" s="117"/>
      <c r="X166" s="117"/>
      <c r="Y166" s="117"/>
      <c r="Z166" s="117"/>
    </row>
    <row r="167" ht="15.75" customHeight="1">
      <c r="A167" s="117"/>
      <c r="B167" s="117"/>
      <c r="C167" s="117"/>
      <c r="D167" s="117"/>
      <c r="E167" s="117"/>
      <c r="F167" s="117"/>
      <c r="G167" s="117"/>
      <c r="H167" s="117"/>
      <c r="I167" s="117"/>
      <c r="J167" s="117"/>
      <c r="K167" s="117"/>
      <c r="L167" s="117"/>
      <c r="M167" s="117"/>
      <c r="N167" s="117"/>
      <c r="O167" s="117"/>
      <c r="P167" s="117"/>
      <c r="Q167" s="117"/>
      <c r="R167" s="117"/>
      <c r="S167" s="117"/>
      <c r="T167" s="117"/>
      <c r="U167" s="117"/>
      <c r="V167" s="117"/>
      <c r="W167" s="117"/>
      <c r="X167" s="117"/>
      <c r="Y167" s="117"/>
      <c r="Z167" s="117"/>
    </row>
    <row r="168" ht="15.75" customHeight="1">
      <c r="A168" s="117"/>
      <c r="B168" s="117"/>
      <c r="C168" s="117"/>
      <c r="D168" s="117"/>
      <c r="E168" s="117"/>
      <c r="F168" s="117"/>
      <c r="G168" s="117"/>
      <c r="H168" s="117"/>
      <c r="I168" s="117"/>
      <c r="J168" s="117"/>
      <c r="K168" s="117"/>
      <c r="L168" s="117"/>
      <c r="M168" s="117"/>
      <c r="N168" s="117"/>
      <c r="O168" s="117"/>
      <c r="P168" s="117"/>
      <c r="Q168" s="117"/>
      <c r="R168" s="117"/>
      <c r="S168" s="117"/>
      <c r="T168" s="117"/>
      <c r="U168" s="117"/>
      <c r="V168" s="117"/>
      <c r="W168" s="117"/>
      <c r="X168" s="117"/>
      <c r="Y168" s="117"/>
      <c r="Z168" s="117"/>
    </row>
    <row r="169" ht="15.75" customHeight="1">
      <c r="A169" s="117"/>
      <c r="B169" s="117"/>
      <c r="C169" s="117"/>
      <c r="D169" s="117"/>
      <c r="E169" s="117"/>
      <c r="F169" s="117"/>
      <c r="G169" s="117"/>
      <c r="H169" s="117"/>
      <c r="I169" s="117"/>
      <c r="J169" s="117"/>
      <c r="K169" s="117"/>
      <c r="L169" s="117"/>
      <c r="M169" s="117"/>
      <c r="N169" s="117"/>
      <c r="O169" s="117"/>
      <c r="P169" s="117"/>
      <c r="Q169" s="117"/>
      <c r="R169" s="117"/>
      <c r="S169" s="117"/>
      <c r="T169" s="117"/>
      <c r="U169" s="117"/>
      <c r="V169" s="117"/>
      <c r="W169" s="117"/>
      <c r="X169" s="117"/>
      <c r="Y169" s="117"/>
      <c r="Z169" s="117"/>
    </row>
    <row r="170" ht="15.75" customHeight="1">
      <c r="A170" s="117"/>
      <c r="B170" s="117"/>
      <c r="C170" s="117"/>
      <c r="D170" s="117"/>
      <c r="E170" s="117"/>
      <c r="F170" s="117"/>
      <c r="G170" s="117"/>
      <c r="H170" s="117"/>
      <c r="I170" s="117"/>
      <c r="J170" s="117"/>
      <c r="K170" s="117"/>
      <c r="L170" s="117"/>
      <c r="M170" s="117"/>
      <c r="N170" s="117"/>
      <c r="O170" s="117"/>
      <c r="P170" s="117"/>
      <c r="Q170" s="117"/>
      <c r="R170" s="117"/>
      <c r="S170" s="117"/>
      <c r="T170" s="117"/>
      <c r="U170" s="117"/>
      <c r="V170" s="117"/>
      <c r="W170" s="117"/>
      <c r="X170" s="117"/>
      <c r="Y170" s="117"/>
      <c r="Z170" s="117"/>
    </row>
    <row r="171" ht="15.75" customHeight="1">
      <c r="A171" s="117"/>
      <c r="B171" s="117"/>
      <c r="C171" s="117"/>
      <c r="D171" s="117"/>
      <c r="E171" s="117"/>
      <c r="F171" s="117"/>
      <c r="G171" s="117"/>
      <c r="H171" s="117"/>
      <c r="I171" s="117"/>
      <c r="J171" s="117"/>
      <c r="K171" s="117"/>
      <c r="L171" s="117"/>
      <c r="M171" s="117"/>
      <c r="N171" s="117"/>
      <c r="O171" s="117"/>
      <c r="P171" s="117"/>
      <c r="Q171" s="117"/>
      <c r="R171" s="117"/>
      <c r="S171" s="117"/>
      <c r="T171" s="117"/>
      <c r="U171" s="117"/>
      <c r="V171" s="117"/>
      <c r="W171" s="117"/>
      <c r="X171" s="117"/>
      <c r="Y171" s="117"/>
      <c r="Z171" s="117"/>
    </row>
    <row r="172" ht="15.75" customHeight="1">
      <c r="A172" s="117"/>
      <c r="B172" s="117"/>
      <c r="C172" s="117"/>
      <c r="D172" s="117"/>
      <c r="E172" s="117"/>
      <c r="F172" s="117"/>
      <c r="G172" s="117"/>
      <c r="H172" s="117"/>
      <c r="I172" s="117"/>
      <c r="J172" s="117"/>
      <c r="K172" s="117"/>
      <c r="L172" s="117"/>
      <c r="M172" s="117"/>
      <c r="N172" s="117"/>
      <c r="O172" s="117"/>
      <c r="P172" s="117"/>
      <c r="Q172" s="117"/>
      <c r="R172" s="117"/>
      <c r="S172" s="117"/>
      <c r="T172" s="117"/>
      <c r="U172" s="117"/>
      <c r="V172" s="117"/>
      <c r="W172" s="117"/>
      <c r="X172" s="117"/>
      <c r="Y172" s="117"/>
      <c r="Z172" s="117"/>
    </row>
    <row r="173" ht="15.75" customHeight="1">
      <c r="A173" s="117"/>
      <c r="B173" s="117"/>
      <c r="C173" s="117"/>
      <c r="D173" s="117"/>
      <c r="E173" s="117"/>
      <c r="F173" s="117"/>
      <c r="G173" s="117"/>
      <c r="H173" s="117"/>
      <c r="I173" s="117"/>
      <c r="J173" s="117"/>
      <c r="K173" s="117"/>
      <c r="L173" s="117"/>
      <c r="M173" s="117"/>
      <c r="N173" s="117"/>
      <c r="O173" s="117"/>
      <c r="P173" s="117"/>
      <c r="Q173" s="117"/>
      <c r="R173" s="117"/>
      <c r="S173" s="117"/>
      <c r="T173" s="117"/>
      <c r="U173" s="117"/>
      <c r="V173" s="117"/>
      <c r="W173" s="117"/>
      <c r="X173" s="117"/>
      <c r="Y173" s="117"/>
      <c r="Z173" s="117"/>
    </row>
    <row r="174" ht="15.75" customHeight="1">
      <c r="A174" s="117"/>
      <c r="B174" s="117"/>
      <c r="C174" s="117"/>
      <c r="D174" s="117"/>
      <c r="E174" s="117"/>
      <c r="F174" s="117"/>
      <c r="G174" s="117"/>
      <c r="H174" s="117"/>
      <c r="I174" s="117"/>
      <c r="J174" s="117"/>
      <c r="K174" s="117"/>
      <c r="L174" s="117"/>
      <c r="M174" s="117"/>
      <c r="N174" s="117"/>
      <c r="O174" s="117"/>
      <c r="P174" s="117"/>
      <c r="Q174" s="117"/>
      <c r="R174" s="117"/>
      <c r="S174" s="117"/>
      <c r="T174" s="117"/>
      <c r="U174" s="117"/>
      <c r="V174" s="117"/>
      <c r="W174" s="117"/>
      <c r="X174" s="117"/>
      <c r="Y174" s="117"/>
      <c r="Z174" s="117"/>
    </row>
    <row r="175" ht="15.75" customHeight="1">
      <c r="A175" s="117"/>
      <c r="B175" s="117"/>
      <c r="C175" s="117"/>
      <c r="D175" s="117"/>
      <c r="E175" s="117"/>
      <c r="F175" s="117"/>
      <c r="G175" s="117"/>
      <c r="H175" s="117"/>
      <c r="I175" s="117"/>
      <c r="J175" s="117"/>
      <c r="K175" s="117"/>
      <c r="L175" s="117"/>
      <c r="M175" s="117"/>
      <c r="N175" s="117"/>
      <c r="O175" s="117"/>
      <c r="P175" s="117"/>
      <c r="Q175" s="117"/>
      <c r="R175" s="117"/>
      <c r="S175" s="117"/>
      <c r="T175" s="117"/>
      <c r="U175" s="117"/>
      <c r="V175" s="117"/>
      <c r="W175" s="117"/>
      <c r="X175" s="117"/>
      <c r="Y175" s="117"/>
      <c r="Z175" s="117"/>
    </row>
    <row r="176" ht="15.75" customHeight="1">
      <c r="A176" s="117"/>
      <c r="B176" s="117"/>
      <c r="C176" s="117"/>
      <c r="D176" s="117"/>
      <c r="E176" s="117"/>
      <c r="F176" s="117"/>
      <c r="G176" s="117"/>
      <c r="H176" s="117"/>
      <c r="I176" s="117"/>
      <c r="J176" s="117"/>
      <c r="K176" s="117"/>
      <c r="L176" s="117"/>
      <c r="M176" s="117"/>
      <c r="N176" s="117"/>
      <c r="O176" s="117"/>
      <c r="P176" s="117"/>
      <c r="Q176" s="117"/>
      <c r="R176" s="117"/>
      <c r="S176" s="117"/>
      <c r="T176" s="117"/>
      <c r="U176" s="117"/>
      <c r="V176" s="117"/>
      <c r="W176" s="117"/>
      <c r="X176" s="117"/>
      <c r="Y176" s="117"/>
      <c r="Z176" s="117"/>
    </row>
    <row r="177" ht="15.75" customHeight="1">
      <c r="A177" s="117"/>
      <c r="B177" s="117"/>
      <c r="C177" s="117"/>
      <c r="D177" s="117"/>
      <c r="E177" s="117"/>
      <c r="F177" s="117"/>
      <c r="G177" s="117"/>
      <c r="H177" s="117"/>
      <c r="I177" s="117"/>
      <c r="J177" s="117"/>
      <c r="K177" s="117"/>
      <c r="L177" s="117"/>
      <c r="M177" s="117"/>
      <c r="N177" s="117"/>
      <c r="O177" s="117"/>
      <c r="P177" s="117"/>
      <c r="Q177" s="117"/>
      <c r="R177" s="117"/>
      <c r="S177" s="117"/>
      <c r="T177" s="117"/>
      <c r="U177" s="117"/>
      <c r="V177" s="117"/>
      <c r="W177" s="117"/>
      <c r="X177" s="117"/>
      <c r="Y177" s="117"/>
      <c r="Z177" s="117"/>
    </row>
    <row r="178" ht="15.75" customHeight="1">
      <c r="A178" s="117"/>
      <c r="B178" s="117"/>
      <c r="C178" s="117"/>
      <c r="D178" s="117"/>
      <c r="E178" s="117"/>
      <c r="F178" s="117"/>
      <c r="G178" s="117"/>
      <c r="H178" s="117"/>
      <c r="I178" s="117"/>
      <c r="J178" s="117"/>
      <c r="K178" s="117"/>
      <c r="L178" s="117"/>
      <c r="M178" s="117"/>
      <c r="N178" s="117"/>
      <c r="O178" s="117"/>
      <c r="P178" s="117"/>
      <c r="Q178" s="117"/>
      <c r="R178" s="117"/>
      <c r="S178" s="117"/>
      <c r="T178" s="117"/>
      <c r="U178" s="117"/>
      <c r="V178" s="117"/>
      <c r="W178" s="117"/>
      <c r="X178" s="117"/>
      <c r="Y178" s="117"/>
      <c r="Z178" s="117"/>
    </row>
    <row r="179" ht="15.75" customHeight="1">
      <c r="A179" s="117"/>
      <c r="B179" s="117"/>
      <c r="C179" s="117"/>
      <c r="D179" s="117"/>
      <c r="E179" s="117"/>
      <c r="F179" s="117"/>
      <c r="G179" s="117"/>
      <c r="H179" s="117"/>
      <c r="I179" s="117"/>
      <c r="J179" s="117"/>
      <c r="K179" s="117"/>
      <c r="L179" s="117"/>
      <c r="M179" s="117"/>
      <c r="N179" s="117"/>
      <c r="O179" s="117"/>
      <c r="P179" s="117"/>
      <c r="Q179" s="117"/>
      <c r="R179" s="117"/>
      <c r="S179" s="117"/>
      <c r="T179" s="117"/>
      <c r="U179" s="117"/>
      <c r="V179" s="117"/>
      <c r="W179" s="117"/>
      <c r="X179" s="117"/>
      <c r="Y179" s="117"/>
      <c r="Z179" s="117"/>
    </row>
    <row r="180" ht="15.75" customHeight="1">
      <c r="A180" s="117"/>
      <c r="B180" s="117"/>
      <c r="C180" s="117"/>
      <c r="D180" s="117"/>
      <c r="E180" s="117"/>
      <c r="F180" s="117"/>
      <c r="G180" s="117"/>
      <c r="H180" s="117"/>
      <c r="I180" s="117"/>
      <c r="J180" s="117"/>
      <c r="K180" s="117"/>
      <c r="L180" s="117"/>
      <c r="M180" s="117"/>
      <c r="N180" s="117"/>
      <c r="O180" s="117"/>
      <c r="P180" s="117"/>
      <c r="Q180" s="117"/>
      <c r="R180" s="117"/>
      <c r="S180" s="117"/>
      <c r="T180" s="117"/>
      <c r="U180" s="117"/>
      <c r="V180" s="117"/>
      <c r="W180" s="117"/>
      <c r="X180" s="117"/>
      <c r="Y180" s="117"/>
      <c r="Z180" s="117"/>
    </row>
    <row r="181" ht="15.75" customHeight="1">
      <c r="A181" s="117"/>
      <c r="B181" s="117"/>
      <c r="C181" s="117"/>
      <c r="D181" s="117"/>
      <c r="E181" s="117"/>
      <c r="F181" s="117"/>
      <c r="G181" s="117"/>
      <c r="H181" s="117"/>
      <c r="I181" s="117"/>
      <c r="J181" s="117"/>
      <c r="K181" s="117"/>
      <c r="L181" s="117"/>
      <c r="M181" s="117"/>
      <c r="N181" s="117"/>
      <c r="O181" s="117"/>
      <c r="P181" s="117"/>
      <c r="Q181" s="117"/>
      <c r="R181" s="117"/>
      <c r="S181" s="117"/>
      <c r="T181" s="117"/>
      <c r="U181" s="117"/>
      <c r="V181" s="117"/>
      <c r="W181" s="117"/>
      <c r="X181" s="117"/>
      <c r="Y181" s="117"/>
      <c r="Z181" s="117"/>
    </row>
    <row r="182" ht="15.75" customHeight="1">
      <c r="A182" s="117"/>
      <c r="B182" s="117"/>
      <c r="C182" s="117"/>
      <c r="D182" s="117"/>
      <c r="E182" s="117"/>
      <c r="F182" s="117"/>
      <c r="G182" s="117"/>
      <c r="H182" s="117"/>
      <c r="I182" s="117"/>
      <c r="J182" s="117"/>
      <c r="K182" s="117"/>
      <c r="L182" s="117"/>
      <c r="M182" s="117"/>
      <c r="N182" s="117"/>
      <c r="O182" s="117"/>
      <c r="P182" s="117"/>
      <c r="Q182" s="117"/>
      <c r="R182" s="117"/>
      <c r="S182" s="117"/>
      <c r="T182" s="117"/>
      <c r="U182" s="117"/>
      <c r="V182" s="117"/>
      <c r="W182" s="117"/>
      <c r="X182" s="117"/>
      <c r="Y182" s="117"/>
      <c r="Z182" s="117"/>
    </row>
    <row r="183" ht="15.75" customHeight="1">
      <c r="A183" s="117"/>
      <c r="B183" s="117"/>
      <c r="C183" s="117"/>
      <c r="D183" s="117"/>
      <c r="E183" s="117"/>
      <c r="F183" s="117"/>
      <c r="G183" s="117"/>
      <c r="H183" s="117"/>
      <c r="I183" s="117"/>
      <c r="J183" s="117"/>
      <c r="K183" s="117"/>
      <c r="L183" s="117"/>
      <c r="M183" s="117"/>
      <c r="N183" s="117"/>
      <c r="O183" s="117"/>
      <c r="P183" s="117"/>
      <c r="Q183" s="117"/>
      <c r="R183" s="117"/>
      <c r="S183" s="117"/>
      <c r="T183" s="117"/>
      <c r="U183" s="117"/>
      <c r="V183" s="117"/>
      <c r="W183" s="117"/>
      <c r="X183" s="117"/>
      <c r="Y183" s="117"/>
      <c r="Z183" s="117"/>
    </row>
    <row r="184" ht="15.75" customHeight="1">
      <c r="A184" s="117"/>
      <c r="B184" s="117"/>
      <c r="C184" s="117"/>
      <c r="D184" s="117"/>
      <c r="E184" s="117"/>
      <c r="F184" s="117"/>
      <c r="G184" s="117"/>
      <c r="H184" s="117"/>
      <c r="I184" s="117"/>
      <c r="J184" s="117"/>
      <c r="K184" s="117"/>
      <c r="L184" s="117"/>
      <c r="M184" s="117"/>
      <c r="N184" s="117"/>
      <c r="O184" s="117"/>
      <c r="P184" s="117"/>
      <c r="Q184" s="117"/>
      <c r="R184" s="117"/>
      <c r="S184" s="117"/>
      <c r="T184" s="117"/>
      <c r="U184" s="117"/>
      <c r="V184" s="117"/>
      <c r="W184" s="117"/>
      <c r="X184" s="117"/>
      <c r="Y184" s="117"/>
      <c r="Z184" s="117"/>
    </row>
    <row r="185" ht="15.75" customHeight="1">
      <c r="A185" s="117"/>
      <c r="B185" s="117"/>
      <c r="C185" s="117"/>
      <c r="D185" s="117"/>
      <c r="E185" s="117"/>
      <c r="F185" s="117"/>
      <c r="G185" s="117"/>
      <c r="H185" s="117"/>
      <c r="I185" s="117"/>
      <c r="J185" s="117"/>
      <c r="K185" s="117"/>
      <c r="L185" s="117"/>
      <c r="M185" s="117"/>
      <c r="N185" s="117"/>
      <c r="O185" s="117"/>
      <c r="P185" s="117"/>
      <c r="Q185" s="117"/>
      <c r="R185" s="117"/>
      <c r="S185" s="117"/>
      <c r="T185" s="117"/>
      <c r="U185" s="117"/>
      <c r="V185" s="117"/>
      <c r="W185" s="117"/>
      <c r="X185" s="117"/>
      <c r="Y185" s="117"/>
      <c r="Z185" s="117"/>
    </row>
    <row r="186" ht="15.75" customHeight="1">
      <c r="A186" s="117"/>
      <c r="B186" s="117"/>
      <c r="C186" s="117"/>
      <c r="D186" s="117"/>
      <c r="E186" s="117"/>
      <c r="F186" s="117"/>
      <c r="G186" s="117"/>
      <c r="H186" s="117"/>
      <c r="I186" s="117"/>
      <c r="J186" s="117"/>
      <c r="K186" s="117"/>
      <c r="L186" s="117"/>
      <c r="M186" s="117"/>
      <c r="N186" s="117"/>
      <c r="O186" s="117"/>
      <c r="P186" s="117"/>
      <c r="Q186" s="117"/>
      <c r="R186" s="117"/>
      <c r="S186" s="117"/>
      <c r="T186" s="117"/>
      <c r="U186" s="117"/>
      <c r="V186" s="117"/>
      <c r="W186" s="117"/>
      <c r="X186" s="117"/>
      <c r="Y186" s="117"/>
      <c r="Z186" s="117"/>
    </row>
    <row r="187" ht="15.75" customHeight="1">
      <c r="A187" s="117"/>
      <c r="B187" s="117"/>
      <c r="C187" s="117"/>
      <c r="D187" s="117"/>
      <c r="E187" s="117"/>
      <c r="F187" s="117"/>
      <c r="G187" s="117"/>
      <c r="H187" s="117"/>
      <c r="I187" s="117"/>
      <c r="J187" s="117"/>
      <c r="K187" s="117"/>
      <c r="L187" s="117"/>
      <c r="M187" s="117"/>
      <c r="N187" s="117"/>
      <c r="O187" s="117"/>
      <c r="P187" s="117"/>
      <c r="Q187" s="117"/>
      <c r="R187" s="117"/>
      <c r="S187" s="117"/>
      <c r="T187" s="117"/>
      <c r="U187" s="117"/>
      <c r="V187" s="117"/>
      <c r="W187" s="117"/>
      <c r="X187" s="117"/>
      <c r="Y187" s="117"/>
      <c r="Z187" s="117"/>
    </row>
    <row r="188" ht="15.75" customHeight="1">
      <c r="A188" s="117"/>
      <c r="B188" s="117"/>
      <c r="C188" s="117"/>
      <c r="D188" s="117"/>
      <c r="E188" s="117"/>
      <c r="F188" s="117"/>
      <c r="G188" s="117"/>
      <c r="H188" s="117"/>
      <c r="I188" s="117"/>
      <c r="J188" s="117"/>
      <c r="K188" s="117"/>
      <c r="L188" s="117"/>
      <c r="M188" s="117"/>
      <c r="N188" s="117"/>
      <c r="O188" s="117"/>
      <c r="P188" s="117"/>
      <c r="Q188" s="117"/>
      <c r="R188" s="117"/>
      <c r="S188" s="117"/>
      <c r="T188" s="117"/>
      <c r="U188" s="117"/>
      <c r="V188" s="117"/>
      <c r="W188" s="117"/>
      <c r="X188" s="117"/>
      <c r="Y188" s="117"/>
      <c r="Z188" s="117"/>
    </row>
    <row r="189" ht="15.75" customHeight="1">
      <c r="A189" s="117"/>
      <c r="B189" s="117"/>
      <c r="C189" s="117"/>
      <c r="D189" s="117"/>
      <c r="E189" s="117"/>
      <c r="F189" s="117"/>
      <c r="G189" s="117"/>
      <c r="H189" s="117"/>
      <c r="I189" s="117"/>
      <c r="J189" s="117"/>
      <c r="K189" s="117"/>
      <c r="L189" s="117"/>
      <c r="M189" s="117"/>
      <c r="N189" s="117"/>
      <c r="O189" s="117"/>
      <c r="P189" s="117"/>
      <c r="Q189" s="117"/>
      <c r="R189" s="117"/>
      <c r="S189" s="117"/>
      <c r="T189" s="117"/>
      <c r="U189" s="117"/>
      <c r="V189" s="117"/>
      <c r="W189" s="117"/>
      <c r="X189" s="117"/>
      <c r="Y189" s="117"/>
      <c r="Z189" s="117"/>
    </row>
    <row r="190" ht="15.75" customHeight="1">
      <c r="A190" s="117"/>
      <c r="B190" s="117"/>
      <c r="C190" s="117"/>
      <c r="D190" s="117"/>
      <c r="E190" s="117"/>
      <c r="F190" s="117"/>
      <c r="G190" s="117"/>
      <c r="H190" s="117"/>
      <c r="I190" s="117"/>
      <c r="J190" s="117"/>
      <c r="K190" s="117"/>
      <c r="L190" s="117"/>
      <c r="M190" s="117"/>
      <c r="N190" s="117"/>
      <c r="O190" s="117"/>
      <c r="P190" s="117"/>
      <c r="Q190" s="117"/>
      <c r="R190" s="117"/>
      <c r="S190" s="117"/>
      <c r="T190" s="117"/>
      <c r="U190" s="117"/>
      <c r="V190" s="117"/>
      <c r="W190" s="117"/>
      <c r="X190" s="117"/>
      <c r="Y190" s="117"/>
      <c r="Z190" s="117"/>
    </row>
    <row r="191" ht="15.75" customHeight="1">
      <c r="A191" s="117"/>
      <c r="B191" s="117"/>
      <c r="C191" s="117"/>
      <c r="D191" s="117"/>
      <c r="E191" s="117"/>
      <c r="F191" s="117"/>
      <c r="G191" s="117"/>
      <c r="H191" s="117"/>
      <c r="I191" s="117"/>
      <c r="J191" s="117"/>
      <c r="K191" s="117"/>
      <c r="L191" s="117"/>
      <c r="M191" s="117"/>
      <c r="N191" s="117"/>
      <c r="O191" s="117"/>
      <c r="P191" s="117"/>
      <c r="Q191" s="117"/>
      <c r="R191" s="117"/>
      <c r="S191" s="117"/>
      <c r="T191" s="117"/>
      <c r="U191" s="117"/>
      <c r="V191" s="117"/>
      <c r="W191" s="117"/>
      <c r="X191" s="117"/>
      <c r="Y191" s="117"/>
      <c r="Z191" s="117"/>
    </row>
    <row r="192" ht="15.75" customHeight="1">
      <c r="A192" s="117"/>
      <c r="B192" s="117"/>
      <c r="C192" s="117"/>
      <c r="D192" s="117"/>
      <c r="E192" s="117"/>
      <c r="F192" s="117"/>
      <c r="G192" s="117"/>
      <c r="H192" s="117"/>
      <c r="I192" s="117"/>
      <c r="J192" s="117"/>
      <c r="K192" s="117"/>
      <c r="L192" s="117"/>
      <c r="M192" s="117"/>
      <c r="N192" s="117"/>
      <c r="O192" s="117"/>
      <c r="P192" s="117"/>
      <c r="Q192" s="117"/>
      <c r="R192" s="117"/>
      <c r="S192" s="117"/>
      <c r="T192" s="117"/>
      <c r="U192" s="117"/>
      <c r="V192" s="117"/>
      <c r="W192" s="117"/>
      <c r="X192" s="117"/>
      <c r="Y192" s="117"/>
      <c r="Z192" s="117"/>
    </row>
    <row r="193" ht="15.75" customHeight="1">
      <c r="A193" s="117"/>
      <c r="B193" s="117"/>
      <c r="C193" s="117"/>
      <c r="D193" s="117"/>
      <c r="E193" s="117"/>
      <c r="F193" s="117"/>
      <c r="G193" s="117"/>
      <c r="H193" s="117"/>
      <c r="I193" s="117"/>
      <c r="J193" s="117"/>
      <c r="K193" s="117"/>
      <c r="L193" s="117"/>
      <c r="M193" s="117"/>
      <c r="N193" s="117"/>
      <c r="O193" s="117"/>
      <c r="P193" s="117"/>
      <c r="Q193" s="117"/>
      <c r="R193" s="117"/>
      <c r="S193" s="117"/>
      <c r="T193" s="117"/>
      <c r="U193" s="117"/>
      <c r="V193" s="117"/>
      <c r="W193" s="117"/>
      <c r="X193" s="117"/>
      <c r="Y193" s="117"/>
      <c r="Z193" s="117"/>
    </row>
    <row r="194" ht="15.75" customHeight="1">
      <c r="A194" s="117"/>
      <c r="B194" s="117"/>
      <c r="C194" s="117"/>
      <c r="D194" s="117"/>
      <c r="E194" s="117"/>
      <c r="F194" s="117"/>
      <c r="G194" s="117"/>
      <c r="H194" s="117"/>
      <c r="I194" s="117"/>
      <c r="J194" s="117"/>
      <c r="K194" s="117"/>
      <c r="L194" s="117"/>
      <c r="M194" s="117"/>
      <c r="N194" s="117"/>
      <c r="O194" s="117"/>
      <c r="P194" s="117"/>
      <c r="Q194" s="117"/>
      <c r="R194" s="117"/>
      <c r="S194" s="117"/>
      <c r="T194" s="117"/>
      <c r="U194" s="117"/>
      <c r="V194" s="117"/>
      <c r="W194" s="117"/>
      <c r="X194" s="117"/>
      <c r="Y194" s="117"/>
      <c r="Z194" s="117"/>
    </row>
    <row r="195" ht="15.75" customHeight="1">
      <c r="A195" s="117"/>
      <c r="B195" s="117"/>
      <c r="C195" s="117"/>
      <c r="D195" s="117"/>
      <c r="E195" s="117"/>
      <c r="F195" s="117"/>
      <c r="G195" s="117"/>
      <c r="H195" s="117"/>
      <c r="I195" s="117"/>
      <c r="J195" s="117"/>
      <c r="K195" s="117"/>
      <c r="L195" s="117"/>
      <c r="M195" s="117"/>
      <c r="N195" s="117"/>
      <c r="O195" s="117"/>
      <c r="P195" s="117"/>
      <c r="Q195" s="117"/>
      <c r="R195" s="117"/>
      <c r="S195" s="117"/>
      <c r="T195" s="117"/>
      <c r="U195" s="117"/>
      <c r="V195" s="117"/>
      <c r="W195" s="117"/>
      <c r="X195" s="117"/>
      <c r="Y195" s="117"/>
      <c r="Z195" s="117"/>
    </row>
    <row r="196" ht="15.75" customHeight="1">
      <c r="A196" s="117"/>
      <c r="B196" s="117"/>
      <c r="C196" s="117"/>
      <c r="D196" s="117"/>
      <c r="E196" s="117"/>
      <c r="F196" s="117"/>
      <c r="G196" s="117"/>
      <c r="H196" s="117"/>
      <c r="I196" s="117"/>
      <c r="J196" s="117"/>
      <c r="K196" s="117"/>
      <c r="L196" s="117"/>
      <c r="M196" s="117"/>
      <c r="N196" s="117"/>
      <c r="O196" s="117"/>
      <c r="P196" s="117"/>
      <c r="Q196" s="117"/>
      <c r="R196" s="117"/>
      <c r="S196" s="117"/>
      <c r="T196" s="117"/>
      <c r="U196" s="117"/>
      <c r="V196" s="117"/>
      <c r="W196" s="117"/>
      <c r="X196" s="117"/>
      <c r="Y196" s="117"/>
      <c r="Z196" s="117"/>
    </row>
    <row r="197" ht="15.75" customHeight="1">
      <c r="A197" s="117"/>
      <c r="B197" s="117"/>
      <c r="C197" s="117"/>
      <c r="D197" s="117"/>
      <c r="E197" s="117"/>
      <c r="F197" s="117"/>
      <c r="G197" s="117"/>
      <c r="H197" s="117"/>
      <c r="I197" s="117"/>
      <c r="J197" s="117"/>
      <c r="K197" s="117"/>
      <c r="L197" s="117"/>
      <c r="M197" s="117"/>
      <c r="N197" s="117"/>
      <c r="O197" s="117"/>
      <c r="P197" s="117"/>
      <c r="Q197" s="117"/>
      <c r="R197" s="117"/>
      <c r="S197" s="117"/>
      <c r="T197" s="117"/>
      <c r="U197" s="117"/>
      <c r="V197" s="117"/>
      <c r="W197" s="117"/>
      <c r="X197" s="117"/>
      <c r="Y197" s="117"/>
      <c r="Z197" s="117"/>
    </row>
    <row r="198" ht="15.75" customHeight="1">
      <c r="A198" s="117"/>
      <c r="B198" s="117"/>
      <c r="C198" s="117"/>
      <c r="D198" s="117"/>
      <c r="E198" s="117"/>
      <c r="F198" s="117"/>
      <c r="G198" s="117"/>
      <c r="H198" s="117"/>
      <c r="I198" s="117"/>
      <c r="J198" s="117"/>
      <c r="K198" s="117"/>
      <c r="L198" s="117"/>
      <c r="M198" s="117"/>
      <c r="N198" s="117"/>
      <c r="O198" s="117"/>
      <c r="P198" s="117"/>
      <c r="Q198" s="117"/>
      <c r="R198" s="117"/>
      <c r="S198" s="117"/>
      <c r="T198" s="117"/>
      <c r="U198" s="117"/>
      <c r="V198" s="117"/>
      <c r="W198" s="117"/>
      <c r="X198" s="117"/>
      <c r="Y198" s="117"/>
      <c r="Z198" s="117"/>
    </row>
    <row r="199" ht="15.75" customHeight="1">
      <c r="A199" s="117"/>
      <c r="B199" s="117"/>
      <c r="C199" s="117"/>
      <c r="D199" s="117"/>
      <c r="E199" s="117"/>
      <c r="F199" s="117"/>
      <c r="G199" s="117"/>
      <c r="H199" s="117"/>
      <c r="I199" s="117"/>
      <c r="J199" s="117"/>
      <c r="K199" s="117"/>
      <c r="L199" s="117"/>
      <c r="M199" s="117"/>
      <c r="N199" s="117"/>
      <c r="O199" s="117"/>
      <c r="P199" s="117"/>
      <c r="Q199" s="117"/>
      <c r="R199" s="117"/>
      <c r="S199" s="117"/>
      <c r="T199" s="117"/>
      <c r="U199" s="117"/>
      <c r="V199" s="117"/>
      <c r="W199" s="117"/>
      <c r="X199" s="117"/>
      <c r="Y199" s="117"/>
      <c r="Z199" s="117"/>
    </row>
    <row r="200" ht="15.75" customHeight="1">
      <c r="A200" s="117"/>
      <c r="B200" s="117"/>
      <c r="C200" s="117"/>
      <c r="D200" s="117"/>
      <c r="E200" s="117"/>
      <c r="F200" s="117"/>
      <c r="G200" s="117"/>
      <c r="H200" s="117"/>
      <c r="I200" s="117"/>
      <c r="J200" s="117"/>
      <c r="K200" s="117"/>
      <c r="L200" s="117"/>
      <c r="M200" s="117"/>
      <c r="N200" s="117"/>
      <c r="O200" s="117"/>
      <c r="P200" s="117"/>
      <c r="Q200" s="117"/>
      <c r="R200" s="117"/>
      <c r="S200" s="117"/>
      <c r="T200" s="117"/>
      <c r="U200" s="117"/>
      <c r="V200" s="117"/>
      <c r="W200" s="117"/>
      <c r="X200" s="117"/>
      <c r="Y200" s="117"/>
      <c r="Z200" s="117"/>
    </row>
    <row r="201" ht="15.75" customHeight="1">
      <c r="A201" s="117"/>
      <c r="B201" s="117"/>
      <c r="C201" s="117"/>
      <c r="D201" s="117"/>
      <c r="E201" s="117"/>
      <c r="F201" s="117"/>
      <c r="G201" s="117"/>
      <c r="H201" s="117"/>
      <c r="I201" s="117"/>
      <c r="J201" s="117"/>
      <c r="K201" s="117"/>
      <c r="L201" s="117"/>
      <c r="M201" s="117"/>
      <c r="N201" s="117"/>
      <c r="O201" s="117"/>
      <c r="P201" s="117"/>
      <c r="Q201" s="117"/>
      <c r="R201" s="117"/>
      <c r="S201" s="117"/>
      <c r="T201" s="117"/>
      <c r="U201" s="117"/>
      <c r="V201" s="117"/>
      <c r="W201" s="117"/>
      <c r="X201" s="117"/>
      <c r="Y201" s="117"/>
      <c r="Z201" s="117"/>
    </row>
    <row r="202" ht="15.75" customHeight="1">
      <c r="A202" s="117"/>
      <c r="B202" s="117"/>
      <c r="C202" s="117"/>
      <c r="D202" s="117"/>
      <c r="E202" s="117"/>
      <c r="F202" s="117"/>
      <c r="G202" s="117"/>
      <c r="H202" s="117"/>
      <c r="I202" s="117"/>
      <c r="J202" s="117"/>
      <c r="K202" s="117"/>
      <c r="L202" s="117"/>
      <c r="M202" s="117"/>
      <c r="N202" s="117"/>
      <c r="O202" s="117"/>
      <c r="P202" s="117"/>
      <c r="Q202" s="117"/>
      <c r="R202" s="117"/>
      <c r="S202" s="117"/>
      <c r="T202" s="117"/>
      <c r="U202" s="117"/>
      <c r="V202" s="117"/>
      <c r="W202" s="117"/>
      <c r="X202" s="117"/>
      <c r="Y202" s="117"/>
      <c r="Z202" s="117"/>
    </row>
    <row r="203" ht="15.75" customHeight="1">
      <c r="A203" s="117"/>
      <c r="B203" s="117"/>
      <c r="C203" s="117"/>
      <c r="D203" s="117"/>
      <c r="E203" s="117"/>
      <c r="F203" s="117"/>
      <c r="G203" s="117"/>
      <c r="H203" s="117"/>
      <c r="I203" s="117"/>
      <c r="J203" s="117"/>
      <c r="K203" s="117"/>
      <c r="L203" s="117"/>
      <c r="M203" s="117"/>
      <c r="N203" s="117"/>
      <c r="O203" s="117"/>
      <c r="P203" s="117"/>
      <c r="Q203" s="117"/>
      <c r="R203" s="117"/>
      <c r="S203" s="117"/>
      <c r="T203" s="117"/>
      <c r="U203" s="117"/>
      <c r="V203" s="117"/>
      <c r="W203" s="117"/>
      <c r="X203" s="117"/>
      <c r="Y203" s="117"/>
      <c r="Z203" s="117"/>
    </row>
    <row r="204" ht="15.75" customHeight="1">
      <c r="A204" s="117"/>
      <c r="B204" s="117"/>
      <c r="C204" s="117"/>
      <c r="D204" s="117"/>
      <c r="E204" s="117"/>
      <c r="F204" s="117"/>
      <c r="G204" s="117"/>
      <c r="H204" s="117"/>
      <c r="I204" s="117"/>
      <c r="J204" s="117"/>
      <c r="K204" s="117"/>
      <c r="L204" s="117"/>
      <c r="M204" s="117"/>
      <c r="N204" s="117"/>
      <c r="O204" s="117"/>
      <c r="P204" s="117"/>
      <c r="Q204" s="117"/>
      <c r="R204" s="117"/>
      <c r="S204" s="117"/>
      <c r="T204" s="117"/>
      <c r="U204" s="117"/>
      <c r="V204" s="117"/>
      <c r="W204" s="117"/>
      <c r="X204" s="117"/>
      <c r="Y204" s="117"/>
      <c r="Z204" s="117"/>
    </row>
    <row r="205" ht="15.75" customHeight="1">
      <c r="A205" s="117"/>
      <c r="B205" s="117"/>
      <c r="C205" s="117"/>
      <c r="D205" s="117"/>
      <c r="E205" s="117"/>
      <c r="F205" s="117"/>
      <c r="G205" s="117"/>
      <c r="H205" s="117"/>
      <c r="I205" s="117"/>
      <c r="J205" s="117"/>
      <c r="K205" s="117"/>
      <c r="L205" s="117"/>
      <c r="M205" s="117"/>
      <c r="N205" s="117"/>
      <c r="O205" s="117"/>
      <c r="P205" s="117"/>
      <c r="Q205" s="117"/>
      <c r="R205" s="117"/>
      <c r="S205" s="117"/>
      <c r="T205" s="117"/>
      <c r="U205" s="117"/>
      <c r="V205" s="117"/>
      <c r="W205" s="117"/>
      <c r="X205" s="117"/>
      <c r="Y205" s="117"/>
      <c r="Z205" s="117"/>
    </row>
    <row r="206" ht="15.75" customHeight="1">
      <c r="A206" s="117"/>
      <c r="B206" s="117"/>
      <c r="C206" s="117"/>
      <c r="D206" s="117"/>
      <c r="E206" s="117"/>
      <c r="F206" s="117"/>
      <c r="G206" s="117"/>
      <c r="H206" s="117"/>
      <c r="I206" s="117"/>
      <c r="J206" s="117"/>
      <c r="K206" s="117"/>
      <c r="L206" s="117"/>
      <c r="M206" s="117"/>
      <c r="N206" s="117"/>
      <c r="O206" s="117"/>
      <c r="P206" s="117"/>
      <c r="Q206" s="117"/>
      <c r="R206" s="117"/>
      <c r="S206" s="117"/>
      <c r="T206" s="117"/>
      <c r="U206" s="117"/>
      <c r="V206" s="117"/>
      <c r="W206" s="117"/>
      <c r="X206" s="117"/>
      <c r="Y206" s="117"/>
      <c r="Z206" s="117"/>
    </row>
    <row r="207" ht="15.75" customHeight="1">
      <c r="A207" s="117"/>
      <c r="B207" s="117"/>
      <c r="C207" s="117"/>
      <c r="D207" s="117"/>
      <c r="E207" s="117"/>
      <c r="F207" s="117"/>
      <c r="G207" s="117"/>
      <c r="H207" s="117"/>
      <c r="I207" s="117"/>
      <c r="J207" s="117"/>
      <c r="K207" s="117"/>
      <c r="L207" s="117"/>
      <c r="M207" s="117"/>
      <c r="N207" s="117"/>
      <c r="O207" s="117"/>
      <c r="P207" s="117"/>
      <c r="Q207" s="117"/>
      <c r="R207" s="117"/>
      <c r="S207" s="117"/>
      <c r="T207" s="117"/>
      <c r="U207" s="117"/>
      <c r="V207" s="117"/>
      <c r="W207" s="117"/>
      <c r="X207" s="117"/>
      <c r="Y207" s="117"/>
      <c r="Z207" s="117"/>
    </row>
    <row r="208" ht="15.75" customHeight="1">
      <c r="A208" s="117"/>
      <c r="B208" s="117"/>
      <c r="C208" s="117"/>
      <c r="D208" s="117"/>
      <c r="E208" s="117"/>
      <c r="F208" s="117"/>
      <c r="G208" s="117"/>
      <c r="H208" s="117"/>
      <c r="I208" s="117"/>
      <c r="J208" s="117"/>
      <c r="K208" s="117"/>
      <c r="L208" s="117"/>
      <c r="M208" s="117"/>
      <c r="N208" s="117"/>
      <c r="O208" s="117"/>
      <c r="P208" s="117"/>
      <c r="Q208" s="117"/>
      <c r="R208" s="117"/>
      <c r="S208" s="117"/>
      <c r="T208" s="117"/>
      <c r="U208" s="117"/>
      <c r="V208" s="117"/>
      <c r="W208" s="117"/>
      <c r="X208" s="117"/>
      <c r="Y208" s="117"/>
      <c r="Z208" s="117"/>
    </row>
    <row r="209" ht="15.75" customHeight="1">
      <c r="A209" s="117"/>
      <c r="B209" s="117"/>
      <c r="C209" s="117"/>
      <c r="D209" s="117"/>
      <c r="E209" s="117"/>
      <c r="F209" s="117"/>
      <c r="G209" s="117"/>
      <c r="H209" s="117"/>
      <c r="I209" s="117"/>
      <c r="J209" s="117"/>
      <c r="K209" s="117"/>
      <c r="L209" s="117"/>
      <c r="M209" s="117"/>
      <c r="N209" s="117"/>
      <c r="O209" s="117"/>
      <c r="P209" s="117"/>
      <c r="Q209" s="117"/>
      <c r="R209" s="117"/>
      <c r="S209" s="117"/>
      <c r="T209" s="117"/>
      <c r="U209" s="117"/>
      <c r="V209" s="117"/>
      <c r="W209" s="117"/>
      <c r="X209" s="117"/>
      <c r="Y209" s="117"/>
      <c r="Z209" s="117"/>
    </row>
    <row r="210" ht="15.75" customHeight="1">
      <c r="A210" s="117"/>
      <c r="B210" s="117"/>
      <c r="C210" s="117"/>
      <c r="D210" s="117"/>
      <c r="E210" s="117"/>
      <c r="F210" s="117"/>
      <c r="G210" s="117"/>
      <c r="H210" s="117"/>
      <c r="I210" s="117"/>
      <c r="J210" s="117"/>
      <c r="K210" s="117"/>
      <c r="L210" s="117"/>
      <c r="M210" s="117"/>
      <c r="N210" s="117"/>
      <c r="O210" s="117"/>
      <c r="P210" s="117"/>
      <c r="Q210" s="117"/>
      <c r="R210" s="117"/>
      <c r="S210" s="117"/>
      <c r="T210" s="117"/>
      <c r="U210" s="117"/>
      <c r="V210" s="117"/>
      <c r="W210" s="117"/>
      <c r="X210" s="117"/>
      <c r="Y210" s="117"/>
      <c r="Z210" s="117"/>
    </row>
    <row r="211" ht="15.75" customHeight="1">
      <c r="A211" s="117"/>
      <c r="B211" s="117"/>
      <c r="C211" s="117"/>
      <c r="D211" s="117"/>
      <c r="E211" s="117"/>
      <c r="F211" s="117"/>
      <c r="G211" s="117"/>
      <c r="H211" s="117"/>
      <c r="I211" s="117"/>
      <c r="J211" s="117"/>
      <c r="K211" s="117"/>
      <c r="L211" s="117"/>
      <c r="M211" s="117"/>
      <c r="N211" s="117"/>
      <c r="O211" s="117"/>
      <c r="P211" s="117"/>
      <c r="Q211" s="117"/>
      <c r="R211" s="117"/>
      <c r="S211" s="117"/>
      <c r="T211" s="117"/>
      <c r="U211" s="117"/>
      <c r="V211" s="117"/>
      <c r="W211" s="117"/>
      <c r="X211" s="117"/>
      <c r="Y211" s="117"/>
      <c r="Z211" s="117"/>
    </row>
    <row r="212" ht="15.75" customHeight="1">
      <c r="A212" s="117"/>
      <c r="B212" s="117"/>
      <c r="C212" s="117"/>
      <c r="D212" s="117"/>
      <c r="E212" s="117"/>
      <c r="F212" s="117"/>
      <c r="G212" s="117"/>
      <c r="H212" s="117"/>
      <c r="I212" s="117"/>
      <c r="J212" s="117"/>
      <c r="K212" s="117"/>
      <c r="L212" s="117"/>
      <c r="M212" s="117"/>
      <c r="N212" s="117"/>
      <c r="O212" s="117"/>
      <c r="P212" s="117"/>
      <c r="Q212" s="117"/>
      <c r="R212" s="117"/>
      <c r="S212" s="117"/>
      <c r="T212" s="117"/>
      <c r="U212" s="117"/>
      <c r="V212" s="117"/>
      <c r="W212" s="117"/>
      <c r="X212" s="117"/>
      <c r="Y212" s="117"/>
      <c r="Z212" s="117"/>
    </row>
    <row r="213" ht="15.75" customHeight="1">
      <c r="A213" s="117"/>
      <c r="B213" s="117"/>
      <c r="C213" s="117"/>
      <c r="D213" s="117"/>
      <c r="E213" s="117"/>
      <c r="F213" s="117"/>
      <c r="G213" s="117"/>
      <c r="H213" s="117"/>
      <c r="I213" s="117"/>
      <c r="J213" s="117"/>
      <c r="K213" s="117"/>
      <c r="L213" s="117"/>
      <c r="M213" s="117"/>
      <c r="N213" s="117"/>
      <c r="O213" s="117"/>
      <c r="P213" s="117"/>
      <c r="Q213" s="117"/>
      <c r="R213" s="117"/>
      <c r="S213" s="117"/>
      <c r="T213" s="117"/>
      <c r="U213" s="117"/>
      <c r="V213" s="117"/>
      <c r="W213" s="117"/>
      <c r="X213" s="117"/>
      <c r="Y213" s="117"/>
      <c r="Z213" s="117"/>
    </row>
    <row r="214" ht="15.75" customHeight="1">
      <c r="A214" s="117"/>
      <c r="B214" s="117"/>
      <c r="C214" s="117"/>
      <c r="D214" s="117"/>
      <c r="E214" s="117"/>
      <c r="F214" s="117"/>
      <c r="G214" s="117"/>
      <c r="H214" s="117"/>
      <c r="I214" s="117"/>
      <c r="J214" s="117"/>
      <c r="K214" s="117"/>
      <c r="L214" s="117"/>
      <c r="M214" s="117"/>
      <c r="N214" s="117"/>
      <c r="O214" s="117"/>
      <c r="P214" s="117"/>
      <c r="Q214" s="117"/>
      <c r="R214" s="117"/>
      <c r="S214" s="117"/>
      <c r="T214" s="117"/>
      <c r="U214" s="117"/>
      <c r="V214" s="117"/>
      <c r="W214" s="117"/>
      <c r="X214" s="117"/>
      <c r="Y214" s="117"/>
      <c r="Z214" s="117"/>
    </row>
    <row r="215" ht="15.75" customHeight="1">
      <c r="A215" s="117"/>
      <c r="B215" s="117"/>
      <c r="C215" s="117"/>
      <c r="D215" s="117"/>
      <c r="E215" s="117"/>
      <c r="F215" s="117"/>
      <c r="G215" s="117"/>
      <c r="H215" s="117"/>
      <c r="I215" s="117"/>
      <c r="J215" s="117"/>
      <c r="K215" s="117"/>
      <c r="L215" s="117"/>
      <c r="M215" s="117"/>
      <c r="N215" s="117"/>
      <c r="O215" s="117"/>
      <c r="P215" s="117"/>
      <c r="Q215" s="117"/>
      <c r="R215" s="117"/>
      <c r="S215" s="117"/>
      <c r="T215" s="117"/>
      <c r="U215" s="117"/>
      <c r="V215" s="117"/>
      <c r="W215" s="117"/>
      <c r="X215" s="117"/>
      <c r="Y215" s="117"/>
      <c r="Z215" s="117"/>
    </row>
    <row r="216" ht="15.75" customHeight="1">
      <c r="A216" s="117"/>
      <c r="B216" s="117"/>
      <c r="C216" s="117"/>
      <c r="D216" s="117"/>
      <c r="E216" s="117"/>
      <c r="F216" s="117"/>
      <c r="G216" s="117"/>
      <c r="H216" s="117"/>
      <c r="I216" s="117"/>
      <c r="J216" s="117"/>
      <c r="K216" s="117"/>
      <c r="L216" s="117"/>
      <c r="M216" s="117"/>
      <c r="N216" s="117"/>
      <c r="O216" s="117"/>
      <c r="P216" s="117"/>
      <c r="Q216" s="117"/>
      <c r="R216" s="117"/>
      <c r="S216" s="117"/>
      <c r="T216" s="117"/>
      <c r="U216" s="117"/>
      <c r="V216" s="117"/>
      <c r="W216" s="117"/>
      <c r="X216" s="117"/>
      <c r="Y216" s="117"/>
      <c r="Z216" s="117"/>
    </row>
    <row r="217" ht="15.75" customHeight="1">
      <c r="A217" s="117"/>
      <c r="B217" s="117"/>
      <c r="C217" s="117"/>
      <c r="D217" s="117"/>
      <c r="E217" s="117"/>
      <c r="F217" s="117"/>
      <c r="G217" s="117"/>
      <c r="H217" s="117"/>
      <c r="I217" s="117"/>
      <c r="J217" s="117"/>
      <c r="K217" s="117"/>
      <c r="L217" s="117"/>
      <c r="M217" s="117"/>
      <c r="N217" s="117"/>
      <c r="O217" s="117"/>
      <c r="P217" s="117"/>
      <c r="Q217" s="117"/>
      <c r="R217" s="117"/>
      <c r="S217" s="117"/>
      <c r="T217" s="117"/>
      <c r="U217" s="117"/>
      <c r="V217" s="117"/>
      <c r="W217" s="117"/>
      <c r="X217" s="117"/>
      <c r="Y217" s="117"/>
      <c r="Z217" s="117"/>
    </row>
    <row r="218" ht="15.75" customHeight="1">
      <c r="A218" s="117"/>
      <c r="B218" s="117"/>
      <c r="C218" s="117"/>
      <c r="D218" s="117"/>
      <c r="E218" s="117"/>
      <c r="F218" s="117"/>
      <c r="G218" s="117"/>
      <c r="H218" s="117"/>
      <c r="I218" s="117"/>
      <c r="J218" s="117"/>
      <c r="K218" s="117"/>
      <c r="L218" s="117"/>
      <c r="M218" s="117"/>
      <c r="N218" s="117"/>
      <c r="O218" s="117"/>
      <c r="P218" s="117"/>
      <c r="Q218" s="117"/>
      <c r="R218" s="117"/>
      <c r="S218" s="117"/>
      <c r="T218" s="117"/>
      <c r="U218" s="117"/>
      <c r="V218" s="117"/>
      <c r="W218" s="117"/>
      <c r="X218" s="117"/>
      <c r="Y218" s="117"/>
      <c r="Z218" s="117"/>
    </row>
    <row r="219" ht="15.75" customHeight="1">
      <c r="A219" s="117"/>
      <c r="B219" s="117"/>
      <c r="C219" s="117"/>
      <c r="D219" s="117"/>
      <c r="E219" s="117"/>
      <c r="F219" s="117"/>
      <c r="G219" s="117"/>
      <c r="H219" s="117"/>
      <c r="I219" s="117"/>
      <c r="J219" s="117"/>
      <c r="K219" s="117"/>
      <c r="L219" s="117"/>
      <c r="M219" s="117"/>
      <c r="N219" s="117"/>
      <c r="O219" s="117"/>
      <c r="P219" s="117"/>
      <c r="Q219" s="117"/>
      <c r="R219" s="117"/>
      <c r="S219" s="117"/>
      <c r="T219" s="117"/>
      <c r="U219" s="117"/>
      <c r="V219" s="117"/>
      <c r="W219" s="117"/>
      <c r="X219" s="117"/>
      <c r="Y219" s="117"/>
      <c r="Z219" s="117"/>
    </row>
    <row r="220" ht="15.75" customHeight="1">
      <c r="A220" s="117"/>
      <c r="B220" s="117"/>
      <c r="C220" s="117"/>
      <c r="D220" s="117"/>
      <c r="E220" s="117"/>
      <c r="F220" s="117"/>
      <c r="G220" s="117"/>
      <c r="H220" s="117"/>
      <c r="I220" s="117"/>
      <c r="J220" s="117"/>
      <c r="K220" s="117"/>
      <c r="L220" s="117"/>
      <c r="M220" s="117"/>
      <c r="N220" s="117"/>
      <c r="O220" s="117"/>
      <c r="P220" s="117"/>
      <c r="Q220" s="117"/>
      <c r="R220" s="117"/>
      <c r="S220" s="117"/>
      <c r="T220" s="117"/>
      <c r="U220" s="117"/>
      <c r="V220" s="117"/>
      <c r="W220" s="117"/>
      <c r="X220" s="117"/>
      <c r="Y220" s="117"/>
      <c r="Z220" s="117"/>
    </row>
    <row r="221" ht="15.75" customHeight="1">
      <c r="A221" s="117"/>
      <c r="B221" s="117"/>
      <c r="C221" s="117"/>
      <c r="D221" s="117"/>
      <c r="E221" s="117"/>
      <c r="F221" s="117"/>
      <c r="G221" s="117"/>
      <c r="H221" s="117"/>
      <c r="I221" s="117"/>
      <c r="J221" s="117"/>
      <c r="K221" s="117"/>
      <c r="L221" s="117"/>
      <c r="M221" s="117"/>
      <c r="N221" s="117"/>
      <c r="O221" s="117"/>
      <c r="P221" s="117"/>
      <c r="Q221" s="117"/>
      <c r="R221" s="117"/>
      <c r="S221" s="117"/>
      <c r="T221" s="117"/>
      <c r="U221" s="117"/>
      <c r="V221" s="117"/>
      <c r="W221" s="117"/>
      <c r="X221" s="117"/>
      <c r="Y221" s="117"/>
      <c r="Z221" s="117"/>
    </row>
    <row r="222" ht="15.75" customHeight="1">
      <c r="A222" s="117"/>
      <c r="B222" s="117"/>
      <c r="C222" s="117"/>
      <c r="D222" s="117"/>
      <c r="E222" s="117"/>
      <c r="F222" s="117"/>
      <c r="G222" s="117"/>
      <c r="H222" s="117"/>
      <c r="I222" s="117"/>
      <c r="J222" s="117"/>
      <c r="K222" s="117"/>
      <c r="L222" s="117"/>
      <c r="M222" s="117"/>
      <c r="N222" s="117"/>
      <c r="O222" s="117"/>
      <c r="P222" s="117"/>
      <c r="Q222" s="117"/>
      <c r="R222" s="117"/>
      <c r="S222" s="117"/>
      <c r="T222" s="117"/>
      <c r="U222" s="117"/>
      <c r="V222" s="117"/>
      <c r="W222" s="117"/>
      <c r="X222" s="117"/>
      <c r="Y222" s="117"/>
      <c r="Z222" s="117"/>
    </row>
    <row r="223" ht="15.75" customHeight="1">
      <c r="A223" s="117"/>
      <c r="B223" s="117"/>
      <c r="C223" s="117"/>
      <c r="D223" s="117"/>
      <c r="E223" s="117"/>
      <c r="F223" s="117"/>
      <c r="G223" s="117"/>
      <c r="H223" s="117"/>
      <c r="I223" s="117"/>
      <c r="J223" s="117"/>
      <c r="K223" s="117"/>
      <c r="L223" s="117"/>
      <c r="M223" s="117"/>
      <c r="N223" s="117"/>
      <c r="O223" s="117"/>
      <c r="P223" s="117"/>
      <c r="Q223" s="117"/>
      <c r="R223" s="117"/>
      <c r="S223" s="117"/>
      <c r="T223" s="117"/>
      <c r="U223" s="117"/>
      <c r="V223" s="117"/>
      <c r="W223" s="117"/>
      <c r="X223" s="117"/>
      <c r="Y223" s="117"/>
      <c r="Z223" s="117"/>
    </row>
    <row r="224" ht="15.75" customHeight="1">
      <c r="A224" s="117"/>
      <c r="B224" s="117"/>
      <c r="C224" s="117"/>
      <c r="D224" s="117"/>
      <c r="E224" s="117"/>
      <c r="F224" s="117"/>
      <c r="G224" s="117"/>
      <c r="H224" s="117"/>
      <c r="I224" s="117"/>
      <c r="J224" s="117"/>
      <c r="K224" s="117"/>
      <c r="L224" s="117"/>
      <c r="M224" s="117"/>
      <c r="N224" s="117"/>
      <c r="O224" s="117"/>
      <c r="P224" s="117"/>
      <c r="Q224" s="117"/>
      <c r="R224" s="117"/>
      <c r="S224" s="117"/>
      <c r="T224" s="117"/>
      <c r="U224" s="117"/>
      <c r="V224" s="117"/>
      <c r="W224" s="117"/>
      <c r="X224" s="117"/>
      <c r="Y224" s="117"/>
      <c r="Z224" s="117"/>
    </row>
    <row r="225" ht="15.75" customHeight="1">
      <c r="A225" s="117"/>
      <c r="B225" s="117"/>
      <c r="C225" s="117"/>
      <c r="D225" s="117"/>
      <c r="E225" s="117"/>
      <c r="F225" s="117"/>
      <c r="G225" s="117"/>
      <c r="H225" s="117"/>
      <c r="I225" s="117"/>
      <c r="J225" s="117"/>
      <c r="K225" s="117"/>
      <c r="L225" s="117"/>
      <c r="M225" s="117"/>
      <c r="N225" s="117"/>
      <c r="O225" s="117"/>
      <c r="P225" s="117"/>
      <c r="Q225" s="117"/>
      <c r="R225" s="117"/>
      <c r="S225" s="117"/>
      <c r="T225" s="117"/>
      <c r="U225" s="117"/>
      <c r="V225" s="117"/>
      <c r="W225" s="117"/>
      <c r="X225" s="117"/>
      <c r="Y225" s="117"/>
      <c r="Z225" s="117"/>
    </row>
    <row r="226" ht="15.75" customHeight="1">
      <c r="A226" s="117"/>
      <c r="B226" s="117"/>
      <c r="C226" s="117"/>
      <c r="D226" s="117"/>
      <c r="E226" s="117"/>
      <c r="F226" s="117"/>
      <c r="G226" s="117"/>
      <c r="H226" s="117"/>
      <c r="I226" s="117"/>
      <c r="J226" s="117"/>
      <c r="K226" s="117"/>
      <c r="L226" s="117"/>
      <c r="M226" s="117"/>
      <c r="N226" s="117"/>
      <c r="O226" s="117"/>
      <c r="P226" s="117"/>
      <c r="Q226" s="117"/>
      <c r="R226" s="117"/>
      <c r="S226" s="117"/>
      <c r="T226" s="117"/>
      <c r="U226" s="117"/>
      <c r="V226" s="117"/>
      <c r="W226" s="117"/>
      <c r="X226" s="117"/>
      <c r="Y226" s="117"/>
      <c r="Z226" s="117"/>
    </row>
    <row r="227" ht="15.75" customHeight="1">
      <c r="A227" s="117"/>
      <c r="B227" s="117"/>
      <c r="C227" s="117"/>
      <c r="D227" s="117"/>
      <c r="E227" s="117"/>
      <c r="F227" s="117"/>
      <c r="G227" s="117"/>
      <c r="H227" s="117"/>
      <c r="I227" s="117"/>
      <c r="J227" s="117"/>
      <c r="K227" s="117"/>
      <c r="L227" s="117"/>
      <c r="M227" s="117"/>
      <c r="N227" s="117"/>
      <c r="O227" s="117"/>
      <c r="P227" s="117"/>
      <c r="Q227" s="117"/>
      <c r="R227" s="117"/>
      <c r="S227" s="117"/>
      <c r="T227" s="117"/>
      <c r="U227" s="117"/>
      <c r="V227" s="117"/>
      <c r="W227" s="117"/>
      <c r="X227" s="117"/>
      <c r="Y227" s="117"/>
      <c r="Z227" s="117"/>
    </row>
    <row r="228" ht="15.75" customHeight="1">
      <c r="A228" s="117"/>
      <c r="B228" s="117"/>
      <c r="C228" s="117"/>
      <c r="D228" s="117"/>
      <c r="E228" s="117"/>
      <c r="F228" s="117"/>
      <c r="G228" s="117"/>
      <c r="H228" s="117"/>
      <c r="I228" s="117"/>
      <c r="J228" s="117"/>
      <c r="K228" s="117"/>
      <c r="L228" s="117"/>
      <c r="M228" s="117"/>
      <c r="N228" s="117"/>
      <c r="O228" s="117"/>
      <c r="P228" s="117"/>
      <c r="Q228" s="117"/>
      <c r="R228" s="117"/>
      <c r="S228" s="117"/>
      <c r="T228" s="117"/>
      <c r="U228" s="117"/>
      <c r="V228" s="117"/>
      <c r="W228" s="117"/>
      <c r="X228" s="117"/>
      <c r="Y228" s="117"/>
      <c r="Z228" s="117"/>
    </row>
    <row r="229" ht="15.75" customHeight="1">
      <c r="A229" s="117"/>
      <c r="B229" s="117"/>
      <c r="C229" s="117"/>
      <c r="D229" s="117"/>
      <c r="E229" s="117"/>
      <c r="F229" s="117"/>
      <c r="G229" s="117"/>
      <c r="H229" s="117"/>
      <c r="I229" s="117"/>
      <c r="J229" s="117"/>
      <c r="K229" s="117"/>
      <c r="L229" s="117"/>
      <c r="M229" s="117"/>
      <c r="N229" s="117"/>
      <c r="O229" s="117"/>
      <c r="P229" s="117"/>
      <c r="Q229" s="117"/>
      <c r="R229" s="117"/>
      <c r="S229" s="117"/>
      <c r="T229" s="117"/>
      <c r="U229" s="117"/>
      <c r="V229" s="117"/>
      <c r="W229" s="117"/>
      <c r="X229" s="117"/>
      <c r="Y229" s="117"/>
      <c r="Z229" s="117"/>
    </row>
    <row r="230" ht="15.75" customHeight="1">
      <c r="A230" s="117"/>
      <c r="B230" s="117"/>
      <c r="C230" s="117"/>
      <c r="D230" s="117"/>
      <c r="E230" s="117"/>
      <c r="F230" s="117"/>
      <c r="G230" s="117"/>
      <c r="H230" s="117"/>
      <c r="I230" s="117"/>
      <c r="J230" s="117"/>
      <c r="K230" s="117"/>
      <c r="L230" s="117"/>
      <c r="M230" s="117"/>
      <c r="N230" s="117"/>
      <c r="O230" s="117"/>
      <c r="P230" s="117"/>
      <c r="Q230" s="117"/>
      <c r="R230" s="117"/>
      <c r="S230" s="117"/>
      <c r="T230" s="117"/>
      <c r="U230" s="117"/>
      <c r="V230" s="117"/>
      <c r="W230" s="117"/>
      <c r="X230" s="117"/>
      <c r="Y230" s="117"/>
      <c r="Z230" s="117"/>
    </row>
    <row r="231" ht="15.75" customHeight="1">
      <c r="A231" s="117"/>
      <c r="B231" s="117"/>
      <c r="C231" s="117"/>
      <c r="D231" s="117"/>
      <c r="E231" s="117"/>
      <c r="F231" s="117"/>
      <c r="G231" s="117"/>
      <c r="H231" s="117"/>
      <c r="I231" s="117"/>
      <c r="J231" s="117"/>
      <c r="K231" s="117"/>
      <c r="L231" s="117"/>
      <c r="M231" s="117"/>
      <c r="N231" s="117"/>
      <c r="O231" s="117"/>
      <c r="P231" s="117"/>
      <c r="Q231" s="117"/>
      <c r="R231" s="117"/>
      <c r="S231" s="117"/>
      <c r="T231" s="117"/>
      <c r="U231" s="117"/>
      <c r="V231" s="117"/>
      <c r="W231" s="117"/>
      <c r="X231" s="117"/>
      <c r="Y231" s="117"/>
      <c r="Z231" s="117"/>
    </row>
    <row r="232" ht="15.75" customHeight="1">
      <c r="A232" s="117"/>
      <c r="B232" s="117"/>
      <c r="C232" s="117"/>
      <c r="D232" s="117"/>
      <c r="E232" s="117"/>
      <c r="F232" s="117"/>
      <c r="G232" s="117"/>
      <c r="H232" s="117"/>
      <c r="I232" s="117"/>
      <c r="J232" s="117"/>
      <c r="K232" s="117"/>
      <c r="L232" s="117"/>
      <c r="M232" s="117"/>
      <c r="N232" s="117"/>
      <c r="O232" s="117"/>
      <c r="P232" s="117"/>
      <c r="Q232" s="117"/>
      <c r="R232" s="117"/>
      <c r="S232" s="117"/>
      <c r="T232" s="117"/>
      <c r="U232" s="117"/>
      <c r="V232" s="117"/>
      <c r="W232" s="117"/>
      <c r="X232" s="117"/>
      <c r="Y232" s="117"/>
      <c r="Z232" s="117"/>
    </row>
    <row r="233" ht="15.75" customHeight="1">
      <c r="A233" s="117"/>
      <c r="B233" s="117"/>
      <c r="C233" s="117"/>
      <c r="D233" s="117"/>
      <c r="E233" s="117"/>
      <c r="F233" s="117"/>
      <c r="G233" s="117"/>
      <c r="H233" s="117"/>
      <c r="I233" s="117"/>
      <c r="J233" s="117"/>
      <c r="K233" s="117"/>
      <c r="L233" s="117"/>
      <c r="M233" s="117"/>
      <c r="N233" s="117"/>
      <c r="O233" s="117"/>
      <c r="P233" s="117"/>
      <c r="Q233" s="117"/>
      <c r="R233" s="117"/>
      <c r="S233" s="117"/>
      <c r="T233" s="117"/>
      <c r="U233" s="117"/>
      <c r="V233" s="117"/>
      <c r="W233" s="117"/>
      <c r="X233" s="117"/>
      <c r="Y233" s="117"/>
      <c r="Z233" s="117"/>
    </row>
    <row r="234" ht="15.75" customHeight="1">
      <c r="A234" s="117"/>
      <c r="B234" s="117"/>
      <c r="C234" s="117"/>
      <c r="D234" s="117"/>
      <c r="E234" s="117"/>
      <c r="F234" s="117"/>
      <c r="G234" s="117"/>
      <c r="H234" s="117"/>
      <c r="I234" s="117"/>
      <c r="J234" s="117"/>
      <c r="K234" s="117"/>
      <c r="L234" s="117"/>
      <c r="M234" s="117"/>
      <c r="N234" s="117"/>
      <c r="O234" s="117"/>
      <c r="P234" s="117"/>
      <c r="Q234" s="117"/>
      <c r="R234" s="117"/>
      <c r="S234" s="117"/>
      <c r="T234" s="117"/>
      <c r="U234" s="117"/>
      <c r="V234" s="117"/>
      <c r="W234" s="117"/>
      <c r="X234" s="117"/>
      <c r="Y234" s="117"/>
      <c r="Z234" s="117"/>
    </row>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G1"/>
  </mergeCells>
  <printOptions/>
  <pageMargins bottom="0.75" footer="0.0" header="0.0" left="0.7" right="0.7" top="0.75"/>
  <pageSetup orientation="landscape"/>
  <drawing r:id="rId1"/>
</worksheet>
</file>