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e\"/>
    </mc:Choice>
  </mc:AlternateContent>
  <xr:revisionPtr revIDLastSave="0" documentId="13_ncr:1_{AE36DA47-1F99-4A8E-9B50-D738E217CE67}" xr6:coauthVersionLast="47" xr6:coauthVersionMax="47" xr10:uidLastSave="{00000000-0000-0000-0000-000000000000}"/>
  <bookViews>
    <workbookView xWindow="-110" yWindow="-110" windowWidth="19420" windowHeight="11020" xr2:uid="{20C4A42E-1FFB-45A4-A034-F15E5FC9B2A7}"/>
  </bookViews>
  <sheets>
    <sheet name="But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4" l="1"/>
  <c r="E64" i="4"/>
  <c r="E65" i="4"/>
  <c r="E66" i="4"/>
  <c r="E67" i="4"/>
  <c r="E68" i="4"/>
  <c r="E69" i="4"/>
  <c r="E70" i="4"/>
  <c r="E71" i="4"/>
  <c r="E72" i="4"/>
  <c r="E73" i="4"/>
  <c r="E74" i="4"/>
  <c r="E75" i="4" s="1"/>
  <c r="R8" i="4"/>
  <c r="R7" i="4"/>
  <c r="L16" i="4" l="1"/>
  <c r="C53" i="4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41" i="4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29" i="4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17" i="4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G15" i="4"/>
  <c r="F15" i="4"/>
  <c r="F14" i="4"/>
  <c r="F13" i="4"/>
  <c r="F12" i="4"/>
  <c r="F11" i="4"/>
  <c r="F10" i="4"/>
  <c r="F9" i="4"/>
  <c r="F8" i="4"/>
  <c r="F7" i="4"/>
  <c r="F6" i="4"/>
  <c r="F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F4" i="4"/>
  <c r="H15" i="4" l="1"/>
  <c r="I11" i="4"/>
  <c r="I9" i="4"/>
  <c r="I15" i="4"/>
  <c r="I7" i="4"/>
  <c r="I4" i="4"/>
  <c r="I6" i="4"/>
  <c r="I8" i="4"/>
  <c r="I10" i="4"/>
  <c r="I12" i="4"/>
  <c r="I14" i="4"/>
  <c r="I13" i="4"/>
  <c r="I5" i="4"/>
  <c r="J16" i="4" l="1"/>
  <c r="G16" i="4"/>
  <c r="I16" i="4" s="1"/>
  <c r="H16" i="4" l="1"/>
  <c r="G17" i="4" s="1"/>
  <c r="K16" i="4"/>
  <c r="H17" i="4" l="1"/>
  <c r="J18" i="4" s="1"/>
  <c r="I17" i="4"/>
  <c r="J17" i="4"/>
  <c r="K18" i="4" l="1"/>
  <c r="L18" i="4"/>
  <c r="K17" i="4"/>
  <c r="L17" i="4"/>
  <c r="G18" i="4"/>
  <c r="H18" i="4" l="1"/>
  <c r="J19" i="4"/>
  <c r="I18" i="4"/>
  <c r="G19" i="4"/>
  <c r="H19" i="4" l="1"/>
  <c r="J20" i="4" s="1"/>
  <c r="I19" i="4"/>
  <c r="K19" i="4"/>
  <c r="L19" i="4"/>
  <c r="L20" i="4" l="1"/>
  <c r="K20" i="4"/>
  <c r="G20" i="4"/>
  <c r="H20" i="4" l="1"/>
  <c r="J21" i="4" s="1"/>
  <c r="I20" i="4"/>
  <c r="K21" i="4" l="1"/>
  <c r="L21" i="4"/>
  <c r="G21" i="4"/>
  <c r="H21" i="4" l="1"/>
  <c r="J22" i="4" s="1"/>
  <c r="L22" i="4" s="1"/>
  <c r="I21" i="4"/>
  <c r="G22" i="4"/>
  <c r="I22" i="4" l="1"/>
  <c r="H22" i="4"/>
  <c r="J23" i="4" s="1"/>
  <c r="K22" i="4"/>
  <c r="K23" i="4" l="1"/>
  <c r="L23" i="4"/>
  <c r="G23" i="4"/>
  <c r="H23" i="4" l="1"/>
  <c r="I23" i="4"/>
  <c r="J24" i="4"/>
  <c r="G24" i="4"/>
  <c r="H24" i="4" l="1"/>
  <c r="I24" i="4"/>
  <c r="J25" i="4"/>
  <c r="G25" i="4"/>
  <c r="K24" i="4"/>
  <c r="L24" i="4"/>
  <c r="H25" i="4" l="1"/>
  <c r="J26" i="4" s="1"/>
  <c r="I25" i="4"/>
  <c r="L25" i="4"/>
  <c r="K25" i="4"/>
  <c r="K26" i="4" l="1"/>
  <c r="L26" i="4"/>
  <c r="G26" i="4"/>
  <c r="H26" i="4" l="1"/>
  <c r="J27" i="4" s="1"/>
  <c r="I26" i="4"/>
  <c r="G27" i="4"/>
  <c r="H27" i="4" l="1"/>
  <c r="J28" i="4"/>
  <c r="I27" i="4"/>
  <c r="G28" i="4"/>
  <c r="K27" i="4"/>
  <c r="L27" i="4"/>
  <c r="H28" i="4" l="1"/>
  <c r="J29" i="4"/>
  <c r="I28" i="4"/>
  <c r="G29" i="4"/>
  <c r="K28" i="4"/>
  <c r="L28" i="4"/>
  <c r="H29" i="4" l="1"/>
  <c r="J30" i="4" s="1"/>
  <c r="I29" i="4"/>
  <c r="L29" i="4"/>
  <c r="K29" i="4"/>
  <c r="K30" i="4" l="1"/>
  <c r="L30" i="4"/>
  <c r="G30" i="4"/>
  <c r="H30" i="4" l="1"/>
  <c r="J31" i="4" s="1"/>
  <c r="G31" i="4"/>
  <c r="I30" i="4"/>
  <c r="L31" i="4" l="1"/>
  <c r="K31" i="4"/>
  <c r="H31" i="4"/>
  <c r="J32" i="4" s="1"/>
  <c r="I31" i="4"/>
  <c r="G32" i="4"/>
  <c r="K32" i="4" l="1"/>
  <c r="L32" i="4"/>
  <c r="I32" i="4"/>
  <c r="H32" i="4"/>
  <c r="J33" i="4" s="1"/>
  <c r="G33" i="4"/>
  <c r="L33" i="4" l="1"/>
  <c r="K33" i="4"/>
  <c r="I33" i="4"/>
  <c r="H33" i="4"/>
  <c r="J34" i="4" s="1"/>
  <c r="K34" i="4" l="1"/>
  <c r="L34" i="4"/>
  <c r="G34" i="4"/>
  <c r="I34" i="4" l="1"/>
  <c r="H34" i="4"/>
  <c r="J35" i="4" s="1"/>
  <c r="G35" i="4"/>
  <c r="L35" i="4" l="1"/>
  <c r="K35" i="4"/>
  <c r="I35" i="4"/>
  <c r="H35" i="4"/>
  <c r="J36" i="4" s="1"/>
  <c r="G36" i="4"/>
  <c r="L36" i="4" l="1"/>
  <c r="K36" i="4"/>
  <c r="I36" i="4"/>
  <c r="H36" i="4"/>
  <c r="G37" i="4" s="1"/>
  <c r="H37" i="4" l="1"/>
  <c r="J38" i="4" s="1"/>
  <c r="I37" i="4"/>
  <c r="J37" i="4"/>
  <c r="K38" i="4" l="1"/>
  <c r="L38" i="4"/>
  <c r="L37" i="4"/>
  <c r="K37" i="4"/>
  <c r="G38" i="4"/>
  <c r="I38" i="4" l="1"/>
  <c r="H38" i="4"/>
  <c r="J39" i="4" s="1"/>
  <c r="K39" i="4" l="1"/>
  <c r="L39" i="4"/>
  <c r="G39" i="4"/>
  <c r="H39" i="4" l="1"/>
  <c r="J40" i="4" s="1"/>
  <c r="I39" i="4"/>
  <c r="G40" i="4" l="1"/>
  <c r="K40" i="4"/>
  <c r="L40" i="4"/>
  <c r="I40" i="4"/>
  <c r="H40" i="4"/>
  <c r="G41" i="4" s="1"/>
  <c r="I41" i="4" l="1"/>
  <c r="H41" i="4"/>
  <c r="G42" i="4" s="1"/>
  <c r="J41" i="4"/>
  <c r="L41" i="4" l="1"/>
  <c r="K41" i="4"/>
  <c r="I42" i="4"/>
  <c r="H42" i="4"/>
  <c r="G43" i="4" s="1"/>
  <c r="J42" i="4"/>
  <c r="I43" i="4" l="1"/>
  <c r="H43" i="4"/>
  <c r="G44" i="4" s="1"/>
  <c r="L42" i="4"/>
  <c r="K42" i="4"/>
  <c r="J43" i="4"/>
  <c r="K43" i="4" l="1"/>
  <c r="L43" i="4"/>
  <c r="I44" i="4"/>
  <c r="H44" i="4"/>
  <c r="G45" i="4" s="1"/>
  <c r="J44" i="4"/>
  <c r="K44" i="4" l="1"/>
  <c r="L44" i="4"/>
  <c r="I45" i="4"/>
  <c r="H45" i="4"/>
  <c r="G46" i="4" s="1"/>
  <c r="J45" i="4"/>
  <c r="I46" i="4" l="1"/>
  <c r="H46" i="4"/>
  <c r="G47" i="4" s="1"/>
  <c r="K45" i="4"/>
  <c r="L45" i="4"/>
  <c r="J46" i="4"/>
  <c r="K46" i="4" l="1"/>
  <c r="L46" i="4"/>
  <c r="I47" i="4"/>
  <c r="H47" i="4"/>
  <c r="G48" i="4" s="1"/>
  <c r="J47" i="4"/>
  <c r="L47" i="4" l="1"/>
  <c r="K47" i="4"/>
  <c r="J48" i="4"/>
  <c r="I48" i="4"/>
  <c r="H48" i="4"/>
  <c r="G49" i="4" s="1"/>
  <c r="I49" i="4" l="1"/>
  <c r="H49" i="4"/>
  <c r="G50" i="4" s="1"/>
  <c r="J49" i="4"/>
  <c r="L48" i="4"/>
  <c r="K48" i="4"/>
  <c r="L49" i="4" l="1"/>
  <c r="K49" i="4"/>
  <c r="I50" i="4"/>
  <c r="H50" i="4"/>
  <c r="G51" i="4" s="1"/>
  <c r="J50" i="4"/>
  <c r="K50" i="4" l="1"/>
  <c r="L50" i="4"/>
  <c r="I51" i="4"/>
  <c r="H51" i="4"/>
  <c r="G52" i="4" s="1"/>
  <c r="J51" i="4"/>
  <c r="J52" i="4" l="1"/>
  <c r="K51" i="4"/>
  <c r="L51" i="4"/>
  <c r="I52" i="4"/>
  <c r="H52" i="4"/>
  <c r="G53" i="4" s="1"/>
  <c r="J53" i="4" l="1"/>
  <c r="I53" i="4"/>
  <c r="H53" i="4"/>
  <c r="G54" i="4" s="1"/>
  <c r="K52" i="4"/>
  <c r="L52" i="4"/>
  <c r="I54" i="4" l="1"/>
  <c r="H54" i="4"/>
  <c r="G55" i="4" s="1"/>
  <c r="J54" i="4"/>
  <c r="K53" i="4"/>
  <c r="L53" i="4"/>
  <c r="L54" i="4" l="1"/>
  <c r="K54" i="4"/>
  <c r="I55" i="4"/>
  <c r="H55" i="4"/>
  <c r="G56" i="4" s="1"/>
  <c r="J55" i="4"/>
  <c r="K55" i="4" l="1"/>
  <c r="L55" i="4"/>
  <c r="I56" i="4"/>
  <c r="H56" i="4"/>
  <c r="G57" i="4" s="1"/>
  <c r="J56" i="4"/>
  <c r="I57" i="4" l="1"/>
  <c r="H57" i="4"/>
  <c r="G58" i="4" s="1"/>
  <c r="K56" i="4"/>
  <c r="L56" i="4"/>
  <c r="J57" i="4"/>
  <c r="K57" i="4" l="1"/>
  <c r="L57" i="4"/>
  <c r="I58" i="4"/>
  <c r="H58" i="4"/>
  <c r="G59" i="4" s="1"/>
  <c r="J58" i="4"/>
  <c r="I59" i="4" l="1"/>
  <c r="H59" i="4"/>
  <c r="G60" i="4" s="1"/>
  <c r="K58" i="4"/>
  <c r="L58" i="4"/>
  <c r="J59" i="4"/>
  <c r="K59" i="4" l="1"/>
  <c r="L59" i="4"/>
  <c r="I60" i="4"/>
  <c r="H60" i="4"/>
  <c r="G61" i="4" s="1"/>
  <c r="J60" i="4"/>
  <c r="I61" i="4" l="1"/>
  <c r="H61" i="4"/>
  <c r="G62" i="4" s="1"/>
  <c r="J61" i="4"/>
  <c r="L60" i="4"/>
  <c r="K60" i="4"/>
  <c r="L61" i="4" l="1"/>
  <c r="K61" i="4"/>
  <c r="I62" i="4"/>
  <c r="H62" i="4"/>
  <c r="G63" i="4" s="1"/>
  <c r="J62" i="4"/>
  <c r="I63" i="4" l="1"/>
  <c r="H63" i="4"/>
  <c r="J75" i="4" s="1"/>
  <c r="J63" i="4"/>
  <c r="K63" i="4" s="1"/>
  <c r="K62" i="4"/>
  <c r="L62" i="4"/>
  <c r="J65" i="4" l="1"/>
  <c r="J66" i="4"/>
  <c r="J69" i="4"/>
  <c r="J71" i="4"/>
  <c r="J68" i="4"/>
  <c r="J72" i="4"/>
  <c r="J67" i="4"/>
  <c r="J73" i="4"/>
  <c r="J64" i="4"/>
  <c r="J70" i="4"/>
  <c r="L63" i="4"/>
  <c r="J74" i="4"/>
</calcChain>
</file>

<file path=xl/sharedStrings.xml><?xml version="1.0" encoding="utf-8"?>
<sst xmlns="http://schemas.openxmlformats.org/spreadsheetml/2006/main" count="15" uniqueCount="15">
  <si>
    <t>tahun</t>
  </si>
  <si>
    <t>bulan</t>
  </si>
  <si>
    <t>periode</t>
  </si>
  <si>
    <t>(YL+t) -Yt</t>
  </si>
  <si>
    <t>At</t>
  </si>
  <si>
    <t>Tt</t>
  </si>
  <si>
    <t>St</t>
  </si>
  <si>
    <t>Forecast</t>
  </si>
  <si>
    <t xml:space="preserve">alpha </t>
  </si>
  <si>
    <t>beta</t>
  </si>
  <si>
    <t>gamma</t>
  </si>
  <si>
    <t>MAPE</t>
  </si>
  <si>
    <t>pengunjung</t>
  </si>
  <si>
    <t>Eror</t>
  </si>
  <si>
    <t>Mape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</si>
</sst>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0" fillId="0" borderId="1" xfId="0" applyBorder="1"/>
    <xf numFmtId="2" fontId="0" fillId="0" borderId="3" xfId="0" applyNumberFormat="1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48FC-04CD-4BE6-BB56-7AF3A8A73E50}">
  <dimension ref="A1:R75"/>
  <sheetViews>
    <sheetView tabSelected="1" zoomScale="55" zoomScaleNormal="55" workbookViewId="0">
      <selection activeCell="M66" sqref="M66"/>
    </sheetView>
  </sheetViews>
  <sheetFormatPr defaultRowHeight="14.5" x14ac:dyDescent="0.35"/>
  <cols>
    <col min="4" max="4" width="10.1796875" bestFit="1" customWidth="1"/>
    <col min="11" max="11" width="11.453125" bestFit="1" customWidth="1"/>
    <col min="13" max="13" width="20.453125" customWidth="1"/>
    <col min="14" max="14" width="12.453125" bestFit="1" customWidth="1"/>
  </cols>
  <sheetData>
    <row r="1" spans="1: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8" x14ac:dyDescent="0.35">
      <c r="A3" s="2"/>
      <c r="B3" s="1" t="s">
        <v>0</v>
      </c>
      <c r="C3" s="1" t="s">
        <v>1</v>
      </c>
      <c r="D3" s="1" t="s">
        <v>12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11</v>
      </c>
      <c r="L3" s="1" t="s">
        <v>13</v>
      </c>
      <c r="N3" s="2"/>
      <c r="Q3" s="3" t="s">
        <v>8</v>
      </c>
      <c r="R3" s="3">
        <v>0.01</v>
      </c>
    </row>
    <row r="4" spans="1:18" x14ac:dyDescent="0.35">
      <c r="A4" s="2"/>
      <c r="B4" s="3">
        <v>2019</v>
      </c>
      <c r="C4" s="3">
        <v>1</v>
      </c>
      <c r="D4" s="10">
        <v>471</v>
      </c>
      <c r="E4" s="3">
        <v>1</v>
      </c>
      <c r="F4" s="4">
        <f>D16-D4</f>
        <v>-279</v>
      </c>
      <c r="G4" s="4"/>
      <c r="H4" s="4"/>
      <c r="I4" s="4">
        <f>D4-$G$15</f>
        <v>5.75</v>
      </c>
      <c r="J4" s="3"/>
      <c r="K4" s="3"/>
      <c r="L4" s="3"/>
      <c r="N4" s="2"/>
      <c r="Q4" s="3" t="s">
        <v>9</v>
      </c>
      <c r="R4" s="3">
        <v>0.52</v>
      </c>
    </row>
    <row r="5" spans="1:18" x14ac:dyDescent="0.35">
      <c r="A5" s="2"/>
      <c r="B5" s="3"/>
      <c r="C5" s="3">
        <f>C4+1</f>
        <v>2</v>
      </c>
      <c r="D5" s="11">
        <v>331</v>
      </c>
      <c r="E5" s="3">
        <f>E4+1</f>
        <v>2</v>
      </c>
      <c r="F5" s="4">
        <f t="shared" ref="F5:F15" si="0">D17-D5</f>
        <v>-9</v>
      </c>
      <c r="G5" s="4"/>
      <c r="H5" s="4"/>
      <c r="I5" s="4">
        <f t="shared" ref="I5:I15" si="1">D5-$G$15</f>
        <v>-134.25</v>
      </c>
      <c r="J5" s="3"/>
      <c r="K5" s="3"/>
      <c r="L5" s="3"/>
      <c r="N5" s="2"/>
      <c r="Q5" s="3" t="s">
        <v>10</v>
      </c>
      <c r="R5" s="3">
        <v>0.38</v>
      </c>
    </row>
    <row r="6" spans="1:18" x14ac:dyDescent="0.35">
      <c r="A6" s="2"/>
      <c r="B6" s="3"/>
      <c r="C6" s="3">
        <f t="shared" ref="C6:C15" si="2">C5+1</f>
        <v>3</v>
      </c>
      <c r="D6" s="10">
        <v>221</v>
      </c>
      <c r="E6" s="3">
        <f t="shared" ref="E6:E69" si="3">E5+1</f>
        <v>3</v>
      </c>
      <c r="F6" s="4">
        <f t="shared" si="0"/>
        <v>468</v>
      </c>
      <c r="G6" s="4"/>
      <c r="H6" s="4"/>
      <c r="I6" s="4">
        <f t="shared" si="1"/>
        <v>-244.25</v>
      </c>
      <c r="J6" s="3"/>
      <c r="K6" s="3"/>
      <c r="L6" s="3"/>
      <c r="N6" s="2"/>
    </row>
    <row r="7" spans="1:18" x14ac:dyDescent="0.35">
      <c r="A7" s="2"/>
      <c r="B7" s="3"/>
      <c r="C7" s="3">
        <f t="shared" si="2"/>
        <v>4</v>
      </c>
      <c r="D7" s="10">
        <v>361</v>
      </c>
      <c r="E7" s="3">
        <f t="shared" si="3"/>
        <v>4</v>
      </c>
      <c r="F7" s="4">
        <f t="shared" si="0"/>
        <v>-158</v>
      </c>
      <c r="G7" s="4"/>
      <c r="H7" s="4"/>
      <c r="I7" s="4">
        <f t="shared" si="1"/>
        <v>-104.25</v>
      </c>
      <c r="J7" s="3"/>
      <c r="K7" s="3"/>
      <c r="L7" s="3"/>
      <c r="N7" s="2"/>
      <c r="Q7" s="15"/>
      <c r="R7" s="13">
        <f>SUM(K16:K63)</f>
        <v>39.193730999820303</v>
      </c>
    </row>
    <row r="8" spans="1:18" x14ac:dyDescent="0.35">
      <c r="A8" s="2"/>
      <c r="B8" s="3"/>
      <c r="C8" s="3">
        <f t="shared" si="2"/>
        <v>5</v>
      </c>
      <c r="D8" s="10">
        <v>601</v>
      </c>
      <c r="E8" s="3">
        <f t="shared" si="3"/>
        <v>5</v>
      </c>
      <c r="F8" s="4">
        <f t="shared" si="0"/>
        <v>180</v>
      </c>
      <c r="G8" s="4"/>
      <c r="H8" s="4"/>
      <c r="I8" s="4">
        <f t="shared" si="1"/>
        <v>135.75</v>
      </c>
      <c r="J8" s="3"/>
      <c r="K8" s="3"/>
      <c r="L8" s="3"/>
      <c r="N8" s="2"/>
      <c r="Q8" s="14" t="s">
        <v>14</v>
      </c>
      <c r="R8" s="12">
        <f>100/48*R7</f>
        <v>81.653606249625639</v>
      </c>
    </row>
    <row r="9" spans="1:18" x14ac:dyDescent="0.35">
      <c r="A9" s="2"/>
      <c r="B9" s="3"/>
      <c r="C9" s="3">
        <f t="shared" si="2"/>
        <v>6</v>
      </c>
      <c r="D9" s="10">
        <v>491</v>
      </c>
      <c r="E9" s="3">
        <f t="shared" si="3"/>
        <v>6</v>
      </c>
      <c r="F9" s="4">
        <f t="shared" si="0"/>
        <v>-324</v>
      </c>
      <c r="G9" s="4"/>
      <c r="H9" s="4"/>
      <c r="I9" s="4">
        <f t="shared" si="1"/>
        <v>25.75</v>
      </c>
      <c r="J9" s="3"/>
      <c r="K9" s="3"/>
      <c r="L9" s="3"/>
      <c r="N9" s="2"/>
    </row>
    <row r="10" spans="1:18" x14ac:dyDescent="0.35">
      <c r="A10" s="2"/>
      <c r="B10" s="3"/>
      <c r="C10" s="3">
        <f t="shared" si="2"/>
        <v>7</v>
      </c>
      <c r="D10" s="10">
        <v>762</v>
      </c>
      <c r="E10" s="3">
        <f t="shared" si="3"/>
        <v>7</v>
      </c>
      <c r="F10" s="4">
        <f t="shared" si="0"/>
        <v>-637</v>
      </c>
      <c r="G10" s="4"/>
      <c r="H10" s="4"/>
      <c r="I10" s="4">
        <f t="shared" si="1"/>
        <v>296.75</v>
      </c>
      <c r="J10" s="3"/>
      <c r="K10" s="3"/>
      <c r="L10" s="3"/>
      <c r="N10" s="2"/>
    </row>
    <row r="11" spans="1:18" x14ac:dyDescent="0.35">
      <c r="A11" s="2"/>
      <c r="B11" s="3"/>
      <c r="C11" s="3">
        <f t="shared" si="2"/>
        <v>8</v>
      </c>
      <c r="D11" s="10">
        <v>120</v>
      </c>
      <c r="E11" s="3">
        <f t="shared" si="3"/>
        <v>8</v>
      </c>
      <c r="F11" s="4">
        <f t="shared" si="0"/>
        <v>207</v>
      </c>
      <c r="G11" s="4"/>
      <c r="H11" s="4"/>
      <c r="I11" s="4">
        <f t="shared" si="1"/>
        <v>-345.25</v>
      </c>
      <c r="J11" s="3"/>
      <c r="K11" s="3"/>
      <c r="L11" s="3"/>
      <c r="N11" s="2"/>
    </row>
    <row r="12" spans="1:18" x14ac:dyDescent="0.35">
      <c r="A12" s="2"/>
      <c r="B12" s="3"/>
      <c r="C12" s="3">
        <f t="shared" si="2"/>
        <v>9</v>
      </c>
      <c r="D12" s="10">
        <v>848</v>
      </c>
      <c r="E12" s="3">
        <f t="shared" si="3"/>
        <v>9</v>
      </c>
      <c r="F12" s="4">
        <f t="shared" si="0"/>
        <v>-325</v>
      </c>
      <c r="G12" s="4"/>
      <c r="H12" s="4"/>
      <c r="I12" s="4">
        <f t="shared" si="1"/>
        <v>382.75</v>
      </c>
      <c r="J12" s="3"/>
      <c r="K12" s="3"/>
      <c r="L12" s="3"/>
      <c r="N12" s="2"/>
    </row>
    <row r="13" spans="1:18" x14ac:dyDescent="0.35">
      <c r="A13" s="2"/>
      <c r="B13" s="3"/>
      <c r="C13" s="3">
        <f t="shared" si="2"/>
        <v>10</v>
      </c>
      <c r="D13" s="10">
        <v>644</v>
      </c>
      <c r="E13" s="3">
        <f t="shared" si="3"/>
        <v>10</v>
      </c>
      <c r="F13" s="4">
        <f t="shared" si="0"/>
        <v>-245</v>
      </c>
      <c r="G13" s="4"/>
      <c r="H13" s="4"/>
      <c r="I13" s="4">
        <f t="shared" si="1"/>
        <v>178.75</v>
      </c>
      <c r="J13" s="3"/>
      <c r="K13" s="3"/>
      <c r="L13" s="3"/>
      <c r="N13" s="2"/>
    </row>
    <row r="14" spans="1:18" x14ac:dyDescent="0.35">
      <c r="A14" s="2"/>
      <c r="B14" s="3"/>
      <c r="C14" s="3">
        <f t="shared" si="2"/>
        <v>11</v>
      </c>
      <c r="D14" s="10">
        <v>170</v>
      </c>
      <c r="E14" s="3">
        <f t="shared" si="3"/>
        <v>11</v>
      </c>
      <c r="F14" s="4">
        <f t="shared" si="0"/>
        <v>-45</v>
      </c>
      <c r="G14" s="4"/>
      <c r="H14" s="4"/>
      <c r="I14" s="4">
        <f t="shared" si="1"/>
        <v>-295.25</v>
      </c>
      <c r="J14" s="3"/>
      <c r="K14" s="3"/>
      <c r="L14" s="3"/>
      <c r="N14" s="2"/>
    </row>
    <row r="15" spans="1:18" x14ac:dyDescent="0.35">
      <c r="A15" s="2"/>
      <c r="B15" s="3"/>
      <c r="C15" s="3">
        <f t="shared" si="2"/>
        <v>12</v>
      </c>
      <c r="D15" s="10">
        <v>563</v>
      </c>
      <c r="E15" s="3">
        <f t="shared" si="3"/>
        <v>12</v>
      </c>
      <c r="F15" s="4">
        <f t="shared" si="0"/>
        <v>-400</v>
      </c>
      <c r="G15" s="5">
        <f>SUM(D4:D15)/12</f>
        <v>465.25</v>
      </c>
      <c r="H15" s="6">
        <f>SUM(F4:F15)/12^2</f>
        <v>-10.881944444444445</v>
      </c>
      <c r="I15" s="4">
        <f t="shared" si="1"/>
        <v>97.75</v>
      </c>
      <c r="J15" s="3"/>
      <c r="K15" s="3"/>
      <c r="L15" s="3"/>
      <c r="N15" s="2"/>
    </row>
    <row r="16" spans="1:18" x14ac:dyDescent="0.35">
      <c r="A16" s="2"/>
      <c r="B16" s="3">
        <v>2020</v>
      </c>
      <c r="C16" s="3">
        <v>1</v>
      </c>
      <c r="D16" s="10">
        <v>192</v>
      </c>
      <c r="E16" s="3">
        <f t="shared" si="3"/>
        <v>13</v>
      </c>
      <c r="F16" s="3"/>
      <c r="G16" s="7">
        <f>$R$3*(D16-I4)+(1-$R$3)*(G15+H15)</f>
        <v>451.68687499999999</v>
      </c>
      <c r="H16" s="7">
        <f>$R$4*(G16-G15)+(1-$R$4)*H15</f>
        <v>-12.276158333333342</v>
      </c>
      <c r="I16" s="7">
        <f>$R$5*(D16-G16)+(1-$R$5)*I4</f>
        <v>-95.116012499999997</v>
      </c>
      <c r="J16" s="8">
        <f>G15+H15*1+I4</f>
        <v>460.11805555555554</v>
      </c>
      <c r="K16" s="7">
        <f t="shared" ref="K16:K63" si="4">ABS(D16-J16)/D16</f>
        <v>1.3964482060185184</v>
      </c>
      <c r="L16" s="7">
        <f t="shared" ref="L16:L63" si="5">J16-D16</f>
        <v>268.11805555555554</v>
      </c>
      <c r="N16" s="2"/>
    </row>
    <row r="17" spans="1:14" x14ac:dyDescent="0.35">
      <c r="A17" s="2"/>
      <c r="B17" s="3"/>
      <c r="C17" s="3">
        <f>C16+1</f>
        <v>2</v>
      </c>
      <c r="D17" s="10">
        <v>322</v>
      </c>
      <c r="E17" s="3">
        <f t="shared" si="3"/>
        <v>14</v>
      </c>
      <c r="F17" s="3"/>
      <c r="G17" s="7">
        <f t="shared" ref="G17:G63" si="6">$R$3*(D17-I5)+(1-$R$3)*(G16+H16)</f>
        <v>439.57910949999996</v>
      </c>
      <c r="H17" s="7">
        <f t="shared" ref="H17:H63" si="7">$R$4*(G17-G16)+(1-$R$4)*H16</f>
        <v>-12.188594060000019</v>
      </c>
      <c r="I17" s="7">
        <f t="shared" ref="I17:I63" si="8">$R$5*(D17-G17)+(1-$R$5)*I5</f>
        <v>-127.91506160999998</v>
      </c>
      <c r="J17" s="7">
        <f>G16+H16*1+I5</f>
        <v>305.16071666666664</v>
      </c>
      <c r="K17" s="7">
        <f t="shared" si="4"/>
        <v>5.2295910973084954E-2</v>
      </c>
      <c r="L17" s="7">
        <f t="shared" si="5"/>
        <v>-16.839283333333356</v>
      </c>
      <c r="N17" s="2"/>
    </row>
    <row r="18" spans="1:14" x14ac:dyDescent="0.35">
      <c r="A18" s="2"/>
      <c r="B18" s="3"/>
      <c r="C18" s="3">
        <f t="shared" ref="C18:C27" si="9">C17+1</f>
        <v>3</v>
      </c>
      <c r="D18" s="10">
        <v>689</v>
      </c>
      <c r="E18" s="3">
        <f t="shared" si="3"/>
        <v>15</v>
      </c>
      <c r="F18" s="3"/>
      <c r="G18" s="7">
        <f t="shared" si="6"/>
        <v>432.44911028559994</v>
      </c>
      <c r="H18" s="7">
        <f t="shared" si="7"/>
        <v>-9.558124740288017</v>
      </c>
      <c r="I18" s="7">
        <f t="shared" si="8"/>
        <v>-53.945661908527981</v>
      </c>
      <c r="J18" s="7">
        <f t="shared" ref="J18:J63" si="10">G17+H17*1+I6</f>
        <v>183.14051543999994</v>
      </c>
      <c r="K18" s="7">
        <f t="shared" si="4"/>
        <v>0.73419373666182886</v>
      </c>
      <c r="L18" s="7">
        <f t="shared" si="5"/>
        <v>-505.85948456000006</v>
      </c>
      <c r="N18" s="2"/>
    </row>
    <row r="19" spans="1:14" x14ac:dyDescent="0.35">
      <c r="A19" s="2"/>
      <c r="B19" s="3"/>
      <c r="C19" s="3">
        <f t="shared" si="9"/>
        <v>4</v>
      </c>
      <c r="D19" s="10">
        <v>203</v>
      </c>
      <c r="E19" s="3">
        <f t="shared" si="3"/>
        <v>16</v>
      </c>
      <c r="F19" s="3"/>
      <c r="G19" s="7">
        <f t="shared" si="6"/>
        <v>421.73457568985879</v>
      </c>
      <c r="H19" s="7">
        <f t="shared" si="7"/>
        <v>-10.159457865123649</v>
      </c>
      <c r="I19" s="7">
        <f t="shared" si="8"/>
        <v>-147.75413876214634</v>
      </c>
      <c r="J19" s="7">
        <f t="shared" si="10"/>
        <v>318.64098554531193</v>
      </c>
      <c r="K19" s="7">
        <f t="shared" si="4"/>
        <v>0.56966002731680754</v>
      </c>
      <c r="L19" s="7">
        <f t="shared" si="5"/>
        <v>115.64098554531193</v>
      </c>
      <c r="N19" s="2"/>
    </row>
    <row r="20" spans="1:14" x14ac:dyDescent="0.35">
      <c r="A20" s="2"/>
      <c r="B20" s="3"/>
      <c r="C20" s="3">
        <f t="shared" si="9"/>
        <v>5</v>
      </c>
      <c r="D20" s="10">
        <v>781</v>
      </c>
      <c r="E20" s="3">
        <f t="shared" si="3"/>
        <v>17</v>
      </c>
      <c r="F20" s="3"/>
      <c r="G20" s="7">
        <f t="shared" si="6"/>
        <v>413.91186664648774</v>
      </c>
      <c r="H20" s="7">
        <f t="shared" si="7"/>
        <v>-8.9443484778122961</v>
      </c>
      <c r="I20" s="7">
        <f t="shared" si="8"/>
        <v>223.65849067433464</v>
      </c>
      <c r="J20" s="7">
        <f t="shared" si="10"/>
        <v>547.32511782473512</v>
      </c>
      <c r="K20" s="7">
        <f t="shared" si="4"/>
        <v>0.29919959305411636</v>
      </c>
      <c r="L20" s="7">
        <f t="shared" si="5"/>
        <v>-233.67488217526488</v>
      </c>
      <c r="N20" s="2"/>
    </row>
    <row r="21" spans="1:14" x14ac:dyDescent="0.35">
      <c r="A21" s="2"/>
      <c r="B21" s="3"/>
      <c r="C21" s="3">
        <f t="shared" si="9"/>
        <v>6</v>
      </c>
      <c r="D21" s="11">
        <v>167</v>
      </c>
      <c r="E21" s="3">
        <f t="shared" si="3"/>
        <v>18</v>
      </c>
      <c r="F21" s="3"/>
      <c r="G21" s="7">
        <f t="shared" si="6"/>
        <v>402.33034298698868</v>
      </c>
      <c r="H21" s="7">
        <f t="shared" si="7"/>
        <v>-10.315679572289412</v>
      </c>
      <c r="I21" s="7">
        <f t="shared" si="8"/>
        <v>-73.460530335055694</v>
      </c>
      <c r="J21" s="7">
        <f t="shared" si="10"/>
        <v>430.71751816867544</v>
      </c>
      <c r="K21" s="7">
        <f t="shared" si="4"/>
        <v>1.57914681538129</v>
      </c>
      <c r="L21" s="7">
        <f t="shared" si="5"/>
        <v>263.71751816867544</v>
      </c>
      <c r="N21" s="2"/>
    </row>
    <row r="22" spans="1:14" x14ac:dyDescent="0.35">
      <c r="A22" s="2"/>
      <c r="B22" s="3"/>
      <c r="C22" s="3">
        <f t="shared" si="9"/>
        <v>7</v>
      </c>
      <c r="D22" s="10">
        <v>125</v>
      </c>
      <c r="E22" s="3">
        <f t="shared" si="3"/>
        <v>19</v>
      </c>
      <c r="F22" s="3"/>
      <c r="G22" s="7">
        <f t="shared" si="6"/>
        <v>386.37701678055231</v>
      </c>
      <c r="H22" s="7">
        <f t="shared" si="7"/>
        <v>-13.247255822045831</v>
      </c>
      <c r="I22" s="7">
        <f t="shared" si="8"/>
        <v>84.661733623390106</v>
      </c>
      <c r="J22" s="7">
        <f t="shared" si="10"/>
        <v>688.76466341469927</v>
      </c>
      <c r="K22" s="7">
        <f t="shared" si="4"/>
        <v>4.5101173073175937</v>
      </c>
      <c r="L22" s="7">
        <f t="shared" si="5"/>
        <v>563.76466341469927</v>
      </c>
      <c r="N22" s="2"/>
    </row>
    <row r="23" spans="1:14" x14ac:dyDescent="0.35">
      <c r="A23" s="2"/>
      <c r="B23" s="3"/>
      <c r="C23" s="3">
        <f t="shared" si="9"/>
        <v>8</v>
      </c>
      <c r="D23" s="10">
        <v>327</v>
      </c>
      <c r="E23" s="3">
        <f t="shared" si="3"/>
        <v>20</v>
      </c>
      <c r="F23" s="3"/>
      <c r="G23" s="7">
        <f t="shared" si="6"/>
        <v>376.12096334892146</v>
      </c>
      <c r="H23" s="7">
        <f t="shared" si="7"/>
        <v>-11.691830579030039</v>
      </c>
      <c r="I23" s="7">
        <f t="shared" si="8"/>
        <v>-232.72096607259016</v>
      </c>
      <c r="J23" s="7">
        <f t="shared" si="10"/>
        <v>27.879760958506495</v>
      </c>
      <c r="K23" s="7">
        <f t="shared" si="4"/>
        <v>0.91474079217582116</v>
      </c>
      <c r="L23" s="7">
        <f t="shared" si="5"/>
        <v>-299.12023904149351</v>
      </c>
      <c r="N23" s="2"/>
    </row>
    <row r="24" spans="1:14" x14ac:dyDescent="0.35">
      <c r="A24" s="2"/>
      <c r="B24" s="3"/>
      <c r="C24" s="3">
        <f t="shared" si="9"/>
        <v>9</v>
      </c>
      <c r="D24" s="10">
        <v>523</v>
      </c>
      <c r="E24" s="3">
        <f t="shared" si="3"/>
        <v>21</v>
      </c>
      <c r="F24" s="3"/>
      <c r="G24" s="7">
        <f t="shared" si="6"/>
        <v>362.18734144219252</v>
      </c>
      <c r="H24" s="7">
        <f t="shared" si="7"/>
        <v>-12.85756206943347</v>
      </c>
      <c r="I24" s="7">
        <f t="shared" si="8"/>
        <v>298.41381025196688</v>
      </c>
      <c r="J24" s="7">
        <f t="shared" si="10"/>
        <v>747.17913276989145</v>
      </c>
      <c r="K24" s="7">
        <f t="shared" si="4"/>
        <v>0.42864078923497412</v>
      </c>
      <c r="L24" s="7">
        <f t="shared" si="5"/>
        <v>224.17913276989145</v>
      </c>
      <c r="N24" s="2"/>
    </row>
    <row r="25" spans="1:14" x14ac:dyDescent="0.35">
      <c r="A25" s="2"/>
      <c r="B25" s="3"/>
      <c r="C25" s="3">
        <f t="shared" si="9"/>
        <v>10</v>
      </c>
      <c r="D25" s="10">
        <v>399</v>
      </c>
      <c r="E25" s="3">
        <f t="shared" si="3"/>
        <v>22</v>
      </c>
      <c r="F25" s="3"/>
      <c r="G25" s="7">
        <f t="shared" si="6"/>
        <v>348.03898157903143</v>
      </c>
      <c r="H25" s="7">
        <f t="shared" si="7"/>
        <v>-13.528776922171833</v>
      </c>
      <c r="I25" s="7">
        <f t="shared" si="8"/>
        <v>130.19018699996806</v>
      </c>
      <c r="J25" s="7">
        <f t="shared" si="10"/>
        <v>528.07977937275905</v>
      </c>
      <c r="K25" s="7">
        <f t="shared" si="4"/>
        <v>0.32350821897934601</v>
      </c>
      <c r="L25" s="7">
        <f t="shared" si="5"/>
        <v>129.07977937275905</v>
      </c>
      <c r="N25" s="2"/>
    </row>
    <row r="26" spans="1:14" x14ac:dyDescent="0.35">
      <c r="A26" s="2"/>
      <c r="B26" s="3"/>
      <c r="C26" s="3">
        <f t="shared" si="9"/>
        <v>11</v>
      </c>
      <c r="D26" s="10">
        <v>125</v>
      </c>
      <c r="E26" s="3">
        <f t="shared" si="3"/>
        <v>23</v>
      </c>
      <c r="F26" s="3"/>
      <c r="G26" s="7">
        <f t="shared" si="6"/>
        <v>335.36760261029093</v>
      </c>
      <c r="H26" s="7">
        <f t="shared" si="7"/>
        <v>-13.082929986387539</v>
      </c>
      <c r="I26" s="7">
        <f t="shared" si="8"/>
        <v>-262.99468899191055</v>
      </c>
      <c r="J26" s="7">
        <f t="shared" si="10"/>
        <v>39.260204656859571</v>
      </c>
      <c r="K26" s="7">
        <f t="shared" si="4"/>
        <v>0.68591836274512341</v>
      </c>
      <c r="L26" s="7">
        <f t="shared" si="5"/>
        <v>-85.739795343140429</v>
      </c>
      <c r="N26" s="2"/>
    </row>
    <row r="27" spans="1:14" x14ac:dyDescent="0.35">
      <c r="A27" s="2"/>
      <c r="B27" s="3"/>
      <c r="C27" s="3">
        <f t="shared" si="9"/>
        <v>12</v>
      </c>
      <c r="D27" s="10">
        <v>163</v>
      </c>
      <c r="E27" s="3">
        <f t="shared" si="3"/>
        <v>24</v>
      </c>
      <c r="F27" s="3"/>
      <c r="G27" s="7">
        <f t="shared" si="6"/>
        <v>319.71432589766437</v>
      </c>
      <c r="H27" s="7">
        <f t="shared" si="7"/>
        <v>-14.419510284031833</v>
      </c>
      <c r="I27" s="7">
        <f t="shared" si="8"/>
        <v>1.0535561588875382</v>
      </c>
      <c r="J27" s="7">
        <f t="shared" si="10"/>
        <v>420.03467262390342</v>
      </c>
      <c r="K27" s="7">
        <f t="shared" si="4"/>
        <v>1.5768998320484873</v>
      </c>
      <c r="L27" s="7">
        <f t="shared" si="5"/>
        <v>257.03467262390342</v>
      </c>
      <c r="N27" s="2"/>
    </row>
    <row r="28" spans="1:14" x14ac:dyDescent="0.35">
      <c r="A28" s="2"/>
      <c r="B28" s="3">
        <v>2021</v>
      </c>
      <c r="C28" s="3">
        <v>1</v>
      </c>
      <c r="D28" s="10">
        <v>204</v>
      </c>
      <c r="E28" s="3">
        <f t="shared" si="3"/>
        <v>25</v>
      </c>
      <c r="F28" s="3"/>
      <c r="G28" s="7">
        <f t="shared" si="6"/>
        <v>305.23302758249622</v>
      </c>
      <c r="H28" s="7">
        <f t="shared" si="7"/>
        <v>-14.451640060222717</v>
      </c>
      <c r="I28" s="7">
        <f t="shared" si="8"/>
        <v>-97.440478231348564</v>
      </c>
      <c r="J28" s="7">
        <f t="shared" si="10"/>
        <v>210.17880311363251</v>
      </c>
      <c r="K28" s="7">
        <f t="shared" si="4"/>
        <v>3.0288250557022115E-2</v>
      </c>
      <c r="L28" s="7">
        <f t="shared" si="5"/>
        <v>6.1788031136325117</v>
      </c>
      <c r="N28" s="2"/>
    </row>
    <row r="29" spans="1:14" x14ac:dyDescent="0.35">
      <c r="A29" s="2"/>
      <c r="B29" s="3"/>
      <c r="C29" s="3">
        <f>C28+1</f>
        <v>2</v>
      </c>
      <c r="D29" s="11">
        <v>601</v>
      </c>
      <c r="E29" s="3">
        <f t="shared" si="3"/>
        <v>26</v>
      </c>
      <c r="F29" s="3"/>
      <c r="G29" s="7">
        <f t="shared" si="6"/>
        <v>295.16272426315078</v>
      </c>
      <c r="H29" s="7">
        <f t="shared" si="7"/>
        <v>-12.173344954966534</v>
      </c>
      <c r="I29" s="7">
        <f t="shared" si="8"/>
        <v>36.910826581802723</v>
      </c>
      <c r="J29" s="7">
        <f t="shared" si="10"/>
        <v>162.86632591227354</v>
      </c>
      <c r="K29" s="7">
        <f t="shared" si="4"/>
        <v>0.72900777718423704</v>
      </c>
      <c r="L29" s="7">
        <f t="shared" si="5"/>
        <v>-438.13367408772649</v>
      </c>
      <c r="N29" s="2"/>
    </row>
    <row r="30" spans="1:14" x14ac:dyDescent="0.35">
      <c r="A30" s="2"/>
      <c r="B30" s="3"/>
      <c r="C30" s="3">
        <f t="shared" ref="C30:C39" si="11">C29+1</f>
        <v>3</v>
      </c>
      <c r="D30" s="10">
        <v>106</v>
      </c>
      <c r="E30" s="3">
        <f t="shared" si="3"/>
        <v>27</v>
      </c>
      <c r="F30" s="3"/>
      <c r="G30" s="7">
        <f t="shared" si="6"/>
        <v>281.75894213418769</v>
      </c>
      <c r="H30" s="7">
        <f t="shared" si="7"/>
        <v>-12.813172285444743</v>
      </c>
      <c r="I30" s="7">
        <f t="shared" si="8"/>
        <v>-100.23470839427867</v>
      </c>
      <c r="J30" s="7">
        <f t="shared" si="10"/>
        <v>229.04371739965626</v>
      </c>
      <c r="K30" s="7">
        <f t="shared" si="4"/>
        <v>1.1607897867892101</v>
      </c>
      <c r="L30" s="7">
        <f t="shared" si="5"/>
        <v>123.04371739965626</v>
      </c>
      <c r="N30" s="2"/>
    </row>
    <row r="31" spans="1:14" x14ac:dyDescent="0.35">
      <c r="A31" s="2"/>
      <c r="B31" s="3"/>
      <c r="C31" s="3">
        <f t="shared" si="11"/>
        <v>4</v>
      </c>
      <c r="D31" s="10">
        <v>544</v>
      </c>
      <c r="E31" s="3">
        <f t="shared" si="3"/>
        <v>28</v>
      </c>
      <c r="F31" s="3"/>
      <c r="G31" s="7">
        <f t="shared" si="6"/>
        <v>273.17385353787694</v>
      </c>
      <c r="H31" s="7">
        <f t="shared" si="7"/>
        <v>-10.614568767095069</v>
      </c>
      <c r="I31" s="7">
        <f t="shared" si="8"/>
        <v>11.306369623076037</v>
      </c>
      <c r="J31" s="7">
        <f t="shared" si="10"/>
        <v>121.1916310865966</v>
      </c>
      <c r="K31" s="7">
        <f t="shared" si="4"/>
        <v>0.77722126638493272</v>
      </c>
      <c r="L31" s="7">
        <f t="shared" si="5"/>
        <v>-422.8083689134034</v>
      </c>
      <c r="N31" s="2"/>
    </row>
    <row r="32" spans="1:14" x14ac:dyDescent="0.35">
      <c r="A32" s="2"/>
      <c r="B32" s="3"/>
      <c r="C32" s="3">
        <f t="shared" si="11"/>
        <v>5</v>
      </c>
      <c r="D32" s="10">
        <v>85</v>
      </c>
      <c r="E32" s="3">
        <f t="shared" si="3"/>
        <v>29</v>
      </c>
      <c r="F32" s="3"/>
      <c r="G32" s="7">
        <f t="shared" si="6"/>
        <v>258.5471070163307</v>
      </c>
      <c r="H32" s="7">
        <f t="shared" si="7"/>
        <v>-12.700901199409678</v>
      </c>
      <c r="I32" s="7">
        <f t="shared" si="8"/>
        <v>72.720363551881803</v>
      </c>
      <c r="J32" s="7">
        <f t="shared" si="10"/>
        <v>486.2177754451165</v>
      </c>
      <c r="K32" s="7">
        <f t="shared" si="4"/>
        <v>4.7202091228837233</v>
      </c>
      <c r="L32" s="7">
        <f t="shared" si="5"/>
        <v>401.2177754451165</v>
      </c>
      <c r="N32" s="2"/>
    </row>
    <row r="33" spans="1:14" x14ac:dyDescent="0.35">
      <c r="A33" s="2"/>
      <c r="B33" s="3"/>
      <c r="C33" s="3">
        <f t="shared" si="11"/>
        <v>6</v>
      </c>
      <c r="D33" s="10">
        <v>420</v>
      </c>
      <c r="E33" s="3">
        <f t="shared" si="3"/>
        <v>30</v>
      </c>
      <c r="F33" s="3"/>
      <c r="G33" s="7">
        <f t="shared" si="6"/>
        <v>248.32234906210238</v>
      </c>
      <c r="H33" s="7">
        <f t="shared" si="7"/>
        <v>-11.413306711915373</v>
      </c>
      <c r="I33" s="7">
        <f t="shared" si="8"/>
        <v>19.691978548666569</v>
      </c>
      <c r="J33" s="7">
        <f t="shared" si="10"/>
        <v>172.38567548186532</v>
      </c>
      <c r="K33" s="7">
        <f t="shared" si="4"/>
        <v>0.58955791551936831</v>
      </c>
      <c r="L33" s="7">
        <f t="shared" si="5"/>
        <v>-247.61432451813468</v>
      </c>
      <c r="N33" s="2"/>
    </row>
    <row r="34" spans="1:14" x14ac:dyDescent="0.35">
      <c r="A34" s="2"/>
      <c r="B34" s="3"/>
      <c r="C34" s="3">
        <f t="shared" si="11"/>
        <v>7</v>
      </c>
      <c r="D34" s="10">
        <v>521</v>
      </c>
      <c r="E34" s="3">
        <f t="shared" si="3"/>
        <v>31</v>
      </c>
      <c r="F34" s="3"/>
      <c r="G34" s="7">
        <f t="shared" si="6"/>
        <v>238.90333459045124</v>
      </c>
      <c r="H34" s="7">
        <f t="shared" si="7"/>
        <v>-10.37627474697797</v>
      </c>
      <c r="I34" s="7">
        <f t="shared" si="8"/>
        <v>159.68700770213042</v>
      </c>
      <c r="J34" s="7">
        <f t="shared" si="10"/>
        <v>321.5707759735771</v>
      </c>
      <c r="K34" s="7">
        <f t="shared" si="4"/>
        <v>0.38278162001232802</v>
      </c>
      <c r="L34" s="7">
        <f t="shared" si="5"/>
        <v>-199.4292240264229</v>
      </c>
      <c r="N34" s="2"/>
    </row>
    <row r="35" spans="1:14" x14ac:dyDescent="0.35">
      <c r="A35" s="2"/>
      <c r="B35" s="3"/>
      <c r="C35" s="3">
        <f t="shared" si="11"/>
        <v>8</v>
      </c>
      <c r="D35" s="11">
        <v>390</v>
      </c>
      <c r="E35" s="3">
        <f t="shared" si="3"/>
        <v>32</v>
      </c>
      <c r="F35" s="3"/>
      <c r="G35" s="7">
        <f t="shared" si="6"/>
        <v>232.46899890576444</v>
      </c>
      <c r="H35" s="7">
        <f t="shared" si="7"/>
        <v>-8.3264664345865604</v>
      </c>
      <c r="I35" s="7">
        <f t="shared" si="8"/>
        <v>-84.425218549196387</v>
      </c>
      <c r="J35" s="7">
        <f t="shared" si="10"/>
        <v>-4.1939062291168909</v>
      </c>
      <c r="K35" s="7">
        <f t="shared" si="4"/>
        <v>1.0107536057156845</v>
      </c>
      <c r="L35" s="7">
        <f t="shared" si="5"/>
        <v>-394.19390622911692</v>
      </c>
      <c r="N35" s="2"/>
    </row>
    <row r="36" spans="1:14" x14ac:dyDescent="0.35">
      <c r="A36" s="2"/>
      <c r="B36" s="3"/>
      <c r="C36" s="3">
        <f t="shared" si="11"/>
        <v>9</v>
      </c>
      <c r="D36" s="11">
        <v>391</v>
      </c>
      <c r="E36" s="3">
        <f t="shared" si="3"/>
        <v>33</v>
      </c>
      <c r="F36" s="3"/>
      <c r="G36" s="7">
        <f t="shared" si="6"/>
        <v>222.82696904394643</v>
      </c>
      <c r="H36" s="7">
        <f t="shared" si="7"/>
        <v>-9.0105594167469114</v>
      </c>
      <c r="I36" s="7">
        <f t="shared" si="8"/>
        <v>248.9223141195198</v>
      </c>
      <c r="J36" s="7">
        <f t="shared" si="10"/>
        <v>522.55634272314478</v>
      </c>
      <c r="K36" s="7">
        <f t="shared" si="4"/>
        <v>0.33646123458604804</v>
      </c>
      <c r="L36" s="7">
        <f t="shared" si="5"/>
        <v>131.55634272314478</v>
      </c>
      <c r="N36" s="2"/>
    </row>
    <row r="37" spans="1:14" x14ac:dyDescent="0.35">
      <c r="A37" s="2"/>
      <c r="B37" s="3"/>
      <c r="C37" s="3">
        <f t="shared" si="11"/>
        <v>10</v>
      </c>
      <c r="D37" s="11">
        <v>340</v>
      </c>
      <c r="E37" s="3">
        <f t="shared" si="3"/>
        <v>34</v>
      </c>
      <c r="F37" s="3"/>
      <c r="G37" s="7">
        <f t="shared" si="6"/>
        <v>213.77634366092786</v>
      </c>
      <c r="H37" s="7">
        <f t="shared" si="7"/>
        <v>-9.0313937192081735</v>
      </c>
      <c r="I37" s="7">
        <f t="shared" si="8"/>
        <v>128.6829053488276</v>
      </c>
      <c r="J37" s="7">
        <f t="shared" si="10"/>
        <v>344.0065966271676</v>
      </c>
      <c r="K37" s="7">
        <f t="shared" si="4"/>
        <v>1.1784107726963517E-2</v>
      </c>
      <c r="L37" s="7">
        <f t="shared" si="5"/>
        <v>4.0065966271675961</v>
      </c>
      <c r="N37" s="2"/>
    </row>
    <row r="38" spans="1:14" x14ac:dyDescent="0.35">
      <c r="A38" s="2"/>
      <c r="B38" s="3"/>
      <c r="C38" s="3">
        <f t="shared" si="11"/>
        <v>11</v>
      </c>
      <c r="D38" s="11">
        <v>170</v>
      </c>
      <c r="E38" s="3">
        <f t="shared" si="3"/>
        <v>35</v>
      </c>
      <c r="F38" s="3"/>
      <c r="G38" s="7">
        <f t="shared" si="6"/>
        <v>207.02744733222158</v>
      </c>
      <c r="H38" s="7">
        <f t="shared" si="7"/>
        <v>-7.8444950761471883</v>
      </c>
      <c r="I38" s="7">
        <f t="shared" si="8"/>
        <v>-177.12713716122875</v>
      </c>
      <c r="J38" s="7">
        <f t="shared" si="10"/>
        <v>-58.249739050190868</v>
      </c>
      <c r="K38" s="7">
        <f t="shared" si="4"/>
        <v>1.3426455238246522</v>
      </c>
      <c r="L38" s="7">
        <f t="shared" si="5"/>
        <v>-228.24973905019087</v>
      </c>
      <c r="N38" s="2"/>
    </row>
    <row r="39" spans="1:14" x14ac:dyDescent="0.35">
      <c r="A39" s="2"/>
      <c r="B39" s="3"/>
      <c r="C39" s="3">
        <f t="shared" si="11"/>
        <v>12</v>
      </c>
      <c r="D39" s="11">
        <v>165</v>
      </c>
      <c r="E39" s="3">
        <f t="shared" si="3"/>
        <v>36</v>
      </c>
      <c r="F39" s="3"/>
      <c r="G39" s="7">
        <f t="shared" si="6"/>
        <v>198.83058717192478</v>
      </c>
      <c r="H39" s="7">
        <f t="shared" si="7"/>
        <v>-8.0277249199049905</v>
      </c>
      <c r="I39" s="7">
        <f t="shared" si="8"/>
        <v>-12.202418306821142</v>
      </c>
      <c r="J39" s="7">
        <f t="shared" si="10"/>
        <v>200.23650841496195</v>
      </c>
      <c r="K39" s="7">
        <f t="shared" si="4"/>
        <v>0.21355459645431482</v>
      </c>
      <c r="L39" s="7">
        <f t="shared" si="5"/>
        <v>35.236508414961946</v>
      </c>
      <c r="N39" s="2"/>
    </row>
    <row r="40" spans="1:14" x14ac:dyDescent="0.35">
      <c r="A40" s="2"/>
      <c r="B40" s="3">
        <v>2022</v>
      </c>
      <c r="C40" s="3">
        <v>1</v>
      </c>
      <c r="D40" s="9">
        <v>180</v>
      </c>
      <c r="E40" s="3">
        <f t="shared" si="3"/>
        <v>37</v>
      </c>
      <c r="F40" s="3"/>
      <c r="G40" s="7">
        <f t="shared" si="6"/>
        <v>191.6692384118131</v>
      </c>
      <c r="H40" s="7">
        <f t="shared" si="7"/>
        <v>-7.5772093168124677</v>
      </c>
      <c r="I40" s="7">
        <f t="shared" si="8"/>
        <v>-64.847407099925078</v>
      </c>
      <c r="J40" s="7">
        <f t="shared" si="10"/>
        <v>93.362384020671229</v>
      </c>
      <c r="K40" s="7">
        <f t="shared" si="4"/>
        <v>0.48132008877404875</v>
      </c>
      <c r="L40" s="7">
        <f t="shared" si="5"/>
        <v>-86.637615979328771</v>
      </c>
      <c r="N40" s="2"/>
    </row>
    <row r="41" spans="1:14" x14ac:dyDescent="0.35">
      <c r="A41" s="2"/>
      <c r="B41" s="3"/>
      <c r="C41" s="3">
        <f>C40+1</f>
        <v>2</v>
      </c>
      <c r="D41" s="3">
        <v>183</v>
      </c>
      <c r="E41" s="3">
        <f t="shared" si="3"/>
        <v>38</v>
      </c>
      <c r="F41" s="3"/>
      <c r="G41" s="7">
        <f t="shared" si="6"/>
        <v>183.71200053823262</v>
      </c>
      <c r="H41" s="7">
        <f t="shared" si="7"/>
        <v>-7.7748241663318343</v>
      </c>
      <c r="I41" s="7">
        <f t="shared" si="8"/>
        <v>22.614152276189294</v>
      </c>
      <c r="J41" s="7">
        <f t="shared" si="10"/>
        <v>221.00285567680336</v>
      </c>
      <c r="K41" s="7">
        <f t="shared" si="4"/>
        <v>0.20766587801531894</v>
      </c>
      <c r="L41" s="7">
        <f t="shared" si="5"/>
        <v>38.002855676803364</v>
      </c>
      <c r="N41" s="2"/>
    </row>
    <row r="42" spans="1:14" x14ac:dyDescent="0.35">
      <c r="A42" s="2"/>
      <c r="B42" s="3"/>
      <c r="C42" s="3">
        <f t="shared" ref="C42:C51" si="12">C41+1</f>
        <v>3</v>
      </c>
      <c r="D42" s="3">
        <v>421</v>
      </c>
      <c r="E42" s="3">
        <f t="shared" si="3"/>
        <v>39</v>
      </c>
      <c r="F42" s="3"/>
      <c r="G42" s="7">
        <f t="shared" si="6"/>
        <v>179.39015169212456</v>
      </c>
      <c r="H42" s="7">
        <f t="shared" si="7"/>
        <v>-5.9792769998154682</v>
      </c>
      <c r="I42" s="7">
        <f t="shared" si="8"/>
        <v>29.666223152539892</v>
      </c>
      <c r="J42" s="7">
        <f t="shared" si="10"/>
        <v>75.702467977622121</v>
      </c>
      <c r="K42" s="7">
        <f t="shared" si="4"/>
        <v>0.82018416157334417</v>
      </c>
      <c r="L42" s="7">
        <f t="shared" si="5"/>
        <v>-345.29753202237788</v>
      </c>
      <c r="N42" s="2"/>
    </row>
    <row r="43" spans="1:14" x14ac:dyDescent="0.35">
      <c r="A43" s="2"/>
      <c r="B43" s="3"/>
      <c r="C43" s="3">
        <f t="shared" si="12"/>
        <v>4</v>
      </c>
      <c r="D43" s="3">
        <v>140</v>
      </c>
      <c r="E43" s="3">
        <f t="shared" si="3"/>
        <v>40</v>
      </c>
      <c r="F43" s="3"/>
      <c r="G43" s="7">
        <f t="shared" si="6"/>
        <v>172.96370224915526</v>
      </c>
      <c r="H43" s="7">
        <f t="shared" si="7"/>
        <v>-6.2118066702554611</v>
      </c>
      <c r="I43" s="7">
        <f t="shared" si="8"/>
        <v>-5.5162576883718568</v>
      </c>
      <c r="J43" s="7">
        <f t="shared" si="10"/>
        <v>184.71724431538513</v>
      </c>
      <c r="K43" s="7">
        <f t="shared" si="4"/>
        <v>0.31940888796703665</v>
      </c>
      <c r="L43" s="7">
        <f t="shared" si="5"/>
        <v>44.71724431538513</v>
      </c>
      <c r="N43" s="2"/>
    </row>
    <row r="44" spans="1:14" x14ac:dyDescent="0.35">
      <c r="A44" s="2"/>
      <c r="B44" s="3"/>
      <c r="C44" s="3">
        <f t="shared" si="12"/>
        <v>5</v>
      </c>
      <c r="D44" s="3">
        <v>124</v>
      </c>
      <c r="E44" s="3">
        <f t="shared" si="3"/>
        <v>41</v>
      </c>
      <c r="F44" s="3"/>
      <c r="G44" s="7">
        <f t="shared" si="6"/>
        <v>165.59717298759196</v>
      </c>
      <c r="H44" s="7">
        <f t="shared" si="7"/>
        <v>-6.8122624177355373</v>
      </c>
      <c r="I44" s="7">
        <f t="shared" si="8"/>
        <v>29.279699666881772</v>
      </c>
      <c r="J44" s="7">
        <f t="shared" si="10"/>
        <v>239.47225913078159</v>
      </c>
      <c r="K44" s="7">
        <f t="shared" si="4"/>
        <v>0.93122789621598057</v>
      </c>
      <c r="L44" s="7">
        <f t="shared" si="5"/>
        <v>115.47225913078159</v>
      </c>
      <c r="N44" s="2"/>
    </row>
    <row r="45" spans="1:14" x14ac:dyDescent="0.35">
      <c r="A45" s="2"/>
      <c r="B45" s="3"/>
      <c r="C45" s="3">
        <f t="shared" si="12"/>
        <v>6</v>
      </c>
      <c r="D45" s="3">
        <v>150</v>
      </c>
      <c r="E45" s="3">
        <f t="shared" si="3"/>
        <v>42</v>
      </c>
      <c r="F45" s="3"/>
      <c r="G45" s="7">
        <f t="shared" si="6"/>
        <v>158.50014167867121</v>
      </c>
      <c r="H45" s="7">
        <f t="shared" si="7"/>
        <v>-6.9603422411518476</v>
      </c>
      <c r="I45" s="7">
        <f t="shared" si="8"/>
        <v>8.9789728622782121</v>
      </c>
      <c r="J45" s="7">
        <f t="shared" si="10"/>
        <v>178.47688911852299</v>
      </c>
      <c r="K45" s="7">
        <f t="shared" si="4"/>
        <v>0.18984592745681994</v>
      </c>
      <c r="L45" s="7">
        <f t="shared" si="5"/>
        <v>28.47688911852299</v>
      </c>
      <c r="N45" s="2"/>
    </row>
    <row r="46" spans="1:14" x14ac:dyDescent="0.35">
      <c r="A46" s="2"/>
      <c r="B46" s="3"/>
      <c r="C46" s="3">
        <f t="shared" si="12"/>
        <v>7</v>
      </c>
      <c r="D46" s="3">
        <v>212</v>
      </c>
      <c r="E46" s="3">
        <f t="shared" si="3"/>
        <v>43</v>
      </c>
      <c r="F46" s="3"/>
      <c r="G46" s="7">
        <f t="shared" si="6"/>
        <v>150.54753136612285</v>
      </c>
      <c r="H46" s="7">
        <f t="shared" si="7"/>
        <v>-7.4763216382780335</v>
      </c>
      <c r="I46" s="7">
        <f t="shared" si="8"/>
        <v>122.35788285619418</v>
      </c>
      <c r="J46" s="7">
        <f t="shared" si="10"/>
        <v>311.22680713964979</v>
      </c>
      <c r="K46" s="7">
        <f t="shared" si="4"/>
        <v>0.46805097707381976</v>
      </c>
      <c r="L46" s="7">
        <f t="shared" si="5"/>
        <v>99.226807139649793</v>
      </c>
      <c r="N46" s="2"/>
    </row>
    <row r="47" spans="1:14" x14ac:dyDescent="0.35">
      <c r="A47" s="2"/>
      <c r="B47" s="3"/>
      <c r="C47" s="3">
        <f t="shared" si="12"/>
        <v>8</v>
      </c>
      <c r="D47" s="3">
        <v>198</v>
      </c>
      <c r="E47" s="3">
        <f t="shared" si="3"/>
        <v>44</v>
      </c>
      <c r="F47" s="3"/>
      <c r="G47" s="7">
        <f t="shared" si="6"/>
        <v>144.46474981605834</v>
      </c>
      <c r="H47" s="7">
        <f t="shared" si="7"/>
        <v>-6.7516807924070008</v>
      </c>
      <c r="I47" s="7">
        <f t="shared" si="8"/>
        <v>-32.000240430603931</v>
      </c>
      <c r="J47" s="7">
        <f t="shared" si="10"/>
        <v>58.645991178648444</v>
      </c>
      <c r="K47" s="7">
        <f t="shared" si="4"/>
        <v>0.70380812536036141</v>
      </c>
      <c r="L47" s="7">
        <f t="shared" si="5"/>
        <v>-139.35400882135156</v>
      </c>
      <c r="N47" s="2"/>
    </row>
    <row r="48" spans="1:14" x14ac:dyDescent="0.35">
      <c r="A48" s="2"/>
      <c r="B48" s="3"/>
      <c r="C48" s="3">
        <f t="shared" si="12"/>
        <v>9</v>
      </c>
      <c r="D48" s="3">
        <v>182</v>
      </c>
      <c r="E48" s="3">
        <f t="shared" si="3"/>
        <v>45</v>
      </c>
      <c r="F48" s="3"/>
      <c r="G48" s="7">
        <f t="shared" si="6"/>
        <v>135.66671519221961</v>
      </c>
      <c r="H48" s="7">
        <f t="shared" si="7"/>
        <v>-7.8157847847515001</v>
      </c>
      <c r="I48" s="7">
        <f t="shared" si="8"/>
        <v>171.9384829810588</v>
      </c>
      <c r="J48" s="7">
        <f t="shared" si="10"/>
        <v>386.63538314317111</v>
      </c>
      <c r="K48" s="7">
        <f t="shared" si="4"/>
        <v>1.1243702370503907</v>
      </c>
      <c r="L48" s="7">
        <f t="shared" si="5"/>
        <v>204.63538314317111</v>
      </c>
      <c r="N48" s="2"/>
    </row>
    <row r="49" spans="1:16" x14ac:dyDescent="0.35">
      <c r="A49" s="2"/>
      <c r="B49" s="3"/>
      <c r="C49" s="3">
        <f t="shared" si="12"/>
        <v>10</v>
      </c>
      <c r="D49" s="3">
        <v>450</v>
      </c>
      <c r="E49" s="3">
        <f t="shared" si="3"/>
        <v>46</v>
      </c>
      <c r="F49" s="3"/>
      <c r="G49" s="7">
        <f t="shared" si="6"/>
        <v>129.78559204990515</v>
      </c>
      <c r="H49" s="7">
        <f t="shared" si="7"/>
        <v>-6.8097607306842409</v>
      </c>
      <c r="I49" s="7">
        <f t="shared" si="8"/>
        <v>201.46487633730914</v>
      </c>
      <c r="J49" s="7">
        <f t="shared" si="10"/>
        <v>256.53383575629573</v>
      </c>
      <c r="K49" s="7">
        <f t="shared" si="4"/>
        <v>0.42992480943045391</v>
      </c>
      <c r="L49" s="7">
        <f t="shared" si="5"/>
        <v>-193.46616424370427</v>
      </c>
      <c r="N49" s="2"/>
    </row>
    <row r="50" spans="1:16" x14ac:dyDescent="0.35">
      <c r="A50" s="2"/>
      <c r="B50" s="3"/>
      <c r="C50" s="3">
        <f t="shared" si="12"/>
        <v>11</v>
      </c>
      <c r="D50" s="3">
        <v>230</v>
      </c>
      <c r="E50" s="3">
        <f t="shared" si="3"/>
        <v>47</v>
      </c>
      <c r="F50" s="3"/>
      <c r="G50" s="7">
        <f t="shared" si="6"/>
        <v>125.81734437764098</v>
      </c>
      <c r="H50" s="7">
        <f t="shared" si="7"/>
        <v>-5.3321739403058039</v>
      </c>
      <c r="I50" s="7">
        <f t="shared" si="8"/>
        <v>-70.229415903465394</v>
      </c>
      <c r="J50" s="7">
        <f t="shared" si="10"/>
        <v>-54.151305842007844</v>
      </c>
      <c r="K50" s="7">
        <f t="shared" si="4"/>
        <v>1.2354404601826428</v>
      </c>
      <c r="L50" s="7">
        <f t="shared" si="5"/>
        <v>-284.15130584200784</v>
      </c>
      <c r="N50" s="2"/>
    </row>
    <row r="51" spans="1:16" x14ac:dyDescent="0.35">
      <c r="A51" s="2"/>
      <c r="B51" s="3"/>
      <c r="C51" s="3">
        <f t="shared" si="12"/>
        <v>12</v>
      </c>
      <c r="D51" s="3">
        <v>242</v>
      </c>
      <c r="E51" s="3">
        <f t="shared" si="3"/>
        <v>48</v>
      </c>
      <c r="F51" s="3"/>
      <c r="G51" s="7">
        <f t="shared" si="6"/>
        <v>121.82234291603002</v>
      </c>
      <c r="H51" s="7">
        <f t="shared" si="7"/>
        <v>-4.6368442513844821</v>
      </c>
      <c r="I51" s="7">
        <f t="shared" si="8"/>
        <v>38.102010341679481</v>
      </c>
      <c r="J51" s="7">
        <f t="shared" si="10"/>
        <v>108.28275213051403</v>
      </c>
      <c r="K51" s="7">
        <f t="shared" si="4"/>
        <v>0.55255061103093372</v>
      </c>
      <c r="L51" s="7">
        <f t="shared" si="5"/>
        <v>-133.71724786948596</v>
      </c>
      <c r="N51" s="2"/>
    </row>
    <row r="52" spans="1:16" x14ac:dyDescent="0.35">
      <c r="A52" s="2"/>
      <c r="B52" s="3">
        <v>2023</v>
      </c>
      <c r="C52" s="3">
        <v>1</v>
      </c>
      <c r="D52" s="3">
        <v>267</v>
      </c>
      <c r="E52" s="3">
        <f t="shared" si="3"/>
        <v>49</v>
      </c>
      <c r="F52" s="3"/>
      <c r="G52" s="7">
        <f t="shared" si="6"/>
        <v>119.33211774899834</v>
      </c>
      <c r="H52" s="7">
        <f t="shared" si="7"/>
        <v>-3.5206023275210256</v>
      </c>
      <c r="I52" s="7">
        <f t="shared" si="8"/>
        <v>15.908402853427084</v>
      </c>
      <c r="J52" s="7">
        <f t="shared" si="10"/>
        <v>52.338091564720457</v>
      </c>
      <c r="K52" s="7">
        <f t="shared" si="4"/>
        <v>0.8039771851508597</v>
      </c>
      <c r="L52" s="7">
        <f t="shared" si="5"/>
        <v>-214.66190843527954</v>
      </c>
      <c r="N52" s="2"/>
    </row>
    <row r="53" spans="1:16" x14ac:dyDescent="0.35">
      <c r="A53" s="2"/>
      <c r="B53" s="3"/>
      <c r="C53" s="3">
        <f>C52+1</f>
        <v>2</v>
      </c>
      <c r="D53" s="3">
        <v>219</v>
      </c>
      <c r="E53" s="3">
        <f t="shared" si="3"/>
        <v>50</v>
      </c>
      <c r="F53" s="3"/>
      <c r="G53" s="7">
        <f t="shared" si="6"/>
        <v>116.61725874450065</v>
      </c>
      <c r="H53" s="7">
        <f t="shared" si="7"/>
        <v>-3.1016157995488944</v>
      </c>
      <c r="I53" s="7">
        <f t="shared" si="8"/>
        <v>52.926216088327116</v>
      </c>
      <c r="J53" s="7">
        <f t="shared" si="10"/>
        <v>138.4256676976666</v>
      </c>
      <c r="K53" s="7">
        <f t="shared" si="4"/>
        <v>0.36791932558143109</v>
      </c>
      <c r="L53" s="7">
        <f t="shared" si="5"/>
        <v>-80.574332302333403</v>
      </c>
      <c r="N53" s="2"/>
    </row>
    <row r="54" spans="1:16" x14ac:dyDescent="0.35">
      <c r="A54" s="2"/>
      <c r="B54" s="3"/>
      <c r="C54" s="3">
        <f t="shared" ref="C54:C63" si="13">C53+1</f>
        <v>3</v>
      </c>
      <c r="D54" s="3">
        <v>150</v>
      </c>
      <c r="E54" s="3">
        <f t="shared" si="3"/>
        <v>51</v>
      </c>
      <c r="F54" s="3"/>
      <c r="G54" s="7">
        <f t="shared" si="6"/>
        <v>113.58382428397682</v>
      </c>
      <c r="H54" s="7">
        <f t="shared" si="7"/>
        <v>-3.0661615032558567</v>
      </c>
      <c r="I54" s="7">
        <f t="shared" si="8"/>
        <v>32.231205126663539</v>
      </c>
      <c r="J54" s="7">
        <f t="shared" si="10"/>
        <v>143.18186609749165</v>
      </c>
      <c r="K54" s="7">
        <f t="shared" si="4"/>
        <v>4.5454226016722332E-2</v>
      </c>
      <c r="L54" s="7">
        <f t="shared" si="5"/>
        <v>-6.8181339025083503</v>
      </c>
      <c r="N54" s="2"/>
    </row>
    <row r="55" spans="1:16" x14ac:dyDescent="0.35">
      <c r="A55" s="2"/>
      <c r="B55" s="3"/>
      <c r="C55" s="3">
        <f t="shared" si="13"/>
        <v>4</v>
      </c>
      <c r="D55" s="3">
        <v>541</v>
      </c>
      <c r="E55" s="3">
        <f t="shared" si="3"/>
        <v>52</v>
      </c>
      <c r="F55" s="3"/>
      <c r="G55" s="7">
        <f t="shared" si="6"/>
        <v>114.87764872979747</v>
      </c>
      <c r="H55" s="7">
        <f t="shared" si="7"/>
        <v>-0.79896880973607476</v>
      </c>
      <c r="I55" s="7">
        <f t="shared" si="8"/>
        <v>158.5064137158864</v>
      </c>
      <c r="J55" s="7">
        <f t="shared" si="10"/>
        <v>105.00140509234912</v>
      </c>
      <c r="K55" s="7">
        <f t="shared" si="4"/>
        <v>0.80591237506035285</v>
      </c>
      <c r="L55" s="7">
        <f t="shared" si="5"/>
        <v>-435.9985949076509</v>
      </c>
      <c r="N55" s="2"/>
    </row>
    <row r="56" spans="1:16" x14ac:dyDescent="0.35">
      <c r="A56" s="2"/>
      <c r="B56" s="3"/>
      <c r="C56" s="3">
        <f t="shared" si="13"/>
        <v>5</v>
      </c>
      <c r="D56" s="3">
        <v>694</v>
      </c>
      <c r="E56" s="3">
        <f t="shared" si="3"/>
        <v>53</v>
      </c>
      <c r="F56" s="3"/>
      <c r="G56" s="7">
        <f t="shared" si="6"/>
        <v>119.58509612419196</v>
      </c>
      <c r="H56" s="7">
        <f t="shared" si="7"/>
        <v>2.0643676164118205</v>
      </c>
      <c r="I56" s="7">
        <f t="shared" si="8"/>
        <v>236.43107726627375</v>
      </c>
      <c r="J56" s="7">
        <f t="shared" si="10"/>
        <v>143.35837958694316</v>
      </c>
      <c r="K56" s="7">
        <f t="shared" si="4"/>
        <v>0.79343172970181108</v>
      </c>
      <c r="L56" s="7">
        <f t="shared" si="5"/>
        <v>-550.6416204130569</v>
      </c>
      <c r="N56" s="2"/>
    </row>
    <row r="57" spans="1:16" x14ac:dyDescent="0.35">
      <c r="A57" s="2"/>
      <c r="B57" s="3"/>
      <c r="C57" s="3">
        <f t="shared" si="13"/>
        <v>6</v>
      </c>
      <c r="D57" s="3">
        <v>801</v>
      </c>
      <c r="E57" s="3">
        <f t="shared" si="3"/>
        <v>54</v>
      </c>
      <c r="F57" s="3"/>
      <c r="G57" s="7">
        <f t="shared" si="6"/>
        <v>128.35317937457495</v>
      </c>
      <c r="H57" s="7">
        <f t="shared" si="7"/>
        <v>5.5502997460768269</v>
      </c>
      <c r="I57" s="7">
        <f t="shared" si="8"/>
        <v>261.17275501227402</v>
      </c>
      <c r="J57" s="7">
        <f t="shared" si="10"/>
        <v>130.628436602882</v>
      </c>
      <c r="K57" s="7">
        <f t="shared" si="4"/>
        <v>0.83691830636344322</v>
      </c>
      <c r="L57" s="7">
        <f t="shared" si="5"/>
        <v>-670.37156339711805</v>
      </c>
      <c r="N57" s="2"/>
    </row>
    <row r="58" spans="1:16" x14ac:dyDescent="0.35">
      <c r="A58" s="2"/>
      <c r="B58" s="3"/>
      <c r="C58" s="3">
        <f t="shared" si="13"/>
        <v>7</v>
      </c>
      <c r="D58" s="3">
        <v>602</v>
      </c>
      <c r="E58" s="3">
        <f t="shared" si="3"/>
        <v>55</v>
      </c>
      <c r="F58" s="3"/>
      <c r="G58" s="7">
        <f t="shared" si="6"/>
        <v>137.36086550088331</v>
      </c>
      <c r="H58" s="7">
        <f t="shared" si="7"/>
        <v>7.3481406637972224</v>
      </c>
      <c r="I58" s="7">
        <f t="shared" si="8"/>
        <v>252.42475848050475</v>
      </c>
      <c r="J58" s="7">
        <f t="shared" si="10"/>
        <v>256.26136197684593</v>
      </c>
      <c r="K58" s="7">
        <f t="shared" si="4"/>
        <v>0.57431667445706658</v>
      </c>
      <c r="L58" s="7">
        <f t="shared" si="5"/>
        <v>-345.73863802315407</v>
      </c>
      <c r="N58" s="2"/>
    </row>
    <row r="59" spans="1:16" x14ac:dyDescent="0.35">
      <c r="A59" s="2"/>
      <c r="B59" s="3"/>
      <c r="C59" s="3">
        <f t="shared" si="13"/>
        <v>8</v>
      </c>
      <c r="D59" s="3">
        <v>782</v>
      </c>
      <c r="E59" s="3">
        <f t="shared" si="3"/>
        <v>56</v>
      </c>
      <c r="F59" s="3"/>
      <c r="G59" s="7">
        <f t="shared" si="6"/>
        <v>151.40191850733976</v>
      </c>
      <c r="H59" s="7">
        <f t="shared" si="7"/>
        <v>10.828455081980021</v>
      </c>
      <c r="I59" s="7">
        <f t="shared" si="8"/>
        <v>219.78712190023643</v>
      </c>
      <c r="J59" s="7">
        <f t="shared" si="10"/>
        <v>112.70876573407659</v>
      </c>
      <c r="K59" s="7">
        <f t="shared" si="4"/>
        <v>0.85587114356256189</v>
      </c>
      <c r="L59" s="7">
        <f t="shared" si="5"/>
        <v>-669.29123426592344</v>
      </c>
      <c r="N59" s="2"/>
    </row>
    <row r="60" spans="1:16" x14ac:dyDescent="0.35">
      <c r="A60" s="2"/>
      <c r="B60" s="3"/>
      <c r="C60" s="3">
        <f t="shared" si="13"/>
        <v>9</v>
      </c>
      <c r="D60" s="3">
        <v>641</v>
      </c>
      <c r="E60" s="3">
        <f t="shared" si="3"/>
        <v>57</v>
      </c>
      <c r="F60" s="3"/>
      <c r="G60" s="7">
        <f t="shared" si="6"/>
        <v>165.29868502361597</v>
      </c>
      <c r="H60" s="7">
        <f t="shared" si="7"/>
        <v>12.423977027814043</v>
      </c>
      <c r="I60" s="7">
        <f t="shared" si="8"/>
        <v>287.36835913928235</v>
      </c>
      <c r="J60" s="7">
        <f t="shared" si="10"/>
        <v>334.16885657037858</v>
      </c>
      <c r="K60" s="7">
        <f t="shared" si="4"/>
        <v>0.47867573077944059</v>
      </c>
      <c r="L60" s="7">
        <f t="shared" si="5"/>
        <v>-306.83114342962142</v>
      </c>
      <c r="N60" s="2"/>
    </row>
    <row r="61" spans="1:16" x14ac:dyDescent="0.35">
      <c r="A61" s="2"/>
      <c r="B61" s="3"/>
      <c r="C61" s="3">
        <f t="shared" si="13"/>
        <v>10</v>
      </c>
      <c r="D61" s="3">
        <v>216</v>
      </c>
      <c r="E61" s="3">
        <f t="shared" si="3"/>
        <v>58</v>
      </c>
      <c r="F61" s="3"/>
      <c r="G61" s="7">
        <f t="shared" si="6"/>
        <v>176.0907866675426</v>
      </c>
      <c r="H61" s="7">
        <f t="shared" si="7"/>
        <v>11.575401828192588</v>
      </c>
      <c r="I61" s="7">
        <f t="shared" si="8"/>
        <v>140.07372439546546</v>
      </c>
      <c r="J61" s="7">
        <f t="shared" si="10"/>
        <v>379.18753838873914</v>
      </c>
      <c r="K61" s="7">
        <f t="shared" si="4"/>
        <v>0.75549786291082932</v>
      </c>
      <c r="L61" s="7">
        <f t="shared" si="5"/>
        <v>163.18753838873914</v>
      </c>
      <c r="N61" s="2"/>
    </row>
    <row r="62" spans="1:16" x14ac:dyDescent="0.35">
      <c r="A62" s="2"/>
      <c r="B62" s="3"/>
      <c r="C62" s="3">
        <f t="shared" si="13"/>
        <v>11</v>
      </c>
      <c r="D62" s="3">
        <v>825</v>
      </c>
      <c r="E62" s="3">
        <f t="shared" si="3"/>
        <v>59</v>
      </c>
      <c r="F62" s="3"/>
      <c r="G62" s="7">
        <f t="shared" si="6"/>
        <v>194.74182076981251</v>
      </c>
      <c r="H62" s="7">
        <f t="shared" si="7"/>
        <v>15.254730610712791</v>
      </c>
      <c r="I62" s="7">
        <f t="shared" si="8"/>
        <v>195.95587024732271</v>
      </c>
      <c r="J62" s="7">
        <f t="shared" si="10"/>
        <v>117.43677259226979</v>
      </c>
      <c r="K62" s="7">
        <f t="shared" si="4"/>
        <v>0.85765239685785477</v>
      </c>
      <c r="L62" s="7">
        <f t="shared" si="5"/>
        <v>-707.56322740773021</v>
      </c>
      <c r="N62" s="2"/>
    </row>
    <row r="63" spans="1:16" x14ac:dyDescent="0.35">
      <c r="A63" s="2"/>
      <c r="B63" s="3"/>
      <c r="C63" s="3">
        <f t="shared" si="13"/>
        <v>12</v>
      </c>
      <c r="D63" s="3">
        <v>302</v>
      </c>
      <c r="E63" s="3">
        <f t="shared" si="3"/>
        <v>60</v>
      </c>
      <c r="F63" s="3"/>
      <c r="G63" s="7">
        <f t="shared" si="6"/>
        <v>210.53556576330325</v>
      </c>
      <c r="H63" s="7">
        <f t="shared" si="7"/>
        <v>15.53501808975733</v>
      </c>
      <c r="I63" s="7">
        <f t="shared" si="8"/>
        <v>58.37973142178604</v>
      </c>
      <c r="J63" s="7">
        <f t="shared" si="10"/>
        <v>248.09856172220478</v>
      </c>
      <c r="K63" s="7">
        <f t="shared" si="4"/>
        <v>0.17848158370130868</v>
      </c>
      <c r="L63" s="7">
        <f t="shared" si="5"/>
        <v>-53.901438277795222</v>
      </c>
      <c r="N63" s="2"/>
    </row>
    <row r="64" spans="1:16" x14ac:dyDescent="0.35">
      <c r="A64" s="2"/>
      <c r="B64" s="3">
        <v>2024</v>
      </c>
      <c r="C64" s="3">
        <v>1</v>
      </c>
      <c r="D64" s="2"/>
      <c r="E64" s="3">
        <f t="shared" si="3"/>
        <v>61</v>
      </c>
      <c r="F64" s="2"/>
      <c r="G64" s="2"/>
      <c r="H64" s="2"/>
      <c r="I64" s="2"/>
      <c r="J64" s="7">
        <f>$G$63+$H$63*1+I52</f>
        <v>241.97898670648766</v>
      </c>
      <c r="P64" s="2"/>
    </row>
    <row r="65" spans="1:15" x14ac:dyDescent="0.35">
      <c r="A65" s="2"/>
      <c r="B65" s="3"/>
      <c r="C65" s="3">
        <v>2</v>
      </c>
      <c r="D65" s="2"/>
      <c r="E65" s="3">
        <f t="shared" si="3"/>
        <v>62</v>
      </c>
      <c r="F65" s="2"/>
      <c r="G65" s="2"/>
      <c r="H65" s="2"/>
      <c r="I65" s="2"/>
      <c r="J65" s="7">
        <f>$G$63+$H$63*2+I53</f>
        <v>294.53181803114501</v>
      </c>
    </row>
    <row r="66" spans="1:15" x14ac:dyDescent="0.35">
      <c r="A66" s="2"/>
      <c r="B66" s="3"/>
      <c r="C66" s="3">
        <v>3</v>
      </c>
      <c r="D66" s="2"/>
      <c r="E66" s="3">
        <f t="shared" si="3"/>
        <v>63</v>
      </c>
      <c r="F66" s="2"/>
      <c r="G66" s="2"/>
      <c r="H66" s="2"/>
      <c r="I66" s="2"/>
      <c r="J66" s="7">
        <f>$G$63+$H$63*3+I54</f>
        <v>289.37182515923882</v>
      </c>
    </row>
    <row r="67" spans="1:15" x14ac:dyDescent="0.35">
      <c r="A67" s="2"/>
      <c r="B67" s="3"/>
      <c r="C67" s="3">
        <v>4</v>
      </c>
      <c r="D67" s="2"/>
      <c r="E67" s="3">
        <f t="shared" si="3"/>
        <v>64</v>
      </c>
      <c r="F67" s="2"/>
      <c r="G67" s="2"/>
      <c r="H67" s="2"/>
      <c r="I67" s="2"/>
      <c r="J67" s="7">
        <f>$G$63+$H$63*4+I55</f>
        <v>431.18205183821897</v>
      </c>
      <c r="K67" s="2"/>
      <c r="L67" s="2"/>
      <c r="M67" s="2"/>
      <c r="N67" s="2"/>
      <c r="O67" s="2"/>
    </row>
    <row r="68" spans="1:15" x14ac:dyDescent="0.35">
      <c r="A68" s="2"/>
      <c r="B68" s="3"/>
      <c r="C68" s="3">
        <v>5</v>
      </c>
      <c r="D68" s="2"/>
      <c r="E68" s="3">
        <f t="shared" si="3"/>
        <v>65</v>
      </c>
      <c r="F68" s="2"/>
      <c r="G68" s="2"/>
      <c r="H68" s="2"/>
      <c r="I68" s="2"/>
      <c r="J68" s="7">
        <f>$G$63+$H$63*5+I56</f>
        <v>524.64173347836368</v>
      </c>
      <c r="K68" s="2"/>
      <c r="L68" s="2"/>
      <c r="M68" s="2"/>
      <c r="N68" s="2"/>
      <c r="O68" s="2"/>
    </row>
    <row r="69" spans="1:15" x14ac:dyDescent="0.35">
      <c r="A69" s="2"/>
      <c r="B69" s="3"/>
      <c r="C69" s="3">
        <v>6</v>
      </c>
      <c r="D69" s="2"/>
      <c r="E69" s="3">
        <f t="shared" si="3"/>
        <v>66</v>
      </c>
      <c r="F69" s="2"/>
      <c r="G69" s="2"/>
      <c r="H69" s="2"/>
      <c r="I69" s="2"/>
      <c r="J69" s="7">
        <f>$G$63+$H$63*6+I57</f>
        <v>564.91842931412123</v>
      </c>
      <c r="K69" s="2"/>
      <c r="L69" s="2"/>
      <c r="M69" s="2"/>
      <c r="N69" s="2"/>
      <c r="O69" s="2"/>
    </row>
    <row r="70" spans="1:15" x14ac:dyDescent="0.35">
      <c r="A70" s="2"/>
      <c r="B70" s="3"/>
      <c r="C70" s="3">
        <v>7</v>
      </c>
      <c r="D70" s="2"/>
      <c r="E70" s="3">
        <f t="shared" ref="E70:E75" si="14">E69+1</f>
        <v>67</v>
      </c>
      <c r="F70" s="2"/>
      <c r="G70" s="2"/>
      <c r="H70" s="2"/>
      <c r="I70" s="2"/>
      <c r="J70" s="7">
        <f>$G$63+$H$63*7+I58</f>
        <v>571.7054508721094</v>
      </c>
      <c r="K70" s="2"/>
      <c r="L70" s="2"/>
      <c r="M70" s="2"/>
      <c r="N70" s="2"/>
      <c r="O70" s="2"/>
    </row>
    <row r="71" spans="1:15" x14ac:dyDescent="0.35">
      <c r="A71" s="2"/>
      <c r="B71" s="3"/>
      <c r="C71" s="3">
        <v>8</v>
      </c>
      <c r="D71" s="2"/>
      <c r="E71" s="3">
        <f t="shared" si="14"/>
        <v>68</v>
      </c>
      <c r="F71" s="2"/>
      <c r="G71" s="2"/>
      <c r="H71" s="2"/>
      <c r="I71" s="2"/>
      <c r="J71" s="7">
        <f>$G$63+$H$63*8+I59</f>
        <v>554.60283238159832</v>
      </c>
      <c r="K71" s="2"/>
      <c r="L71" s="2"/>
      <c r="M71" s="2"/>
      <c r="N71" s="2"/>
      <c r="O71" s="2"/>
    </row>
    <row r="72" spans="1:15" x14ac:dyDescent="0.35">
      <c r="A72" s="2"/>
      <c r="B72" s="3"/>
      <c r="C72" s="3">
        <v>9</v>
      </c>
      <c r="D72" s="2"/>
      <c r="E72" s="3">
        <f t="shared" si="14"/>
        <v>69</v>
      </c>
      <c r="F72" s="2"/>
      <c r="G72" s="2"/>
      <c r="H72" s="2"/>
      <c r="I72" s="2"/>
      <c r="J72" s="7">
        <f>$G$63+$H$63*9+I60</f>
        <v>637.7190877104016</v>
      </c>
      <c r="K72" s="2"/>
      <c r="L72" s="2"/>
      <c r="M72" s="2"/>
      <c r="N72" s="2"/>
      <c r="O72" s="2"/>
    </row>
    <row r="73" spans="1:15" x14ac:dyDescent="0.35">
      <c r="A73" s="2"/>
      <c r="B73" s="3"/>
      <c r="C73" s="3">
        <v>10</v>
      </c>
      <c r="D73" s="2"/>
      <c r="E73" s="3">
        <f t="shared" si="14"/>
        <v>70</v>
      </c>
      <c r="F73" s="2"/>
      <c r="G73" s="2"/>
      <c r="H73" s="2"/>
      <c r="I73" s="2"/>
      <c r="J73" s="7">
        <f>$G$63+$H$63*10+I61</f>
        <v>505.95947105634195</v>
      </c>
      <c r="K73" s="2"/>
      <c r="L73" s="2"/>
      <c r="M73" s="2"/>
      <c r="N73" s="2"/>
      <c r="O73" s="2"/>
    </row>
    <row r="74" spans="1:15" x14ac:dyDescent="0.35">
      <c r="A74" s="2"/>
      <c r="B74" s="12"/>
      <c r="C74" s="3">
        <v>11</v>
      </c>
      <c r="D74" s="2"/>
      <c r="E74" s="3">
        <f t="shared" si="14"/>
        <v>71</v>
      </c>
      <c r="F74" s="2"/>
      <c r="G74" s="2"/>
      <c r="H74" s="2"/>
      <c r="I74" s="2"/>
      <c r="J74" s="7">
        <f>$G$63+$H$63*11+I62</f>
        <v>577.37663499795667</v>
      </c>
      <c r="K74" s="2"/>
      <c r="L74" s="2"/>
      <c r="M74" s="2"/>
      <c r="N74" s="2"/>
      <c r="O74" s="2"/>
    </row>
    <row r="75" spans="1:15" x14ac:dyDescent="0.35">
      <c r="A75" s="2"/>
      <c r="B75" s="12"/>
      <c r="C75" s="3">
        <v>12</v>
      </c>
      <c r="D75" s="2"/>
      <c r="E75" s="3">
        <f t="shared" si="14"/>
        <v>72</v>
      </c>
      <c r="F75" s="2"/>
      <c r="G75" s="2"/>
      <c r="H75" s="2"/>
      <c r="I75" s="2"/>
      <c r="J75" s="7">
        <f>$G$63+$H$63*12+I63</f>
        <v>455.33551426217724</v>
      </c>
      <c r="K75" s="2"/>
      <c r="L75" s="2"/>
      <c r="M75" s="2"/>
      <c r="N75" s="2"/>
      <c r="O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Syamsi</dc:creator>
  <cp:lastModifiedBy>user</cp:lastModifiedBy>
  <dcterms:created xsi:type="dcterms:W3CDTF">2023-10-31T04:06:01Z</dcterms:created>
  <dcterms:modified xsi:type="dcterms:W3CDTF">2024-12-14T17:55:56Z</dcterms:modified>
</cp:coreProperties>
</file>