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an Indra kumala\Downloads\"/>
    </mc:Choice>
  </mc:AlternateContent>
  <xr:revisionPtr revIDLastSave="0" documentId="13_ncr:1_{E7260EBB-490A-43DF-8819-6FF4C5E2737E}" xr6:coauthVersionLast="47" xr6:coauthVersionMax="47" xr10:uidLastSave="{00000000-0000-0000-0000-000000000000}"/>
  <bookViews>
    <workbookView xWindow="-110" yWindow="-110" windowWidth="19420" windowHeight="10300" xr2:uid="{EF45EACB-6383-4739-8F07-53987F422BA7}"/>
  </bookViews>
  <sheets>
    <sheet name="Tugas 6" sheetId="2" r:id="rId1"/>
    <sheet name="singl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Z27" i="2"/>
  <c r="Y27" i="2"/>
  <c r="Y28" i="2" s="1"/>
  <c r="W24" i="2"/>
  <c r="W26" i="2"/>
  <c r="W25" i="2"/>
  <c r="W23" i="2"/>
  <c r="O26" i="2"/>
  <c r="O25" i="2"/>
  <c r="O24" i="2"/>
  <c r="O23" i="2"/>
  <c r="G26" i="2"/>
  <c r="G25" i="2"/>
  <c r="G24" i="2"/>
  <c r="G23" i="2"/>
  <c r="I4" i="2"/>
  <c r="I27" i="2"/>
  <c r="I28" i="2" s="1"/>
  <c r="J27" i="2"/>
  <c r="E24" i="1"/>
  <c r="G25" i="1"/>
  <c r="H4" i="2"/>
  <c r="C22" i="2"/>
  <c r="V3" i="2"/>
  <c r="N3" i="2"/>
  <c r="F3" i="2"/>
  <c r="W22" i="2"/>
  <c r="V22" i="2"/>
  <c r="N22" i="2"/>
  <c r="M22" i="2"/>
  <c r="L22" i="2"/>
  <c r="K22" i="2"/>
  <c r="J22" i="2"/>
  <c r="I22" i="2"/>
  <c r="H22" i="2"/>
  <c r="G22" i="2"/>
  <c r="F22" i="2"/>
  <c r="E22" i="2"/>
  <c r="D22" i="2"/>
  <c r="D15" i="2"/>
  <c r="R4" i="2"/>
  <c r="Q4" i="2"/>
  <c r="Q27" i="2" s="1"/>
  <c r="G28" i="1"/>
  <c r="G29" i="1"/>
  <c r="G27" i="1"/>
  <c r="G26" i="1"/>
  <c r="F20" i="1"/>
  <c r="F21" i="1" s="1"/>
  <c r="F22" i="1" s="1"/>
  <c r="F19" i="1"/>
  <c r="C4" i="2"/>
  <c r="C5" i="2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5" i="1"/>
  <c r="U3" i="2"/>
  <c r="M3" i="2"/>
  <c r="E3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S5" i="2"/>
  <c r="S6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K5" i="2"/>
  <c r="K6" i="2" s="1"/>
  <c r="T4" i="2"/>
  <c r="S4" i="2"/>
  <c r="L4" i="2"/>
  <c r="K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6" i="2" s="1"/>
  <c r="D17" i="2" s="1"/>
  <c r="D18" i="2" s="1"/>
  <c r="D19" i="2" s="1"/>
  <c r="D20" i="2" s="1"/>
  <c r="D21" i="2" s="1"/>
  <c r="D4" i="2"/>
  <c r="F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U4" i="2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U5" i="2"/>
  <c r="V5" i="2"/>
  <c r="W5" i="2" s="1"/>
  <c r="X5" i="2" s="1"/>
  <c r="Z5" i="2" s="1"/>
  <c r="S7" i="2"/>
  <c r="V6" i="2"/>
  <c r="N5" i="2"/>
  <c r="N6" i="2"/>
  <c r="K7" i="2"/>
  <c r="M5" i="2"/>
  <c r="O5" i="2" s="1"/>
  <c r="P5" i="2" s="1"/>
  <c r="V4" i="2"/>
  <c r="W4" i="2" s="1"/>
  <c r="X4" i="2" s="1"/>
  <c r="N4" i="2"/>
  <c r="M4" i="2"/>
  <c r="E4" i="2"/>
  <c r="G4" i="2" s="1"/>
  <c r="M6" i="2"/>
  <c r="O6" i="2" s="1"/>
  <c r="P6" i="2" s="1"/>
  <c r="F5" i="2"/>
  <c r="F8" i="2"/>
  <c r="F9" i="2"/>
  <c r="F10" i="2"/>
  <c r="F13" i="2"/>
  <c r="F16" i="2"/>
  <c r="F17" i="2"/>
  <c r="F18" i="2"/>
  <c r="F21" i="2"/>
  <c r="E5" i="2"/>
  <c r="G5" i="2" s="1"/>
  <c r="H5" i="2" s="1"/>
  <c r="E6" i="2"/>
  <c r="E7" i="2"/>
  <c r="E13" i="2"/>
  <c r="G13" i="2" s="1"/>
  <c r="H13" i="2" s="1"/>
  <c r="E14" i="2"/>
  <c r="E15" i="2"/>
  <c r="E21" i="2"/>
  <c r="F6" i="2"/>
  <c r="F7" i="2"/>
  <c r="E8" i="2"/>
  <c r="E9" i="2"/>
  <c r="E10" i="2"/>
  <c r="G10" i="2" s="1"/>
  <c r="H10" i="2" s="1"/>
  <c r="F11" i="2"/>
  <c r="F12" i="2"/>
  <c r="F14" i="2"/>
  <c r="F15" i="2"/>
  <c r="E16" i="2"/>
  <c r="G16" i="2" s="1"/>
  <c r="H16" i="2" s="1"/>
  <c r="E17" i="2"/>
  <c r="E18" i="2"/>
  <c r="F19" i="2"/>
  <c r="F20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V7" i="2" l="1"/>
  <c r="S8" i="2"/>
  <c r="U7" i="2"/>
  <c r="Y5" i="2"/>
  <c r="U6" i="2"/>
  <c r="W6" i="2" s="1"/>
  <c r="X6" i="2" s="1"/>
  <c r="K8" i="2"/>
  <c r="Z4" i="2"/>
  <c r="Y4" i="2"/>
  <c r="O4" i="2"/>
  <c r="G21" i="2"/>
  <c r="H21" i="2" s="1"/>
  <c r="G18" i="2"/>
  <c r="H18" i="2" s="1"/>
  <c r="J18" i="2" s="1"/>
  <c r="G9" i="2"/>
  <c r="H9" i="2" s="1"/>
  <c r="J9" i="2" s="1"/>
  <c r="G14" i="2"/>
  <c r="H14" i="2" s="1"/>
  <c r="I14" i="2" s="1"/>
  <c r="G15" i="2"/>
  <c r="H15" i="2" s="1"/>
  <c r="J15" i="2" s="1"/>
  <c r="G8" i="2"/>
  <c r="H8" i="2" s="1"/>
  <c r="J8" i="2" s="1"/>
  <c r="G17" i="2"/>
  <c r="H17" i="2" s="1"/>
  <c r="J17" i="2" s="1"/>
  <c r="J4" i="2"/>
  <c r="J5" i="2"/>
  <c r="I5" i="2"/>
  <c r="J10" i="2"/>
  <c r="I10" i="2"/>
  <c r="J16" i="2"/>
  <c r="I16" i="2"/>
  <c r="I8" i="2"/>
  <c r="J14" i="2"/>
  <c r="I18" i="2"/>
  <c r="I21" i="2"/>
  <c r="J21" i="2"/>
  <c r="I15" i="2"/>
  <c r="I13" i="2"/>
  <c r="J13" i="2"/>
  <c r="G7" i="2"/>
  <c r="H7" i="2" s="1"/>
  <c r="G6" i="2"/>
  <c r="H6" i="2" s="1"/>
  <c r="E20" i="2"/>
  <c r="G20" i="2" s="1"/>
  <c r="H20" i="2" s="1"/>
  <c r="E12" i="2"/>
  <c r="G12" i="2" s="1"/>
  <c r="H12" i="2" s="1"/>
  <c r="E19" i="2"/>
  <c r="G19" i="2" s="1"/>
  <c r="H19" i="2" s="1"/>
  <c r="E11" i="2"/>
  <c r="G11" i="2" s="1"/>
  <c r="H11" i="2" s="1"/>
  <c r="R6" i="2"/>
  <c r="Q6" i="2"/>
  <c r="R5" i="2"/>
  <c r="Q5" i="2"/>
  <c r="Y6" i="2" l="1"/>
  <c r="Z6" i="2"/>
  <c r="W7" i="2"/>
  <c r="X7" i="2" s="1"/>
  <c r="S9" i="2"/>
  <c r="U8" i="2"/>
  <c r="M8" i="2"/>
  <c r="K9" i="2"/>
  <c r="N8" i="2"/>
  <c r="N7" i="2"/>
  <c r="M7" i="2"/>
  <c r="I17" i="2"/>
  <c r="I9" i="2"/>
  <c r="I19" i="2"/>
  <c r="J19" i="2"/>
  <c r="I20" i="2"/>
  <c r="J20" i="2"/>
  <c r="J7" i="2"/>
  <c r="I7" i="2"/>
  <c r="J11" i="2"/>
  <c r="I11" i="2"/>
  <c r="I12" i="2"/>
  <c r="J12" i="2"/>
  <c r="J6" i="2"/>
  <c r="J28" i="2" s="1"/>
  <c r="I6" i="2"/>
  <c r="U9" i="2" l="1"/>
  <c r="V9" i="2"/>
  <c r="S10" i="2"/>
  <c r="V8" i="2"/>
  <c r="W8" i="2" s="1"/>
  <c r="X8" i="2" s="1"/>
  <c r="Z7" i="2"/>
  <c r="Y7" i="2"/>
  <c r="O7" i="2"/>
  <c r="P7" i="2" s="1"/>
  <c r="O8" i="2"/>
  <c r="P8" i="2" s="1"/>
  <c r="M9" i="2"/>
  <c r="N9" i="2"/>
  <c r="K10" i="2"/>
  <c r="W9" i="2" l="1"/>
  <c r="X9" i="2" s="1"/>
  <c r="Y8" i="2"/>
  <c r="Z8" i="2"/>
  <c r="Z9" i="2"/>
  <c r="Y9" i="2"/>
  <c r="V10" i="2"/>
  <c r="U10" i="2"/>
  <c r="W10" i="2" s="1"/>
  <c r="X10" i="2" s="1"/>
  <c r="S11" i="2"/>
  <c r="O9" i="2"/>
  <c r="P9" i="2" s="1"/>
  <c r="Q8" i="2"/>
  <c r="R8" i="2"/>
  <c r="M10" i="2"/>
  <c r="K11" i="2"/>
  <c r="R7" i="2"/>
  <c r="Q7" i="2"/>
  <c r="Z10" i="2" l="1"/>
  <c r="Y10" i="2"/>
  <c r="U11" i="2"/>
  <c r="V11" i="2"/>
  <c r="S12" i="2"/>
  <c r="N10" i="2"/>
  <c r="O10" i="2" s="1"/>
  <c r="P10" i="2" s="1"/>
  <c r="N11" i="2"/>
  <c r="M11" i="2"/>
  <c r="K12" i="2"/>
  <c r="Q9" i="2"/>
  <c r="R9" i="2"/>
  <c r="W11" i="2" l="1"/>
  <c r="X11" i="2" s="1"/>
  <c r="S13" i="2"/>
  <c r="V12" i="2"/>
  <c r="U12" i="2"/>
  <c r="Q10" i="2"/>
  <c r="R10" i="2"/>
  <c r="O11" i="2"/>
  <c r="P11" i="2" s="1"/>
  <c r="K13" i="2"/>
  <c r="N12" i="2"/>
  <c r="M12" i="2"/>
  <c r="W12" i="2" l="1"/>
  <c r="X12" i="2" s="1"/>
  <c r="S14" i="2"/>
  <c r="U13" i="2"/>
  <c r="Y11" i="2"/>
  <c r="Z11" i="2"/>
  <c r="K14" i="2"/>
  <c r="N13" i="2"/>
  <c r="M13" i="2"/>
  <c r="O13" i="2" s="1"/>
  <c r="P13" i="2" s="1"/>
  <c r="O12" i="2"/>
  <c r="P12" i="2" s="1"/>
  <c r="R11" i="2"/>
  <c r="Q11" i="2"/>
  <c r="V13" i="2" l="1"/>
  <c r="W13" i="2" s="1"/>
  <c r="X13" i="2" s="1"/>
  <c r="S15" i="2"/>
  <c r="V14" i="2"/>
  <c r="Z12" i="2"/>
  <c r="Y12" i="2"/>
  <c r="R13" i="2"/>
  <c r="Q13" i="2"/>
  <c r="Q12" i="2"/>
  <c r="R12" i="2"/>
  <c r="N14" i="2"/>
  <c r="K15" i="2"/>
  <c r="M14" i="2"/>
  <c r="O14" i="2" s="1"/>
  <c r="P14" i="2" s="1"/>
  <c r="Z13" i="2" l="1"/>
  <c r="Y13" i="2"/>
  <c r="U14" i="2"/>
  <c r="W14" i="2" s="1"/>
  <c r="X14" i="2" s="1"/>
  <c r="U15" i="2"/>
  <c r="S16" i="2"/>
  <c r="K16" i="2"/>
  <c r="N15" i="2"/>
  <c r="M15" i="2"/>
  <c r="O15" i="2" s="1"/>
  <c r="P15" i="2" s="1"/>
  <c r="R14" i="2"/>
  <c r="Q14" i="2"/>
  <c r="S17" i="2" l="1"/>
  <c r="V16" i="2"/>
  <c r="U16" i="2"/>
  <c r="V15" i="2"/>
  <c r="W15" i="2" s="1"/>
  <c r="X15" i="2" s="1"/>
  <c r="Z14" i="2"/>
  <c r="Y14" i="2"/>
  <c r="R15" i="2"/>
  <c r="Q15" i="2"/>
  <c r="M16" i="2"/>
  <c r="K17" i="2"/>
  <c r="N16" i="2"/>
  <c r="Y15" i="2" l="1"/>
  <c r="Z15" i="2"/>
  <c r="S18" i="2"/>
  <c r="V17" i="2"/>
  <c r="U17" i="2"/>
  <c r="W17" i="2" s="1"/>
  <c r="X17" i="2" s="1"/>
  <c r="W16" i="2"/>
  <c r="X16" i="2" s="1"/>
  <c r="O16" i="2"/>
  <c r="P16" i="2" s="1"/>
  <c r="Q16" i="2"/>
  <c r="R16" i="2"/>
  <c r="K18" i="2"/>
  <c r="N17" i="2"/>
  <c r="M17" i="2"/>
  <c r="O17" i="2" s="1"/>
  <c r="P17" i="2" s="1"/>
  <c r="Z17" i="2" l="1"/>
  <c r="Y17" i="2"/>
  <c r="Z16" i="2"/>
  <c r="Y16" i="2"/>
  <c r="U18" i="2"/>
  <c r="V18" i="2"/>
  <c r="S19" i="2"/>
  <c r="R17" i="2"/>
  <c r="Q17" i="2"/>
  <c r="M18" i="2"/>
  <c r="N18" i="2"/>
  <c r="K19" i="2"/>
  <c r="U19" i="2" l="1"/>
  <c r="S20" i="2"/>
  <c r="V19" i="2"/>
  <c r="W18" i="2"/>
  <c r="X18" i="2" s="1"/>
  <c r="N19" i="2"/>
  <c r="K20" i="2"/>
  <c r="O18" i="2"/>
  <c r="P18" i="2" s="1"/>
  <c r="S21" i="2" l="1"/>
  <c r="U20" i="2"/>
  <c r="V20" i="2"/>
  <c r="Y18" i="2"/>
  <c r="Z18" i="2"/>
  <c r="W19" i="2"/>
  <c r="X19" i="2" s="1"/>
  <c r="Q18" i="2"/>
  <c r="R18" i="2"/>
  <c r="M19" i="2"/>
  <c r="O19" i="2" s="1"/>
  <c r="P19" i="2" s="1"/>
  <c r="K21" i="2"/>
  <c r="M20" i="2"/>
  <c r="N20" i="2"/>
  <c r="Z19" i="2" l="1"/>
  <c r="Y19" i="2"/>
  <c r="W20" i="2"/>
  <c r="X20" i="2" s="1"/>
  <c r="S22" i="2"/>
  <c r="U21" i="2"/>
  <c r="V21" i="2"/>
  <c r="O20" i="2"/>
  <c r="P20" i="2" s="1"/>
  <c r="Q19" i="2"/>
  <c r="R19" i="2"/>
  <c r="N21" i="2"/>
  <c r="M21" i="2"/>
  <c r="W21" i="2" l="1"/>
  <c r="X21" i="2" s="1"/>
  <c r="U22" i="2"/>
  <c r="Z20" i="2"/>
  <c r="Y20" i="2"/>
  <c r="O21" i="2"/>
  <c r="P21" i="2" s="1"/>
  <c r="O22" i="2"/>
  <c r="P22" i="2" s="1"/>
  <c r="Q20" i="2"/>
  <c r="R20" i="2"/>
  <c r="X22" i="2" l="1"/>
  <c r="Y21" i="2"/>
  <c r="Z21" i="2"/>
  <c r="Q22" i="2"/>
  <c r="R22" i="2"/>
  <c r="R27" i="2" s="1"/>
  <c r="R28" i="2" s="1"/>
  <c r="R21" i="2"/>
  <c r="Q21" i="2"/>
  <c r="Z22" i="2" l="1"/>
  <c r="Z28" i="2" s="1"/>
  <c r="Y22" i="2"/>
  <c r="Q28" i="2"/>
</calcChain>
</file>

<file path=xl/sharedStrings.xml><?xml version="1.0" encoding="utf-8"?>
<sst xmlns="http://schemas.openxmlformats.org/spreadsheetml/2006/main" count="65" uniqueCount="29">
  <si>
    <t>Tanggal</t>
  </si>
  <si>
    <t>Harga Penutupan</t>
  </si>
  <si>
    <t>Forecast</t>
  </si>
  <si>
    <t>Error</t>
  </si>
  <si>
    <t>abs error/aktual</t>
  </si>
  <si>
    <t>Error 2</t>
  </si>
  <si>
    <t>Harga penutupan</t>
  </si>
  <si>
    <t>Y'</t>
  </si>
  <si>
    <t>Y"</t>
  </si>
  <si>
    <t>a</t>
  </si>
  <si>
    <t>b</t>
  </si>
  <si>
    <t>-</t>
  </si>
  <si>
    <t>abs Error/aktual</t>
  </si>
  <si>
    <t>Jumlah</t>
  </si>
  <si>
    <t>MAPE</t>
  </si>
  <si>
    <t>MSE</t>
  </si>
  <si>
    <t>januari</t>
  </si>
  <si>
    <t>feb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</si>
  <si>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</si>
  <si>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</si>
  <si>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</si>
  <si>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</si>
  <si>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</si>
  <si>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</si>
  <si>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</si>
  <si>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</si>
  <si>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 xml:space="preserve">noveber </t>
  </si>
  <si>
    <t>desember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</si>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</sst>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1" xfId="0" applyBorder="1"/>
    <xf numFmtId="0" fontId="0" fillId="0" borderId="9" xfId="0" applyBorder="1"/>
    <xf numFmtId="14" fontId="0" fillId="0" borderId="2" xfId="0" applyNumberFormat="1" applyBorder="1"/>
    <xf numFmtId="14" fontId="0" fillId="0" borderId="4" xfId="0" applyNumberFormat="1" applyBorder="1"/>
    <xf numFmtId="0" fontId="2" fillId="0" borderId="0" xfId="0" applyFont="1"/>
    <xf numFmtId="2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B0FB-0E19-4013-8C67-65A1F34C9E81}">
  <dimension ref="A1:Z31"/>
  <sheetViews>
    <sheetView tabSelected="1" topLeftCell="G1" zoomScale="129" zoomScaleNormal="70" workbookViewId="0">
      <selection activeCell="M3" sqref="M3"/>
    </sheetView>
  </sheetViews>
  <sheetFormatPr defaultRowHeight="14.5" x14ac:dyDescent="0.35"/>
  <cols>
    <col min="1" max="1" width="10.08984375" bestFit="1" customWidth="1"/>
    <col min="2" max="2" width="13.90625" customWidth="1"/>
    <col min="10" max="10" width="9.81640625" bestFit="1" customWidth="1"/>
    <col min="18" max="18" width="11.81640625" bestFit="1" customWidth="1"/>
    <col min="26" max="26" width="9.81640625" bestFit="1" customWidth="1"/>
  </cols>
  <sheetData>
    <row r="1" spans="1:26" ht="15" thickBot="1" x14ac:dyDescent="0.4">
      <c r="A1" s="16" t="s">
        <v>0</v>
      </c>
      <c r="B1" s="18" t="s">
        <v>6</v>
      </c>
      <c r="C1" s="20">
        <v>0.1</v>
      </c>
      <c r="D1" s="21"/>
      <c r="E1" s="21"/>
      <c r="F1" s="21"/>
      <c r="G1" s="21"/>
      <c r="H1" s="21"/>
      <c r="I1" s="21"/>
      <c r="J1" s="22"/>
      <c r="K1" s="20">
        <v>0.6</v>
      </c>
      <c r="L1" s="21"/>
      <c r="M1" s="21"/>
      <c r="N1" s="21"/>
      <c r="O1" s="21"/>
      <c r="P1" s="21"/>
      <c r="Q1" s="21"/>
      <c r="R1" s="22"/>
      <c r="S1" s="20">
        <v>0.9</v>
      </c>
      <c r="T1" s="21"/>
      <c r="U1" s="21"/>
      <c r="V1" s="21"/>
      <c r="W1" s="21"/>
      <c r="X1" s="21"/>
      <c r="Y1" s="21"/>
      <c r="Z1" s="22"/>
    </row>
    <row r="2" spans="1:26" ht="15" thickBot="1" x14ac:dyDescent="0.4">
      <c r="A2" s="17"/>
      <c r="B2" s="19"/>
      <c r="C2" s="10" t="s">
        <v>7</v>
      </c>
      <c r="D2" s="10" t="s">
        <v>8</v>
      </c>
      <c r="E2" s="10" t="s">
        <v>9</v>
      </c>
      <c r="F2" s="10" t="s">
        <v>10</v>
      </c>
      <c r="G2" s="10" t="s">
        <v>2</v>
      </c>
      <c r="H2" s="10" t="s">
        <v>3</v>
      </c>
      <c r="I2" s="10" t="s">
        <v>12</v>
      </c>
      <c r="J2" s="11" t="s">
        <v>5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2</v>
      </c>
      <c r="P2" s="10" t="s">
        <v>3</v>
      </c>
      <c r="Q2" s="10" t="s">
        <v>12</v>
      </c>
      <c r="R2" s="11" t="s">
        <v>5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2</v>
      </c>
      <c r="X2" s="10" t="s">
        <v>3</v>
      </c>
      <c r="Y2" s="10" t="s">
        <v>12</v>
      </c>
      <c r="Z2" s="10" t="s">
        <v>5</v>
      </c>
    </row>
    <row r="3" spans="1:26" x14ac:dyDescent="0.35">
      <c r="A3" s="12">
        <v>42341</v>
      </c>
      <c r="B3" s="5">
        <v>17650</v>
      </c>
      <c r="C3" s="4">
        <v>17650</v>
      </c>
      <c r="D3">
        <v>17650</v>
      </c>
      <c r="E3">
        <f>2*C3-D3</f>
        <v>17650</v>
      </c>
      <c r="F3">
        <f>C$1/(1-C$1)*(C3-D3)</f>
        <v>0</v>
      </c>
      <c r="G3" t="s">
        <v>11</v>
      </c>
      <c r="H3" t="s">
        <v>11</v>
      </c>
      <c r="I3" t="s">
        <v>11</v>
      </c>
      <c r="J3" s="5" t="s">
        <v>11</v>
      </c>
      <c r="K3" s="4">
        <v>17650</v>
      </c>
      <c r="L3">
        <v>17650</v>
      </c>
      <c r="M3">
        <f>2*K3-L3</f>
        <v>17650</v>
      </c>
      <c r="N3">
        <f>K$1/(1-K$1)*(K3-L3)</f>
        <v>0</v>
      </c>
      <c r="O3" t="s">
        <v>11</v>
      </c>
      <c r="P3" t="s">
        <v>11</v>
      </c>
      <c r="Q3" t="s">
        <v>11</v>
      </c>
      <c r="R3" s="5" t="s">
        <v>11</v>
      </c>
      <c r="S3" s="4">
        <v>17650</v>
      </c>
      <c r="T3">
        <v>17650</v>
      </c>
      <c r="U3">
        <f>2*S3-T3</f>
        <v>17650</v>
      </c>
      <c r="V3">
        <f>S$1/(1-S$1)*(S3-T3)</f>
        <v>0</v>
      </c>
      <c r="W3" t="s">
        <v>11</v>
      </c>
      <c r="X3" t="s">
        <v>11</v>
      </c>
      <c r="Y3" t="s">
        <v>11</v>
      </c>
      <c r="Z3" s="5" t="s">
        <v>11</v>
      </c>
    </row>
    <row r="4" spans="1:26" x14ac:dyDescent="0.35">
      <c r="A4" s="12">
        <v>42342</v>
      </c>
      <c r="B4" s="5">
        <v>17600</v>
      </c>
      <c r="C4" s="4">
        <f>C$1*B4+(1-C$1)*C3</f>
        <v>17645</v>
      </c>
      <c r="D4">
        <f>C$1*C4+(1-C$1)*D3</f>
        <v>17649.5</v>
      </c>
      <c r="E4">
        <f>2*C4-D4</f>
        <v>17640.5</v>
      </c>
      <c r="F4">
        <f>C$1/(1-C$1)*(C4-D4)</f>
        <v>-0.5</v>
      </c>
      <c r="G4">
        <f>E4+F4</f>
        <v>17640</v>
      </c>
      <c r="H4">
        <f>B4-G4</f>
        <v>-40</v>
      </c>
      <c r="I4">
        <f>ABS(H4/B4)</f>
        <v>2.2727272727272726E-3</v>
      </c>
      <c r="J4" s="5">
        <f>H4^2</f>
        <v>1600</v>
      </c>
      <c r="K4" s="4">
        <f>K$1*B4+(1-K$1)*K3</f>
        <v>17620</v>
      </c>
      <c r="L4">
        <f>K$1*K4+(1-K$1)*L3</f>
        <v>17632</v>
      </c>
      <c r="M4">
        <f>2*K4-L4</f>
        <v>17608</v>
      </c>
      <c r="N4">
        <f>K$1/(1-K$1)*(K4-L4)</f>
        <v>-17.999999999999996</v>
      </c>
      <c r="O4">
        <f>M4+N4</f>
        <v>17590</v>
      </c>
      <c r="P4">
        <f>B4-O4</f>
        <v>10</v>
      </c>
      <c r="Q4">
        <f>ABS(P4/B4)</f>
        <v>5.6818181818181815E-4</v>
      </c>
      <c r="R4" s="5">
        <f>P4^2</f>
        <v>100</v>
      </c>
      <c r="S4" s="4">
        <f>S$1*B4+(1-S$1)*S3</f>
        <v>17605</v>
      </c>
      <c r="T4">
        <f>S$1*S4+(1-S$1)*T3</f>
        <v>17609.5</v>
      </c>
      <c r="U4">
        <f>2*S4-T4</f>
        <v>17600.5</v>
      </c>
      <c r="V4">
        <f>S$1/(1-S$1)*(S4-T4)</f>
        <v>-40.500000000000007</v>
      </c>
      <c r="W4">
        <f>U4+V4</f>
        <v>17560</v>
      </c>
      <c r="X4">
        <f>B4-W4</f>
        <v>40</v>
      </c>
      <c r="Y4">
        <f>ABS(X4/B4)</f>
        <v>2.2727272727272726E-3</v>
      </c>
      <c r="Z4" s="5">
        <f>X4^2</f>
        <v>1600</v>
      </c>
    </row>
    <row r="5" spans="1:26" x14ac:dyDescent="0.35">
      <c r="A5" s="12">
        <v>42345</v>
      </c>
      <c r="B5" s="5">
        <v>18025</v>
      </c>
      <c r="C5" s="4">
        <f>C$1*B5+(1-C$1)*C4</f>
        <v>17683</v>
      </c>
      <c r="D5">
        <f t="shared" ref="D5:D21" si="0">C$1*C5+(1-C$1)*D4</f>
        <v>17652.850000000002</v>
      </c>
      <c r="E5">
        <f t="shared" ref="E5:E21" si="1">2*C5-D5</f>
        <v>17713.149999999998</v>
      </c>
      <c r="F5">
        <f t="shared" ref="F5:F21" si="2">C$1/(1-C$1)*(C5-D5)</f>
        <v>3.3499999999997576</v>
      </c>
      <c r="G5">
        <f t="shared" ref="G5:G21" si="3">E5+F5</f>
        <v>17716.499999999996</v>
      </c>
      <c r="H5">
        <f t="shared" ref="H5:H21" si="4">B5-G5</f>
        <v>308.50000000000364</v>
      </c>
      <c r="I5">
        <f t="shared" ref="I5:I21" si="5">ABS(H5/B5)</f>
        <v>1.7115117891817123E-2</v>
      </c>
      <c r="J5" s="5">
        <f t="shared" ref="J5:J21" si="6">H5^2</f>
        <v>95172.250000002241</v>
      </c>
      <c r="K5" s="4">
        <f t="shared" ref="K5:K21" si="7">K$1*B5+(1-K$1)*K4</f>
        <v>17863</v>
      </c>
      <c r="L5">
        <f t="shared" ref="L5:L21" si="8">K$1*K5+(1-K$1)*L4</f>
        <v>17770.599999999999</v>
      </c>
      <c r="M5">
        <f>2*K5-L5</f>
        <v>17955.400000000001</v>
      </c>
      <c r="N5">
        <f t="shared" ref="N5:N21" si="9">K$1/(1-K$1)*(K5-L5)</f>
        <v>138.60000000000215</v>
      </c>
      <c r="O5">
        <f t="shared" ref="O5:O22" si="10">M5+N5</f>
        <v>18094.000000000004</v>
      </c>
      <c r="P5">
        <f t="shared" ref="P5:P21" si="11">B5-O5</f>
        <v>-69.000000000003638</v>
      </c>
      <c r="Q5">
        <f t="shared" ref="Q5:Q21" si="12">ABS(P5/B5)</f>
        <v>3.828016643550826E-3</v>
      </c>
      <c r="R5" s="5">
        <f t="shared" ref="R5:R22" si="13">P5^2</f>
        <v>4761.000000000502</v>
      </c>
      <c r="S5" s="4">
        <f t="shared" ref="S5:S22" si="14">S$1*B5+(1-S$1)*S4</f>
        <v>17983</v>
      </c>
      <c r="T5">
        <f t="shared" ref="T5:T22" si="15">S$1*S5+(1-S$1)*T4</f>
        <v>17945.650000000001</v>
      </c>
      <c r="U5">
        <f t="shared" ref="U5:U22" si="16">2*S5-T5</f>
        <v>18020.349999999999</v>
      </c>
      <c r="V5">
        <f t="shared" ref="V5:V21" si="17">S$1/(1-S$1)*(S5-T5)</f>
        <v>336.14999999998696</v>
      </c>
      <c r="W5">
        <f t="shared" ref="W5:W21" si="18">U5+V5</f>
        <v>18356.499999999985</v>
      </c>
      <c r="X5">
        <f t="shared" ref="X5:X22" si="19">B5-W5</f>
        <v>-331.49999999998545</v>
      </c>
      <c r="Y5">
        <f t="shared" ref="Y5:Y22" si="20">ABS(X5/B5)</f>
        <v>1.8391123439666323E-2</v>
      </c>
      <c r="Z5" s="5">
        <f t="shared" ref="Z5:Z22" si="21">X5^2</f>
        <v>109892.24999999035</v>
      </c>
    </row>
    <row r="6" spans="1:26" x14ac:dyDescent="0.35">
      <c r="A6" s="12">
        <v>42346</v>
      </c>
      <c r="B6" s="5">
        <v>17450</v>
      </c>
      <c r="C6" s="4">
        <f t="shared" ref="C6:C21" si="22">C$1*B6+(1-C$1)*C5</f>
        <v>17659.7</v>
      </c>
      <c r="D6">
        <f t="shared" si="0"/>
        <v>17653.535000000003</v>
      </c>
      <c r="E6">
        <f t="shared" si="1"/>
        <v>17665.864999999998</v>
      </c>
      <c r="F6">
        <f t="shared" si="2"/>
        <v>0.68499999999969285</v>
      </c>
      <c r="G6">
        <f t="shared" si="3"/>
        <v>17666.55</v>
      </c>
      <c r="H6">
        <f t="shared" si="4"/>
        <v>-216.54999999999927</v>
      </c>
      <c r="I6">
        <f t="shared" si="5"/>
        <v>1.2409742120343797E-2</v>
      </c>
      <c r="J6" s="5">
        <f t="shared" si="6"/>
        <v>46893.902499999684</v>
      </c>
      <c r="K6" s="4">
        <f t="shared" si="7"/>
        <v>17615.2</v>
      </c>
      <c r="L6">
        <f t="shared" si="8"/>
        <v>17677.36</v>
      </c>
      <c r="M6">
        <f t="shared" ref="M6:M21" si="23">2*K6-L6</f>
        <v>17553.04</v>
      </c>
      <c r="N6">
        <f>K$1/(1-K$1)*(K6-L6)</f>
        <v>-93.239999999999768</v>
      </c>
      <c r="O6">
        <f t="shared" si="10"/>
        <v>17459.800000000003</v>
      </c>
      <c r="P6">
        <f t="shared" si="11"/>
        <v>-9.8000000000029104</v>
      </c>
      <c r="Q6">
        <f t="shared" si="12"/>
        <v>5.6160458452738737E-4</v>
      </c>
      <c r="R6" s="5">
        <f t="shared" si="13"/>
        <v>96.040000000057049</v>
      </c>
      <c r="S6" s="4">
        <f t="shared" si="14"/>
        <v>17503.3</v>
      </c>
      <c r="T6">
        <f t="shared" si="15"/>
        <v>17547.535</v>
      </c>
      <c r="U6">
        <f t="shared" si="16"/>
        <v>17459.064999999999</v>
      </c>
      <c r="V6">
        <f t="shared" si="17"/>
        <v>-398.1150000000053</v>
      </c>
      <c r="W6">
        <f t="shared" si="18"/>
        <v>17060.949999999993</v>
      </c>
      <c r="X6">
        <f t="shared" si="19"/>
        <v>389.05000000000655</v>
      </c>
      <c r="Y6">
        <f t="shared" si="20"/>
        <v>2.2295128939828456E-2</v>
      </c>
      <c r="Z6" s="5">
        <f t="shared" si="21"/>
        <v>151359.90250000509</v>
      </c>
    </row>
    <row r="7" spans="1:26" x14ac:dyDescent="0.35">
      <c r="A7" s="12">
        <v>42347</v>
      </c>
      <c r="B7" s="5">
        <v>17450</v>
      </c>
      <c r="C7" s="4">
        <f t="shared" si="22"/>
        <v>17638.730000000003</v>
      </c>
      <c r="D7">
        <f t="shared" si="0"/>
        <v>17652.054500000006</v>
      </c>
      <c r="E7">
        <f t="shared" si="1"/>
        <v>17625.405500000001</v>
      </c>
      <c r="F7">
        <f t="shared" si="2"/>
        <v>-1.4805000000002717</v>
      </c>
      <c r="G7">
        <f t="shared" si="3"/>
        <v>17623.924999999999</v>
      </c>
      <c r="H7">
        <f t="shared" si="4"/>
        <v>-173.92499999999927</v>
      </c>
      <c r="I7">
        <f t="shared" si="5"/>
        <v>9.9670487106016774E-3</v>
      </c>
      <c r="J7" s="5">
        <f t="shared" si="6"/>
        <v>30249.905624999748</v>
      </c>
      <c r="K7" s="4">
        <f t="shared" si="7"/>
        <v>17516.080000000002</v>
      </c>
      <c r="L7">
        <f t="shared" si="8"/>
        <v>17580.592000000001</v>
      </c>
      <c r="M7">
        <f t="shared" si="23"/>
        <v>17451.568000000003</v>
      </c>
      <c r="N7">
        <f t="shared" si="9"/>
        <v>-96.767999999998196</v>
      </c>
      <c r="O7">
        <f>M7+N7</f>
        <v>17354.800000000007</v>
      </c>
      <c r="P7">
        <f t="shared" si="11"/>
        <v>95.199999999993452</v>
      </c>
      <c r="Q7">
        <f t="shared" si="12"/>
        <v>5.4555873925497683E-3</v>
      </c>
      <c r="R7" s="5">
        <f t="shared" si="13"/>
        <v>9063.039999998753</v>
      </c>
      <c r="S7" s="4">
        <f t="shared" si="14"/>
        <v>17455.329999999998</v>
      </c>
      <c r="T7">
        <f t="shared" si="15"/>
        <v>17464.550499999998</v>
      </c>
      <c r="U7">
        <f t="shared" si="16"/>
        <v>17446.109499999999</v>
      </c>
      <c r="V7">
        <f t="shared" si="17"/>
        <v>-82.984499999995037</v>
      </c>
      <c r="W7">
        <f t="shared" si="18"/>
        <v>17363.125000000004</v>
      </c>
      <c r="X7">
        <f t="shared" si="19"/>
        <v>86.874999999996362</v>
      </c>
      <c r="Y7">
        <f t="shared" si="20"/>
        <v>4.9785100286530871E-3</v>
      </c>
      <c r="Z7" s="5">
        <f t="shared" si="21"/>
        <v>7547.2656249993679</v>
      </c>
    </row>
    <row r="8" spans="1:26" x14ac:dyDescent="0.35">
      <c r="A8" s="12">
        <v>42348</v>
      </c>
      <c r="B8" s="5">
        <v>16575</v>
      </c>
      <c r="C8" s="4">
        <f t="shared" si="22"/>
        <v>17532.357000000004</v>
      </c>
      <c r="D8">
        <f t="shared" si="0"/>
        <v>17640.084750000005</v>
      </c>
      <c r="E8">
        <f t="shared" si="1"/>
        <v>17424.629250000002</v>
      </c>
      <c r="F8">
        <f t="shared" si="2"/>
        <v>-11.969750000000204</v>
      </c>
      <c r="G8">
        <f t="shared" si="3"/>
        <v>17412.659500000002</v>
      </c>
      <c r="H8">
        <f t="shared" si="4"/>
        <v>-837.65950000000157</v>
      </c>
      <c r="I8">
        <f t="shared" si="5"/>
        <v>5.0537526395173546E-2</v>
      </c>
      <c r="J8" s="5">
        <f t="shared" si="6"/>
        <v>701673.4379402526</v>
      </c>
      <c r="K8" s="4">
        <f t="shared" si="7"/>
        <v>16951.432000000001</v>
      </c>
      <c r="L8">
        <f t="shared" si="8"/>
        <v>17203.096000000001</v>
      </c>
      <c r="M8">
        <f t="shared" si="23"/>
        <v>16699.768</v>
      </c>
      <c r="N8">
        <f t="shared" si="9"/>
        <v>-377.49600000000095</v>
      </c>
      <c r="O8">
        <f t="shared" si="10"/>
        <v>16322.271999999999</v>
      </c>
      <c r="P8">
        <f>B8-O8</f>
        <v>252.72800000000097</v>
      </c>
      <c r="Q8">
        <f>ABS(P8/B8)</f>
        <v>1.5247541478129772E-2</v>
      </c>
      <c r="R8" s="5">
        <f>P8^2</f>
        <v>63871.441984000492</v>
      </c>
      <c r="S8" s="4">
        <f t="shared" si="14"/>
        <v>16663.032999999999</v>
      </c>
      <c r="T8">
        <f t="shared" si="15"/>
        <v>16743.18475</v>
      </c>
      <c r="U8">
        <f t="shared" si="16"/>
        <v>16582.881249999999</v>
      </c>
      <c r="V8">
        <f t="shared" si="17"/>
        <v>-721.36575000000823</v>
      </c>
      <c r="W8">
        <f t="shared" si="18"/>
        <v>15861.51549999999</v>
      </c>
      <c r="X8">
        <f t="shared" si="19"/>
        <v>713.48450000000958</v>
      </c>
      <c r="Y8">
        <f t="shared" si="20"/>
        <v>4.3045822021116717E-2</v>
      </c>
      <c r="Z8" s="5">
        <f t="shared" si="21"/>
        <v>509060.13174026366</v>
      </c>
    </row>
    <row r="9" spans="1:26" x14ac:dyDescent="0.35">
      <c r="A9" s="12">
        <v>42349</v>
      </c>
      <c r="B9" s="5">
        <v>16575</v>
      </c>
      <c r="C9" s="4">
        <f t="shared" si="22"/>
        <v>17436.621300000006</v>
      </c>
      <c r="D9">
        <f t="shared" si="0"/>
        <v>17619.738405000004</v>
      </c>
      <c r="E9">
        <f t="shared" si="1"/>
        <v>17253.504195000009</v>
      </c>
      <c r="F9">
        <f t="shared" si="2"/>
        <v>-20.346344999999729</v>
      </c>
      <c r="G9">
        <f t="shared" si="3"/>
        <v>17233.157850000011</v>
      </c>
      <c r="H9">
        <f t="shared" si="4"/>
        <v>-658.15785000001051</v>
      </c>
      <c r="I9">
        <f t="shared" si="5"/>
        <v>3.9707864253394301E-2</v>
      </c>
      <c r="J9" s="5">
        <f t="shared" si="6"/>
        <v>433171.75551663636</v>
      </c>
      <c r="K9" s="4">
        <f t="shared" si="7"/>
        <v>16725.572800000002</v>
      </c>
      <c r="L9">
        <f t="shared" si="8"/>
        <v>16916.58208</v>
      </c>
      <c r="M9">
        <f t="shared" si="23"/>
        <v>16534.563520000003</v>
      </c>
      <c r="N9">
        <f t="shared" si="9"/>
        <v>-286.51391999999754</v>
      </c>
      <c r="O9">
        <f t="shared" si="10"/>
        <v>16248.049600000006</v>
      </c>
      <c r="P9">
        <f t="shared" si="11"/>
        <v>326.95039999999426</v>
      </c>
      <c r="Q9">
        <f t="shared" si="12"/>
        <v>1.9725514328808102E-2</v>
      </c>
      <c r="R9" s="5">
        <f t="shared" si="13"/>
        <v>106896.56406015625</v>
      </c>
      <c r="S9" s="4">
        <f t="shared" si="14"/>
        <v>16583.8033</v>
      </c>
      <c r="T9">
        <f t="shared" si="15"/>
        <v>16599.741445</v>
      </c>
      <c r="U9">
        <f>2*S9-T9</f>
        <v>16567.865155</v>
      </c>
      <c r="V9">
        <f t="shared" si="17"/>
        <v>-143.44330500000072</v>
      </c>
      <c r="W9">
        <f t="shared" si="18"/>
        <v>16424.421849999999</v>
      </c>
      <c r="X9">
        <f t="shared" si="19"/>
        <v>150.57815000000119</v>
      </c>
      <c r="Y9">
        <f t="shared" si="20"/>
        <v>9.0846546003017312E-3</v>
      </c>
      <c r="Z9" s="5">
        <f t="shared" si="21"/>
        <v>22673.779257422859</v>
      </c>
    </row>
    <row r="10" spans="1:26" x14ac:dyDescent="0.35">
      <c r="A10" s="12">
        <v>42352</v>
      </c>
      <c r="B10" s="5">
        <v>16475</v>
      </c>
      <c r="C10" s="4">
        <f t="shared" si="22"/>
        <v>17340.459170000006</v>
      </c>
      <c r="D10">
        <f t="shared" si="0"/>
        <v>17591.810481500004</v>
      </c>
      <c r="E10">
        <f t="shared" si="1"/>
        <v>17089.107858500007</v>
      </c>
      <c r="F10">
        <f t="shared" si="2"/>
        <v>-27.927923499999856</v>
      </c>
      <c r="G10">
        <f t="shared" si="3"/>
        <v>17061.179935000007</v>
      </c>
      <c r="H10">
        <f t="shared" si="4"/>
        <v>-586.17993500000739</v>
      </c>
      <c r="I10">
        <f t="shared" si="5"/>
        <v>3.5579965705615016E-2</v>
      </c>
      <c r="J10" s="5">
        <f t="shared" si="6"/>
        <v>343606.91619661287</v>
      </c>
      <c r="K10" s="4">
        <f t="shared" si="7"/>
        <v>16575.22912</v>
      </c>
      <c r="L10">
        <f t="shared" si="8"/>
        <v>16711.770304000001</v>
      </c>
      <c r="M10">
        <f t="shared" si="23"/>
        <v>16438.687935999998</v>
      </c>
      <c r="N10">
        <f t="shared" si="9"/>
        <v>-204.81177600000225</v>
      </c>
      <c r="O10">
        <f t="shared" si="10"/>
        <v>16233.876159999996</v>
      </c>
      <c r="P10">
        <f t="shared" si="11"/>
        <v>241.12384000000384</v>
      </c>
      <c r="Q10">
        <f t="shared" si="12"/>
        <v>1.4635741426403875E-2</v>
      </c>
      <c r="R10" s="5">
        <f t="shared" si="13"/>
        <v>58140.706216347447</v>
      </c>
      <c r="S10" s="4">
        <f t="shared" si="14"/>
        <v>16485.88033</v>
      </c>
      <c r="T10">
        <f t="shared" si="15"/>
        <v>16497.2664415</v>
      </c>
      <c r="U10">
        <f t="shared" si="16"/>
        <v>16474.4942185</v>
      </c>
      <c r="V10">
        <f>S$1/(1-S$1)*(S10-T10)</f>
        <v>-102.47500349999974</v>
      </c>
      <c r="W10">
        <f>U10+V10</f>
        <v>16372.019215</v>
      </c>
      <c r="X10">
        <f>B10-W10</f>
        <v>102.98078499999974</v>
      </c>
      <c r="Y10">
        <f>ABS(X10/B10)</f>
        <v>6.25073050075871E-3</v>
      </c>
      <c r="Z10" s="5">
        <f>X10^2</f>
        <v>10605.042079216171</v>
      </c>
    </row>
    <row r="11" spans="1:26" x14ac:dyDescent="0.35">
      <c r="A11" s="12">
        <v>42353</v>
      </c>
      <c r="B11" s="5">
        <v>16450</v>
      </c>
      <c r="C11" s="4">
        <f t="shared" si="22"/>
        <v>17251.413253000006</v>
      </c>
      <c r="D11">
        <f t="shared" si="0"/>
        <v>17557.770758650004</v>
      </c>
      <c r="E11">
        <f t="shared" si="1"/>
        <v>16945.055747350008</v>
      </c>
      <c r="F11">
        <f t="shared" si="2"/>
        <v>-34.039722849999741</v>
      </c>
      <c r="G11">
        <f t="shared" si="3"/>
        <v>16911.016024500008</v>
      </c>
      <c r="H11">
        <f t="shared" si="4"/>
        <v>-461.01602450000792</v>
      </c>
      <c r="I11">
        <f t="shared" si="5"/>
        <v>2.8025290243161576E-2</v>
      </c>
      <c r="J11" s="5">
        <f t="shared" si="6"/>
        <v>212535.77484579189</v>
      </c>
      <c r="K11" s="4">
        <f t="shared" si="7"/>
        <v>16500.091648000001</v>
      </c>
      <c r="L11">
        <f t="shared" si="8"/>
        <v>16584.763110400003</v>
      </c>
      <c r="M11">
        <f t="shared" si="23"/>
        <v>16415.4201856</v>
      </c>
      <c r="N11">
        <f t="shared" si="9"/>
        <v>-127.0071936000022</v>
      </c>
      <c r="O11">
        <f t="shared" si="10"/>
        <v>16288.412991999998</v>
      </c>
      <c r="P11">
        <f t="shared" si="11"/>
        <v>161.58700800000224</v>
      </c>
      <c r="Q11">
        <f t="shared" si="12"/>
        <v>9.8229184194530243E-3</v>
      </c>
      <c r="R11" s="5">
        <f t="shared" si="13"/>
        <v>26110.361154392787</v>
      </c>
      <c r="S11" s="4">
        <f t="shared" si="14"/>
        <v>16453.588033</v>
      </c>
      <c r="T11">
        <f t="shared" si="15"/>
        <v>16457.955873849998</v>
      </c>
      <c r="U11">
        <f t="shared" si="16"/>
        <v>16449.220192150002</v>
      </c>
      <c r="V11">
        <f t="shared" si="17"/>
        <v>-39.310567649983575</v>
      </c>
      <c r="W11">
        <f t="shared" si="18"/>
        <v>16409.909624500018</v>
      </c>
      <c r="X11">
        <f t="shared" si="19"/>
        <v>40.090375499981747</v>
      </c>
      <c r="Y11">
        <f t="shared" si="20"/>
        <v>2.4371048936159116E-3</v>
      </c>
      <c r="Z11" s="5">
        <f t="shared" si="21"/>
        <v>1607.2382077295367</v>
      </c>
    </row>
    <row r="12" spans="1:26" x14ac:dyDescent="0.35">
      <c r="A12" s="12">
        <v>42354</v>
      </c>
      <c r="B12" s="5">
        <v>16200</v>
      </c>
      <c r="C12" s="4">
        <f t="shared" si="22"/>
        <v>17146.271927700007</v>
      </c>
      <c r="D12">
        <f t="shared" si="0"/>
        <v>17516.620875555003</v>
      </c>
      <c r="E12">
        <f t="shared" si="1"/>
        <v>16775.922979845011</v>
      </c>
      <c r="F12">
        <f t="shared" si="2"/>
        <v>-41.149883094999602</v>
      </c>
      <c r="G12">
        <f t="shared" si="3"/>
        <v>16734.77309675001</v>
      </c>
      <c r="H12">
        <f t="shared" si="4"/>
        <v>-534.77309675001015</v>
      </c>
      <c r="I12">
        <f t="shared" si="5"/>
        <v>3.3010684984568529E-2</v>
      </c>
      <c r="J12" s="5">
        <f t="shared" si="6"/>
        <v>285982.26500759571</v>
      </c>
      <c r="K12" s="4">
        <f t="shared" si="7"/>
        <v>16320.036659200001</v>
      </c>
      <c r="L12">
        <f t="shared" si="8"/>
        <v>16425.927239680001</v>
      </c>
      <c r="M12">
        <f t="shared" si="23"/>
        <v>16214.146078720001</v>
      </c>
      <c r="N12">
        <f t="shared" si="9"/>
        <v>-158.83587071999952</v>
      </c>
      <c r="O12">
        <f t="shared" si="10"/>
        <v>16055.310208000003</v>
      </c>
      <c r="P12">
        <f t="shared" si="11"/>
        <v>144.6897919999974</v>
      </c>
      <c r="Q12">
        <f t="shared" si="12"/>
        <v>8.9314686419751481E-3</v>
      </c>
      <c r="R12" s="5">
        <f t="shared" si="13"/>
        <v>20935.135909002511</v>
      </c>
      <c r="S12" s="4">
        <f t="shared" si="14"/>
        <v>16225.3588033</v>
      </c>
      <c r="T12">
        <f t="shared" si="15"/>
        <v>16248.618510354998</v>
      </c>
      <c r="U12">
        <f t="shared" si="16"/>
        <v>16202.099096245001</v>
      </c>
      <c r="V12">
        <f t="shared" si="17"/>
        <v>-209.33736349498398</v>
      </c>
      <c r="W12">
        <f t="shared" si="18"/>
        <v>15992.761732750017</v>
      </c>
      <c r="X12">
        <f t="shared" si="19"/>
        <v>207.23826724998253</v>
      </c>
      <c r="Y12">
        <f t="shared" si="20"/>
        <v>1.2792485632714972E-2</v>
      </c>
      <c r="Z12" s="5">
        <f t="shared" si="21"/>
        <v>42947.699412775182</v>
      </c>
    </row>
    <row r="13" spans="1:26" x14ac:dyDescent="0.35">
      <c r="A13" s="12">
        <v>42355</v>
      </c>
      <c r="B13" s="5">
        <v>16450</v>
      </c>
      <c r="C13" s="4">
        <f t="shared" si="22"/>
        <v>17076.644734930007</v>
      </c>
      <c r="D13">
        <f t="shared" si="0"/>
        <v>17472.623261492503</v>
      </c>
      <c r="E13">
        <f t="shared" si="1"/>
        <v>16680.666208367511</v>
      </c>
      <c r="F13">
        <f t="shared" si="2"/>
        <v>-43.997614062499558</v>
      </c>
      <c r="G13">
        <f t="shared" si="3"/>
        <v>16636.668594305011</v>
      </c>
      <c r="H13">
        <f t="shared" si="4"/>
        <v>-186.66859430501063</v>
      </c>
      <c r="I13">
        <f t="shared" si="5"/>
        <v>1.1347634912158702E-2</v>
      </c>
      <c r="J13" s="5">
        <f t="shared" si="6"/>
        <v>34845.164099808644</v>
      </c>
      <c r="K13" s="4">
        <f t="shared" si="7"/>
        <v>16398.014663680002</v>
      </c>
      <c r="L13">
        <f t="shared" si="8"/>
        <v>16409.179694080001</v>
      </c>
      <c r="M13">
        <f t="shared" si="23"/>
        <v>16386.849633280002</v>
      </c>
      <c r="N13">
        <f t="shared" si="9"/>
        <v>-16.747545599999281</v>
      </c>
      <c r="O13">
        <f t="shared" si="10"/>
        <v>16370.102087680003</v>
      </c>
      <c r="P13">
        <f t="shared" si="11"/>
        <v>79.897912319996976</v>
      </c>
      <c r="Q13">
        <f t="shared" si="12"/>
        <v>4.8570159465043759E-3</v>
      </c>
      <c r="R13" s="5">
        <f t="shared" si="13"/>
        <v>6383.6763930939242</v>
      </c>
      <c r="S13" s="4">
        <f t="shared" si="14"/>
        <v>16427.535880330001</v>
      </c>
      <c r="T13">
        <f t="shared" si="15"/>
        <v>16409.644143332502</v>
      </c>
      <c r="U13">
        <f t="shared" si="16"/>
        <v>16445.427617327499</v>
      </c>
      <c r="V13">
        <f t="shared" si="17"/>
        <v>161.02563297748932</v>
      </c>
      <c r="W13">
        <f t="shared" si="18"/>
        <v>16606.453250304989</v>
      </c>
      <c r="X13">
        <f t="shared" si="19"/>
        <v>-156.45325030498861</v>
      </c>
      <c r="Y13">
        <f t="shared" si="20"/>
        <v>9.5108358848017393E-3</v>
      </c>
      <c r="Z13" s="5">
        <f t="shared" si="21"/>
        <v>24477.61953099542</v>
      </c>
    </row>
    <row r="14" spans="1:26" x14ac:dyDescent="0.35">
      <c r="A14" s="12">
        <v>42356</v>
      </c>
      <c r="B14" s="5">
        <v>16025</v>
      </c>
      <c r="C14" s="4">
        <f t="shared" si="22"/>
        <v>16971.480261437006</v>
      </c>
      <c r="D14">
        <f t="shared" si="0"/>
        <v>17422.508961486954</v>
      </c>
      <c r="E14">
        <f t="shared" si="1"/>
        <v>16520.451561387057</v>
      </c>
      <c r="F14">
        <f t="shared" si="2"/>
        <v>-50.114300005549822</v>
      </c>
      <c r="G14">
        <f t="shared" si="3"/>
        <v>16470.337261381508</v>
      </c>
      <c r="H14">
        <f t="shared" si="4"/>
        <v>-445.33726138150814</v>
      </c>
      <c r="I14">
        <f t="shared" si="5"/>
        <v>2.7790156716474768E-2</v>
      </c>
      <c r="J14" s="5">
        <f t="shared" si="6"/>
        <v>198325.27637478171</v>
      </c>
      <c r="K14" s="4">
        <f t="shared" si="7"/>
        <v>16174.205865472002</v>
      </c>
      <c r="L14">
        <f t="shared" si="8"/>
        <v>16268.195396915202</v>
      </c>
      <c r="M14">
        <f t="shared" si="23"/>
        <v>16080.216334028803</v>
      </c>
      <c r="N14">
        <f t="shared" si="9"/>
        <v>-140.98429716479947</v>
      </c>
      <c r="O14">
        <f t="shared" si="10"/>
        <v>15939.232036864003</v>
      </c>
      <c r="P14">
        <f t="shared" si="11"/>
        <v>85.767963135996979</v>
      </c>
      <c r="Q14">
        <f t="shared" si="12"/>
        <v>5.3521349850856152E-3</v>
      </c>
      <c r="R14" s="5">
        <f t="shared" si="13"/>
        <v>7356.1435004977366</v>
      </c>
      <c r="S14" s="4">
        <f t="shared" si="14"/>
        <v>16065.253588033</v>
      </c>
      <c r="T14">
        <f t="shared" si="15"/>
        <v>16099.69264356295</v>
      </c>
      <c r="U14">
        <f t="shared" si="16"/>
        <v>16030.814532503049</v>
      </c>
      <c r="V14">
        <f t="shared" si="17"/>
        <v>-309.95149976955514</v>
      </c>
      <c r="W14">
        <f t="shared" si="18"/>
        <v>15720.863032733494</v>
      </c>
      <c r="X14">
        <f t="shared" si="19"/>
        <v>304.13696726650596</v>
      </c>
      <c r="Y14">
        <f t="shared" si="20"/>
        <v>1.8978905913666518E-2</v>
      </c>
      <c r="Z14" s="5">
        <f t="shared" si="21"/>
        <v>92499.294858067718</v>
      </c>
    </row>
    <row r="15" spans="1:26" x14ac:dyDescent="0.35">
      <c r="A15" s="12">
        <v>42359</v>
      </c>
      <c r="B15" s="5">
        <v>15875</v>
      </c>
      <c r="C15" s="4">
        <f t="shared" si="22"/>
        <v>16861.832235293303</v>
      </c>
      <c r="D15">
        <f>C$1*C15+(1-C$1)*D14</f>
        <v>17366.441288867591</v>
      </c>
      <c r="E15">
        <f t="shared" si="1"/>
        <v>16357.223181719015</v>
      </c>
      <c r="F15">
        <f t="shared" si="2"/>
        <v>-56.067672619365318</v>
      </c>
      <c r="G15">
        <f t="shared" si="3"/>
        <v>16301.15550909965</v>
      </c>
      <c r="H15">
        <f t="shared" si="4"/>
        <v>-426.15550909964986</v>
      </c>
      <c r="I15">
        <f t="shared" si="5"/>
        <v>2.684444151808818E-2</v>
      </c>
      <c r="J15" s="5">
        <f t="shared" si="6"/>
        <v>181608.51793598177</v>
      </c>
      <c r="K15" s="4">
        <f t="shared" si="7"/>
        <v>15994.682346188802</v>
      </c>
      <c r="L15">
        <f t="shared" si="8"/>
        <v>16104.087566479362</v>
      </c>
      <c r="M15">
        <f t="shared" si="23"/>
        <v>15885.277125898241</v>
      </c>
      <c r="N15">
        <f t="shared" si="9"/>
        <v>-164.10783043584067</v>
      </c>
      <c r="O15">
        <f t="shared" si="10"/>
        <v>15721.169295462401</v>
      </c>
      <c r="P15">
        <f t="shared" si="11"/>
        <v>153.83070453759865</v>
      </c>
      <c r="Q15">
        <f t="shared" si="12"/>
        <v>9.690123120478655E-3</v>
      </c>
      <c r="R15" s="5">
        <f t="shared" si="13"/>
        <v>23663.885658533974</v>
      </c>
      <c r="S15" s="4">
        <f t="shared" si="14"/>
        <v>15894.025358803299</v>
      </c>
      <c r="T15">
        <f t="shared" si="15"/>
        <v>15914.592087279263</v>
      </c>
      <c r="U15">
        <f t="shared" si="16"/>
        <v>15873.458630327335</v>
      </c>
      <c r="V15">
        <f t="shared" si="17"/>
        <v>-185.10055628367448</v>
      </c>
      <c r="W15">
        <f t="shared" si="18"/>
        <v>15688.358074043661</v>
      </c>
      <c r="X15">
        <f t="shared" si="19"/>
        <v>186.64192595633904</v>
      </c>
      <c r="Y15">
        <f t="shared" si="20"/>
        <v>1.1756971713785137E-2</v>
      </c>
      <c r="Z15" s="5">
        <f t="shared" si="21"/>
        <v>34835.208524691545</v>
      </c>
    </row>
    <row r="16" spans="1:26" x14ac:dyDescent="0.35">
      <c r="A16" s="12">
        <v>42360</v>
      </c>
      <c r="B16" s="5">
        <v>15725</v>
      </c>
      <c r="C16" s="4">
        <f t="shared" si="22"/>
        <v>16748.149011763973</v>
      </c>
      <c r="D16">
        <f t="shared" si="0"/>
        <v>17304.61206115723</v>
      </c>
      <c r="E16">
        <f t="shared" si="1"/>
        <v>16191.685962370717</v>
      </c>
      <c r="F16">
        <f t="shared" si="2"/>
        <v>-61.82922771036182</v>
      </c>
      <c r="G16">
        <f t="shared" si="3"/>
        <v>16129.856734660356</v>
      </c>
      <c r="H16">
        <f t="shared" si="4"/>
        <v>-404.85673466035587</v>
      </c>
      <c r="I16">
        <f t="shared" si="5"/>
        <v>2.5746056258210231E-2</v>
      </c>
      <c r="J16" s="5">
        <f t="shared" si="6"/>
        <v>163908.97559984578</v>
      </c>
      <c r="K16" s="4">
        <f t="shared" si="7"/>
        <v>15832.872938475521</v>
      </c>
      <c r="L16">
        <f t="shared" si="8"/>
        <v>15941.358789677059</v>
      </c>
      <c r="M16">
        <f t="shared" si="23"/>
        <v>15724.387087273983</v>
      </c>
      <c r="N16">
        <f t="shared" si="9"/>
        <v>-162.72877680230701</v>
      </c>
      <c r="O16">
        <f t="shared" si="10"/>
        <v>15561.658310471676</v>
      </c>
      <c r="P16">
        <f t="shared" si="11"/>
        <v>163.34168952832442</v>
      </c>
      <c r="Q16">
        <f t="shared" si="12"/>
        <v>1.0387388841228898E-2</v>
      </c>
      <c r="R16" s="5">
        <f t="shared" si="13"/>
        <v>26680.507537967529</v>
      </c>
      <c r="S16" s="4">
        <f t="shared" si="14"/>
        <v>15741.90253588033</v>
      </c>
      <c r="T16">
        <f t="shared" si="15"/>
        <v>15759.171491020223</v>
      </c>
      <c r="U16">
        <f t="shared" si="16"/>
        <v>15724.633580740438</v>
      </c>
      <c r="V16">
        <f t="shared" si="17"/>
        <v>-155.42059625903315</v>
      </c>
      <c r="W16">
        <f t="shared" si="18"/>
        <v>15569.212984481404</v>
      </c>
      <c r="X16">
        <f t="shared" si="19"/>
        <v>155.78701551859558</v>
      </c>
      <c r="Y16">
        <f t="shared" si="20"/>
        <v>9.906964420896381E-3</v>
      </c>
      <c r="Z16" s="5">
        <f t="shared" si="21"/>
        <v>24269.59420419114</v>
      </c>
    </row>
    <row r="17" spans="1:26" x14ac:dyDescent="0.35">
      <c r="A17" s="12">
        <v>42361</v>
      </c>
      <c r="B17" s="5">
        <v>15500</v>
      </c>
      <c r="C17" s="4">
        <f t="shared" si="22"/>
        <v>16623.334110587577</v>
      </c>
      <c r="D17">
        <f t="shared" si="0"/>
        <v>17236.484266100266</v>
      </c>
      <c r="E17">
        <f t="shared" si="1"/>
        <v>16010.183955074888</v>
      </c>
      <c r="F17">
        <f t="shared" si="2"/>
        <v>-68.127795056965425</v>
      </c>
      <c r="G17">
        <f t="shared" si="3"/>
        <v>15942.056160017923</v>
      </c>
      <c r="H17">
        <f t="shared" si="4"/>
        <v>-442.05616001792259</v>
      </c>
      <c r="I17">
        <f t="shared" si="5"/>
        <v>2.8519752259220814E-2</v>
      </c>
      <c r="J17" s="5">
        <f t="shared" si="6"/>
        <v>195413.64860979118</v>
      </c>
      <c r="K17" s="4">
        <f t="shared" si="7"/>
        <v>15633.149175390208</v>
      </c>
      <c r="L17">
        <f t="shared" si="8"/>
        <v>15756.433021104949</v>
      </c>
      <c r="M17">
        <f t="shared" si="23"/>
        <v>15509.865329675467</v>
      </c>
      <c r="N17">
        <f t="shared" si="9"/>
        <v>-184.92576857211131</v>
      </c>
      <c r="O17">
        <f t="shared" si="10"/>
        <v>15324.939561103356</v>
      </c>
      <c r="P17">
        <f t="shared" si="11"/>
        <v>175.06043889664397</v>
      </c>
      <c r="Q17">
        <f t="shared" si="12"/>
        <v>1.1294221864299611E-2</v>
      </c>
      <c r="R17" s="5">
        <f t="shared" si="13"/>
        <v>30646.157266685619</v>
      </c>
      <c r="S17" s="4">
        <f t="shared" si="14"/>
        <v>15524.190253588033</v>
      </c>
      <c r="T17">
        <f t="shared" si="15"/>
        <v>15547.688377331253</v>
      </c>
      <c r="U17">
        <f t="shared" si="16"/>
        <v>15500.692129844812</v>
      </c>
      <c r="V17">
        <f t="shared" si="17"/>
        <v>-211.48311368898251</v>
      </c>
      <c r="W17">
        <f t="shared" si="18"/>
        <v>15289.20901615583</v>
      </c>
      <c r="X17">
        <f t="shared" si="19"/>
        <v>210.79098384417011</v>
      </c>
      <c r="Y17">
        <f t="shared" si="20"/>
        <v>1.3599418312527103E-2</v>
      </c>
      <c r="Z17" s="5">
        <f t="shared" si="21"/>
        <v>44432.838869993189</v>
      </c>
    </row>
    <row r="18" spans="1:26" x14ac:dyDescent="0.35">
      <c r="A18" s="12">
        <v>42362</v>
      </c>
      <c r="B18" s="5">
        <v>15500</v>
      </c>
      <c r="C18" s="4">
        <f t="shared" si="22"/>
        <v>16511.00069952882</v>
      </c>
      <c r="D18">
        <f t="shared" si="0"/>
        <v>17163.93590944312</v>
      </c>
      <c r="E18">
        <f t="shared" si="1"/>
        <v>15858.065489614521</v>
      </c>
      <c r="F18">
        <f t="shared" si="2"/>
        <v>-72.548356657144424</v>
      </c>
      <c r="G18">
        <f t="shared" si="3"/>
        <v>15785.517132957377</v>
      </c>
      <c r="H18">
        <f t="shared" si="4"/>
        <v>-285.51713295737682</v>
      </c>
      <c r="I18">
        <f t="shared" si="5"/>
        <v>1.8420460190798505E-2</v>
      </c>
      <c r="J18" s="5">
        <f t="shared" si="6"/>
        <v>81520.033212200389</v>
      </c>
      <c r="K18" s="4">
        <f t="shared" si="7"/>
        <v>15553.259670156083</v>
      </c>
      <c r="L18">
        <f t="shared" si="8"/>
        <v>15634.529010535629</v>
      </c>
      <c r="M18">
        <f t="shared" si="23"/>
        <v>15471.990329776538</v>
      </c>
      <c r="N18">
        <f t="shared" si="9"/>
        <v>-121.9040105693184</v>
      </c>
      <c r="O18">
        <f t="shared" si="10"/>
        <v>15350.086319207219</v>
      </c>
      <c r="P18">
        <f t="shared" si="11"/>
        <v>149.91368079278072</v>
      </c>
      <c r="Q18">
        <f t="shared" si="12"/>
        <v>9.6718503737277892E-3</v>
      </c>
      <c r="R18" s="5">
        <f t="shared" si="13"/>
        <v>22474.111688839752</v>
      </c>
      <c r="S18" s="4">
        <f t="shared" si="14"/>
        <v>15502.419025358802</v>
      </c>
      <c r="T18">
        <f t="shared" si="15"/>
        <v>15506.945960556048</v>
      </c>
      <c r="U18">
        <f t="shared" si="16"/>
        <v>15497.892090161557</v>
      </c>
      <c r="V18">
        <f t="shared" si="17"/>
        <v>-40.742416775210593</v>
      </c>
      <c r="W18">
        <f t="shared" si="18"/>
        <v>15457.149673386346</v>
      </c>
      <c r="X18">
        <f t="shared" si="19"/>
        <v>42.850326613654033</v>
      </c>
      <c r="Y18">
        <f t="shared" si="20"/>
        <v>2.7645372008809053E-3</v>
      </c>
      <c r="Z18" s="5">
        <f t="shared" si="21"/>
        <v>1836.150490896827</v>
      </c>
    </row>
    <row r="19" spans="1:26" x14ac:dyDescent="0.35">
      <c r="A19" s="12">
        <v>42363</v>
      </c>
      <c r="B19" s="5">
        <v>15500</v>
      </c>
      <c r="C19" s="4">
        <f t="shared" si="22"/>
        <v>16409.900629575939</v>
      </c>
      <c r="D19">
        <f t="shared" si="0"/>
        <v>17088.532381456404</v>
      </c>
      <c r="E19">
        <f t="shared" si="1"/>
        <v>15731.268877695475</v>
      </c>
      <c r="F19">
        <f t="shared" si="2"/>
        <v>-75.403527986718274</v>
      </c>
      <c r="G19">
        <f t="shared" si="3"/>
        <v>15655.865349708756</v>
      </c>
      <c r="H19">
        <f t="shared" si="4"/>
        <v>-155.86534970875618</v>
      </c>
      <c r="I19">
        <f t="shared" si="5"/>
        <v>1.005582901346814E-2</v>
      </c>
      <c r="J19" s="5">
        <f t="shared" si="6"/>
        <v>24294.007239832863</v>
      </c>
      <c r="K19" s="4">
        <f t="shared" si="7"/>
        <v>15521.303868062434</v>
      </c>
      <c r="L19">
        <f t="shared" si="8"/>
        <v>15566.593925051711</v>
      </c>
      <c r="M19">
        <f t="shared" si="23"/>
        <v>15476.013811073157</v>
      </c>
      <c r="N19">
        <f t="shared" si="9"/>
        <v>-67.935085483915813</v>
      </c>
      <c r="O19">
        <f t="shared" si="10"/>
        <v>15408.078725589241</v>
      </c>
      <c r="P19">
        <f t="shared" si="11"/>
        <v>91.921274410758997</v>
      </c>
      <c r="Q19">
        <f t="shared" si="12"/>
        <v>5.9304048006941284E-3</v>
      </c>
      <c r="R19" s="5">
        <f t="shared" si="13"/>
        <v>8449.5206892980568</v>
      </c>
      <c r="S19" s="4">
        <f t="shared" si="14"/>
        <v>15500.241902535879</v>
      </c>
      <c r="T19">
        <f t="shared" si="15"/>
        <v>15500.912308337896</v>
      </c>
      <c r="U19">
        <f t="shared" si="16"/>
        <v>15499.571496733863</v>
      </c>
      <c r="V19">
        <f t="shared" si="17"/>
        <v>-6.0336522181514747</v>
      </c>
      <c r="W19">
        <f t="shared" si="18"/>
        <v>15493.537844515711</v>
      </c>
      <c r="X19">
        <f t="shared" si="19"/>
        <v>6.4621554842888145</v>
      </c>
      <c r="Y19">
        <f t="shared" si="20"/>
        <v>4.1691325705089124E-4</v>
      </c>
      <c r="Z19" s="5">
        <f t="shared" si="21"/>
        <v>41.759453503124</v>
      </c>
    </row>
    <row r="20" spans="1:26" x14ac:dyDescent="0.35">
      <c r="A20" s="12">
        <v>42366</v>
      </c>
      <c r="B20" s="5">
        <v>16025</v>
      </c>
      <c r="C20" s="4">
        <f t="shared" si="22"/>
        <v>16371.410566618346</v>
      </c>
      <c r="D20">
        <f t="shared" si="0"/>
        <v>17016.820199972597</v>
      </c>
      <c r="E20">
        <f t="shared" si="1"/>
        <v>15726.000933264095</v>
      </c>
      <c r="F20">
        <f t="shared" si="2"/>
        <v>-71.712181483805679</v>
      </c>
      <c r="G20">
        <f t="shared" si="3"/>
        <v>15654.288751780288</v>
      </c>
      <c r="H20">
        <f t="shared" si="4"/>
        <v>370.71124821971171</v>
      </c>
      <c r="I20">
        <f t="shared" si="5"/>
        <v>2.313330722119886E-2</v>
      </c>
      <c r="J20" s="5">
        <f t="shared" si="6"/>
        <v>137426.82955661669</v>
      </c>
      <c r="K20" s="4">
        <f t="shared" si="7"/>
        <v>15823.521547224973</v>
      </c>
      <c r="L20">
        <f t="shared" si="8"/>
        <v>15720.750498355668</v>
      </c>
      <c r="M20">
        <f t="shared" si="23"/>
        <v>15926.292596094278</v>
      </c>
      <c r="N20">
        <f t="shared" si="9"/>
        <v>154.15657330395695</v>
      </c>
      <c r="O20">
        <f t="shared" si="10"/>
        <v>16080.449169398235</v>
      </c>
      <c r="P20">
        <f t="shared" si="11"/>
        <v>-55.449169398234517</v>
      </c>
      <c r="Q20">
        <f t="shared" si="12"/>
        <v>3.4601665771129184E-3</v>
      </c>
      <c r="R20" s="5">
        <f t="shared" si="13"/>
        <v>3074.6103869541071</v>
      </c>
      <c r="S20" s="4">
        <f t="shared" si="14"/>
        <v>15972.524190253587</v>
      </c>
      <c r="T20">
        <f t="shared" si="15"/>
        <v>15925.363002062018</v>
      </c>
      <c r="U20">
        <f t="shared" si="16"/>
        <v>16019.685378445156</v>
      </c>
      <c r="V20">
        <f t="shared" si="17"/>
        <v>424.45069372411859</v>
      </c>
      <c r="W20">
        <f t="shared" si="18"/>
        <v>16444.136072169276</v>
      </c>
      <c r="X20">
        <f t="shared" si="19"/>
        <v>-419.1360721692763</v>
      </c>
      <c r="Y20">
        <f t="shared" si="20"/>
        <v>2.6155137108847194E-2</v>
      </c>
      <c r="Z20" s="5">
        <f t="shared" si="21"/>
        <v>175675.0469934888</v>
      </c>
    </row>
    <row r="21" spans="1:26" x14ac:dyDescent="0.35">
      <c r="A21" s="12">
        <v>42367</v>
      </c>
      <c r="B21" s="5">
        <v>15875</v>
      </c>
      <c r="C21" s="4">
        <f t="shared" si="22"/>
        <v>16321.769509956512</v>
      </c>
      <c r="D21">
        <f t="shared" si="0"/>
        <v>16947.31513097099</v>
      </c>
      <c r="E21">
        <f t="shared" si="1"/>
        <v>15696.223888942033</v>
      </c>
      <c r="F21">
        <f t="shared" si="2"/>
        <v>-69.505069001608717</v>
      </c>
      <c r="G21">
        <f t="shared" si="3"/>
        <v>15626.718819940425</v>
      </c>
      <c r="H21">
        <f t="shared" si="4"/>
        <v>248.28118005957549</v>
      </c>
      <c r="I21">
        <f t="shared" si="5"/>
        <v>1.5639759373831528E-2</v>
      </c>
      <c r="J21" s="5">
        <f t="shared" si="6"/>
        <v>61643.544371775344</v>
      </c>
      <c r="K21" s="4">
        <f t="shared" si="7"/>
        <v>15854.408618889989</v>
      </c>
      <c r="L21">
        <f t="shared" si="8"/>
        <v>15800.945370676262</v>
      </c>
      <c r="M21">
        <f t="shared" si="23"/>
        <v>15907.871867103717</v>
      </c>
      <c r="N21">
        <f t="shared" si="9"/>
        <v>80.194872320591443</v>
      </c>
      <c r="O21">
        <f t="shared" si="10"/>
        <v>15988.066739424308</v>
      </c>
      <c r="P21">
        <f t="shared" si="11"/>
        <v>-113.06673942430825</v>
      </c>
      <c r="Q21">
        <f t="shared" si="12"/>
        <v>7.1223142944446148E-3</v>
      </c>
      <c r="R21" s="5">
        <f t="shared" si="13"/>
        <v>12784.087564044423</v>
      </c>
      <c r="S21" s="4">
        <f t="shared" si="14"/>
        <v>15884.752419025359</v>
      </c>
      <c r="T21">
        <f t="shared" si="15"/>
        <v>15888.813477329026</v>
      </c>
      <c r="U21">
        <f t="shared" si="16"/>
        <v>15880.691360721692</v>
      </c>
      <c r="V21">
        <f t="shared" si="17"/>
        <v>-36.549524733001824</v>
      </c>
      <c r="W21">
        <f t="shared" si="18"/>
        <v>15844.14183598869</v>
      </c>
      <c r="X21">
        <f t="shared" si="19"/>
        <v>30.858164011309782</v>
      </c>
      <c r="Y21">
        <f t="shared" si="20"/>
        <v>1.9438213550431358E-3</v>
      </c>
      <c r="Z21" s="5">
        <f t="shared" si="21"/>
        <v>952.22628614889425</v>
      </c>
    </row>
    <row r="22" spans="1:26" x14ac:dyDescent="0.35">
      <c r="A22" s="12">
        <v>42368</v>
      </c>
      <c r="B22" s="5">
        <v>15850</v>
      </c>
      <c r="C22" s="4">
        <f>C$1*B22+(1-C$1)*C21</f>
        <v>16274.592558960861</v>
      </c>
      <c r="D22">
        <f>C$1*C22+(1-C$1)*D21</f>
        <v>16880.042873769977</v>
      </c>
      <c r="E22">
        <f>2*C22-D22</f>
        <v>15669.142244151746</v>
      </c>
      <c r="F22" s="15">
        <f>C$1/(1-C$1)*(C22-D22)</f>
        <v>-67.27225720101282</v>
      </c>
      <c r="G22">
        <f>E22+F22</f>
        <v>15601.869986950733</v>
      </c>
      <c r="H22">
        <f>B22-G22</f>
        <v>248.13001304926729</v>
      </c>
      <c r="I22">
        <f>ABS(H22/B22)</f>
        <v>1.5654890413202983E-2</v>
      </c>
      <c r="J22" s="5">
        <f>H22^2</f>
        <v>61568.503375829554</v>
      </c>
      <c r="K22" s="4">
        <f>K$1*B22+(1-K$1)*K21</f>
        <v>15851.763447555997</v>
      </c>
      <c r="L22">
        <f>K$1*K22+(1-K$1)*L21</f>
        <v>15831.436216804103</v>
      </c>
      <c r="M22">
        <f>2*K22-L22</f>
        <v>15872.090678307892</v>
      </c>
      <c r="N22">
        <f>K$1/(1-K$1)*(K22-L22)</f>
        <v>30.490846127841902</v>
      </c>
      <c r="O22">
        <f t="shared" si="10"/>
        <v>15902.581524435733</v>
      </c>
      <c r="P22">
        <f>B22-O22</f>
        <v>-52.581524435732717</v>
      </c>
      <c r="Q22">
        <f>ABS(P22/B22)</f>
        <v>3.317446336639288E-3</v>
      </c>
      <c r="R22" s="5">
        <f t="shared" si="13"/>
        <v>2764.816711985557</v>
      </c>
      <c r="S22" s="4">
        <f t="shared" si="14"/>
        <v>15853.475241902535</v>
      </c>
      <c r="T22">
        <f t="shared" si="15"/>
        <v>15857.009065445185</v>
      </c>
      <c r="U22">
        <f t="shared" si="16"/>
        <v>15849.941418359886</v>
      </c>
      <c r="V22">
        <f>S$1/(1-S$1)*(S22-T22)</f>
        <v>-31.804411883847941</v>
      </c>
      <c r="W22">
        <f>U22+V22</f>
        <v>15818.137006476038</v>
      </c>
      <c r="X22">
        <f t="shared" si="19"/>
        <v>31.862993523962359</v>
      </c>
      <c r="Y22">
        <f t="shared" si="20"/>
        <v>2.010283503089108E-3</v>
      </c>
      <c r="Z22" s="5">
        <f t="shared" si="21"/>
        <v>1015.2503563080672</v>
      </c>
    </row>
    <row r="23" spans="1:26" x14ac:dyDescent="0.35">
      <c r="A23" s="12">
        <v>42370</v>
      </c>
      <c r="B23" s="5"/>
      <c r="C23" s="4"/>
      <c r="G23" s="2">
        <f>E22+F22*2</f>
        <v>15534.597729749721</v>
      </c>
      <c r="J23" s="5"/>
      <c r="K23" s="4"/>
      <c r="O23" s="2">
        <f>M22+N22*2</f>
        <v>15933.072370563576</v>
      </c>
      <c r="R23" s="5"/>
      <c r="S23" s="4"/>
      <c r="W23" s="2">
        <f>U22+V22*2</f>
        <v>15786.33259459219</v>
      </c>
      <c r="Z23" s="5"/>
    </row>
    <row r="24" spans="1:26" x14ac:dyDescent="0.35">
      <c r="A24" s="12">
        <v>42371</v>
      </c>
      <c r="B24" s="5"/>
      <c r="C24" s="4"/>
      <c r="G24" s="2">
        <f>E22+F22*3</f>
        <v>15467.325472548708</v>
      </c>
      <c r="J24" s="5"/>
      <c r="K24" s="4"/>
      <c r="O24" s="2">
        <f>M22+N22*3</f>
        <v>15963.563216691417</v>
      </c>
      <c r="R24" s="5"/>
      <c r="S24" s="4"/>
      <c r="W24" s="2">
        <f>U22+V22*3</f>
        <v>15754.528182708342</v>
      </c>
      <c r="Z24" s="5"/>
    </row>
    <row r="25" spans="1:26" x14ac:dyDescent="0.35">
      <c r="A25" s="12">
        <v>42372</v>
      </c>
      <c r="B25" s="5"/>
      <c r="C25" s="4"/>
      <c r="G25" s="2">
        <f>E22+F22*4</f>
        <v>15400.053215347694</v>
      </c>
      <c r="J25" s="5"/>
      <c r="K25" s="4"/>
      <c r="O25" s="2">
        <f>M22+N22*4</f>
        <v>15994.054062819259</v>
      </c>
      <c r="R25" s="5"/>
      <c r="S25" s="4"/>
      <c r="W25" s="2">
        <f>U22+V22*4</f>
        <v>15722.723770824494</v>
      </c>
      <c r="Z25" s="5"/>
    </row>
    <row r="26" spans="1:26" ht="15" thickBot="1" x14ac:dyDescent="0.4">
      <c r="A26" s="13">
        <v>42373</v>
      </c>
      <c r="B26" s="8"/>
      <c r="C26" s="6"/>
      <c r="D26" s="7"/>
      <c r="E26" s="7"/>
      <c r="F26" s="7"/>
      <c r="G26" s="9">
        <f>E22+F22*5</f>
        <v>15332.780958146683</v>
      </c>
      <c r="H26" s="7"/>
      <c r="I26" s="7"/>
      <c r="J26" s="8"/>
      <c r="K26" s="6"/>
      <c r="L26" s="7"/>
      <c r="M26" s="7"/>
      <c r="N26" s="7"/>
      <c r="O26" s="2">
        <f>M22+N22*5</f>
        <v>16024.5449089471</v>
      </c>
      <c r="P26" s="7"/>
      <c r="Q26" s="7"/>
      <c r="R26" s="8"/>
      <c r="S26" s="6"/>
      <c r="T26" s="7"/>
      <c r="U26" s="7"/>
      <c r="V26" s="7"/>
      <c r="W26" s="9">
        <f>U22+V22*5</f>
        <v>15690.919358940646</v>
      </c>
      <c r="X26" s="7"/>
      <c r="Y26" s="7"/>
      <c r="Z26" s="8"/>
    </row>
    <row r="27" spans="1:26" x14ac:dyDescent="0.35">
      <c r="H27" t="s">
        <v>13</v>
      </c>
      <c r="I27">
        <f>SUM(J4:J22)</f>
        <v>3291440.7080083555</v>
      </c>
      <c r="J27">
        <f>SUM(I4:I22)</f>
        <v>0.43177825545405563</v>
      </c>
      <c r="P27" t="s">
        <v>13</v>
      </c>
      <c r="Q27">
        <f>SUM(Q4:Q22)</f>
        <v>0.14985964187379566</v>
      </c>
      <c r="R27">
        <f>SUM(R4:R22)</f>
        <v>434251.80672179942</v>
      </c>
      <c r="X27" t="s">
        <v>13</v>
      </c>
      <c r="Y27">
        <f>SUM(Z4:Z22)</f>
        <v>1257328.298390687</v>
      </c>
      <c r="Z27">
        <f>SUM(Y4:Y22)</f>
        <v>0.21859207599997135</v>
      </c>
    </row>
    <row r="28" spans="1:26" x14ac:dyDescent="0.35">
      <c r="I28" s="2">
        <f>I27/20</f>
        <v>164572.03540041778</v>
      </c>
      <c r="J28" s="2">
        <f>J27*100/20</f>
        <v>2.158891277270278</v>
      </c>
      <c r="Q28" s="2">
        <f>Q27/20</f>
        <v>7.492982093689783E-3</v>
      </c>
      <c r="R28" s="2">
        <f>R27*100/20</f>
        <v>2171259.0336089972</v>
      </c>
      <c r="Y28" s="2">
        <f>Y27/20</f>
        <v>62866.414919534349</v>
      </c>
      <c r="Z28" s="2">
        <f>Z27*100/20</f>
        <v>1.0929603799998566</v>
      </c>
    </row>
    <row r="29" spans="1:26" x14ac:dyDescent="0.35">
      <c r="I29" s="3" t="s">
        <v>15</v>
      </c>
      <c r="J29" s="3" t="s">
        <v>14</v>
      </c>
      <c r="Q29" s="3" t="s">
        <v>15</v>
      </c>
      <c r="R29" s="3" t="s">
        <v>14</v>
      </c>
      <c r="Y29" s="3" t="s">
        <v>15</v>
      </c>
      <c r="Z29" s="3" t="s">
        <v>14</v>
      </c>
    </row>
    <row r="31" spans="1:26" ht="19.5" x14ac:dyDescent="0.45">
      <c r="C31" s="14"/>
    </row>
  </sheetData>
  <mergeCells count="5">
    <mergeCell ref="A1:A2"/>
    <mergeCell ref="B1:B2"/>
    <mergeCell ref="C1:J1"/>
    <mergeCell ref="K1:R1"/>
    <mergeCell ref="S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CEB-6CFE-43EF-8AEC-7562C35CA046}">
  <dimension ref="A1:H29"/>
  <sheetViews>
    <sheetView topLeftCell="A16" workbookViewId="0">
      <selection activeCell="F24" sqref="F24"/>
    </sheetView>
  </sheetViews>
  <sheetFormatPr defaultRowHeight="14.5" x14ac:dyDescent="0.35"/>
  <cols>
    <col min="1" max="1" width="10.08984375" bestFit="1" customWidth="1"/>
    <col min="2" max="2" width="16.54296875" customWidth="1"/>
    <col min="5" max="5" width="14" customWidth="1"/>
  </cols>
  <sheetData>
    <row r="1" spans="1:7" x14ac:dyDescent="0.35">
      <c r="A1" s="23" t="s">
        <v>0</v>
      </c>
      <c r="B1" s="24" t="s">
        <v>1</v>
      </c>
      <c r="C1" s="24">
        <v>0.1</v>
      </c>
      <c r="D1" s="24"/>
      <c r="E1" s="24"/>
      <c r="F1" s="24"/>
      <c r="G1">
        <v>0.5</v>
      </c>
    </row>
    <row r="2" spans="1:7" x14ac:dyDescent="0.35">
      <c r="A2" s="23"/>
      <c r="B2" s="24"/>
      <c r="C2" t="s">
        <v>2</v>
      </c>
      <c r="D2" t="s">
        <v>3</v>
      </c>
      <c r="E2" t="s">
        <v>4</v>
      </c>
    </row>
    <row r="3" spans="1:7" x14ac:dyDescent="0.35">
      <c r="A3" s="1">
        <v>42341</v>
      </c>
      <c r="B3">
        <v>17650</v>
      </c>
      <c r="F3" t="s">
        <v>28</v>
      </c>
    </row>
    <row r="4" spans="1:7" x14ac:dyDescent="0.35">
      <c r="A4" s="1">
        <v>42342</v>
      </c>
      <c r="B4">
        <v>17600</v>
      </c>
      <c r="C4">
        <f>C$1*B3+(1-C$1)*B3</f>
        <v>17650</v>
      </c>
      <c r="D4">
        <v>76</v>
      </c>
      <c r="E4" t="s">
        <v>16</v>
      </c>
      <c r="F4">
        <v>76</v>
      </c>
      <c r="G4">
        <v>76</v>
      </c>
    </row>
    <row r="5" spans="1:7" x14ac:dyDescent="0.35">
      <c r="A5" s="1">
        <v>42345</v>
      </c>
      <c r="B5">
        <v>18025</v>
      </c>
      <c r="C5">
        <f t="shared" ref="C5:C23" si="0">C$1*B4+(1-C$1)*B4</f>
        <v>17600</v>
      </c>
      <c r="D5">
        <v>89</v>
      </c>
      <c r="E5" t="s">
        <v>17</v>
      </c>
      <c r="F5">
        <f>C$1*D4+(1-C$1)*F4</f>
        <v>76</v>
      </c>
      <c r="G5">
        <f>G$1*D4+(1-G$1)*G4</f>
        <v>76</v>
      </c>
    </row>
    <row r="6" spans="1:7" x14ac:dyDescent="0.35">
      <c r="A6" s="1">
        <v>42346</v>
      </c>
      <c r="B6">
        <v>17450</v>
      </c>
      <c r="C6">
        <f t="shared" si="0"/>
        <v>18025</v>
      </c>
      <c r="D6">
        <v>88</v>
      </c>
      <c r="E6" t="s">
        <v>18</v>
      </c>
      <c r="F6">
        <f t="shared" ref="F6:F15" si="1">C$1*D5+(1-C$1)*F5</f>
        <v>77.300000000000011</v>
      </c>
      <c r="G6">
        <f t="shared" ref="G6:G16" si="2">G$1*D5+(1-G$1)*G5</f>
        <v>82.5</v>
      </c>
    </row>
    <row r="7" spans="1:7" x14ac:dyDescent="0.35">
      <c r="A7" s="1">
        <v>42347</v>
      </c>
      <c r="B7">
        <v>17450</v>
      </c>
      <c r="C7">
        <f t="shared" si="0"/>
        <v>17450</v>
      </c>
      <c r="D7">
        <v>77</v>
      </c>
      <c r="E7" t="s">
        <v>19</v>
      </c>
      <c r="F7">
        <f t="shared" si="1"/>
        <v>78.37</v>
      </c>
      <c r="G7">
        <f t="shared" si="2"/>
        <v>85.25</v>
      </c>
    </row>
    <row r="8" spans="1:7" x14ac:dyDescent="0.35">
      <c r="A8" s="1">
        <v>42348</v>
      </c>
      <c r="B8">
        <v>16575</v>
      </c>
      <c r="C8">
        <f t="shared" si="0"/>
        <v>17450</v>
      </c>
      <c r="D8">
        <v>90</v>
      </c>
      <c r="E8" t="s">
        <v>20</v>
      </c>
      <c r="F8">
        <f t="shared" si="1"/>
        <v>78.233000000000004</v>
      </c>
      <c r="G8">
        <f t="shared" si="2"/>
        <v>81.125</v>
      </c>
    </row>
    <row r="9" spans="1:7" x14ac:dyDescent="0.35">
      <c r="A9" s="1">
        <v>42349</v>
      </c>
      <c r="B9">
        <v>16575</v>
      </c>
      <c r="C9">
        <f t="shared" si="0"/>
        <v>16575</v>
      </c>
      <c r="D9">
        <v>92</v>
      </c>
      <c r="E9" t="s">
        <v>21</v>
      </c>
      <c r="F9">
        <f t="shared" si="1"/>
        <v>79.409700000000001</v>
      </c>
      <c r="G9">
        <f t="shared" si="2"/>
        <v>85.5625</v>
      </c>
    </row>
    <row r="10" spans="1:7" x14ac:dyDescent="0.35">
      <c r="A10" s="1">
        <v>42352</v>
      </c>
      <c r="B10">
        <v>16475</v>
      </c>
      <c r="C10">
        <f t="shared" si="0"/>
        <v>16575</v>
      </c>
      <c r="D10">
        <v>85</v>
      </c>
      <c r="E10" t="s">
        <v>22</v>
      </c>
      <c r="F10">
        <f t="shared" si="1"/>
        <v>80.668730000000011</v>
      </c>
      <c r="G10">
        <f t="shared" si="2"/>
        <v>88.78125</v>
      </c>
    </row>
    <row r="11" spans="1:7" x14ac:dyDescent="0.35">
      <c r="A11" s="1">
        <v>42353</v>
      </c>
      <c r="B11">
        <v>16450</v>
      </c>
      <c r="C11">
        <f t="shared" si="0"/>
        <v>16475</v>
      </c>
      <c r="D11">
        <v>87</v>
      </c>
      <c r="E11" t="s">
        <v>23</v>
      </c>
      <c r="F11">
        <f t="shared" si="1"/>
        <v>81.10185700000001</v>
      </c>
      <c r="G11">
        <f t="shared" si="2"/>
        <v>86.890625</v>
      </c>
    </row>
    <row r="12" spans="1:7" x14ac:dyDescent="0.35">
      <c r="A12" s="1">
        <v>42354</v>
      </c>
      <c r="B12">
        <v>16200</v>
      </c>
      <c r="C12">
        <f t="shared" si="0"/>
        <v>16450</v>
      </c>
      <c r="D12">
        <v>95</v>
      </c>
      <c r="E12" t="s">
        <v>24</v>
      </c>
      <c r="F12">
        <f t="shared" si="1"/>
        <v>81.69167130000001</v>
      </c>
      <c r="G12">
        <f t="shared" si="2"/>
        <v>86.9453125</v>
      </c>
    </row>
    <row r="13" spans="1:7" x14ac:dyDescent="0.35">
      <c r="A13" s="1">
        <v>42355</v>
      </c>
      <c r="B13">
        <v>16450</v>
      </c>
      <c r="C13">
        <f t="shared" si="0"/>
        <v>16200</v>
      </c>
      <c r="D13">
        <v>79</v>
      </c>
      <c r="E13" t="s">
        <v>25</v>
      </c>
      <c r="F13">
        <f t="shared" si="1"/>
        <v>83.022504170000005</v>
      </c>
      <c r="G13">
        <f t="shared" si="2"/>
        <v>90.97265625</v>
      </c>
    </row>
    <row r="14" spans="1:7" x14ac:dyDescent="0.35">
      <c r="A14" s="1">
        <v>42356</v>
      </c>
      <c r="B14">
        <v>16025</v>
      </c>
      <c r="C14">
        <f t="shared" si="0"/>
        <v>16450</v>
      </c>
      <c r="D14">
        <v>85</v>
      </c>
      <c r="E14" t="s">
        <v>26</v>
      </c>
      <c r="F14">
        <f t="shared" si="1"/>
        <v>82.620253753000014</v>
      </c>
      <c r="G14">
        <f t="shared" si="2"/>
        <v>84.986328125</v>
      </c>
    </row>
    <row r="15" spans="1:7" x14ac:dyDescent="0.35">
      <c r="A15" s="1">
        <v>42359</v>
      </c>
      <c r="B15">
        <v>15875</v>
      </c>
      <c r="C15">
        <f t="shared" si="0"/>
        <v>16025</v>
      </c>
      <c r="D15">
        <v>84</v>
      </c>
      <c r="E15" t="s">
        <v>27</v>
      </c>
      <c r="F15">
        <f t="shared" si="1"/>
        <v>82.858228377700016</v>
      </c>
      <c r="G15">
        <f t="shared" si="2"/>
        <v>84.9931640625</v>
      </c>
    </row>
    <row r="16" spans="1:7" x14ac:dyDescent="0.35">
      <c r="A16" s="1">
        <v>42360</v>
      </c>
      <c r="B16">
        <v>15725</v>
      </c>
      <c r="C16">
        <f t="shared" si="0"/>
        <v>15875</v>
      </c>
      <c r="F16">
        <f>C$1*D15+(1-C$1)*F15*2</f>
        <v>157.54481107986004</v>
      </c>
      <c r="G16">
        <f t="shared" si="2"/>
        <v>84.49658203125</v>
      </c>
    </row>
    <row r="17" spans="1:8" x14ac:dyDescent="0.35">
      <c r="A17" s="1">
        <v>42361</v>
      </c>
      <c r="B17">
        <v>15500</v>
      </c>
      <c r="C17">
        <f t="shared" si="0"/>
        <v>15725</v>
      </c>
      <c r="E17">
        <v>0.2</v>
      </c>
    </row>
    <row r="18" spans="1:8" x14ac:dyDescent="0.35">
      <c r="A18" s="1">
        <v>42362</v>
      </c>
      <c r="B18">
        <v>15500</v>
      </c>
      <c r="C18">
        <f t="shared" si="0"/>
        <v>15500</v>
      </c>
      <c r="E18">
        <v>120</v>
      </c>
      <c r="F18">
        <v>120</v>
      </c>
    </row>
    <row r="19" spans="1:8" x14ac:dyDescent="0.35">
      <c r="A19" s="1">
        <v>42363</v>
      </c>
      <c r="B19">
        <v>15500</v>
      </c>
      <c r="C19">
        <f t="shared" si="0"/>
        <v>15500</v>
      </c>
      <c r="E19">
        <v>125</v>
      </c>
      <c r="F19">
        <f>E$17*E19+(1-E$17)*F18</f>
        <v>121</v>
      </c>
    </row>
    <row r="20" spans="1:8" x14ac:dyDescent="0.35">
      <c r="A20" s="1">
        <v>42366</v>
      </c>
      <c r="B20">
        <v>16025</v>
      </c>
      <c r="C20">
        <f t="shared" si="0"/>
        <v>15500</v>
      </c>
      <c r="E20">
        <v>129</v>
      </c>
      <c r="F20">
        <f t="shared" ref="F20:F22" si="3">E$17*E20+(1-E$17)*F19</f>
        <v>122.60000000000001</v>
      </c>
    </row>
    <row r="21" spans="1:8" x14ac:dyDescent="0.35">
      <c r="A21" s="1">
        <v>42367</v>
      </c>
      <c r="B21">
        <v>15875</v>
      </c>
      <c r="C21">
        <f t="shared" si="0"/>
        <v>16025</v>
      </c>
      <c r="E21">
        <v>124</v>
      </c>
      <c r="F21">
        <f t="shared" si="3"/>
        <v>122.88000000000001</v>
      </c>
    </row>
    <row r="22" spans="1:8" x14ac:dyDescent="0.35">
      <c r="A22" s="1">
        <v>42368</v>
      </c>
      <c r="B22">
        <v>15850</v>
      </c>
      <c r="C22">
        <f t="shared" si="0"/>
        <v>15875</v>
      </c>
      <c r="E22">
        <v>130</v>
      </c>
      <c r="F22">
        <f t="shared" si="3"/>
        <v>124.30400000000002</v>
      </c>
    </row>
    <row r="23" spans="1:8" x14ac:dyDescent="0.35">
      <c r="C23">
        <f t="shared" si="0"/>
        <v>15850</v>
      </c>
    </row>
    <row r="24" spans="1:8" x14ac:dyDescent="0.35">
      <c r="E24">
        <f>126.85</f>
        <v>126.85</v>
      </c>
      <c r="F24">
        <v>0.64</v>
      </c>
    </row>
    <row r="25" spans="1:8" x14ac:dyDescent="0.35">
      <c r="G25" s="2">
        <f>E24+F24*1</f>
        <v>127.49</v>
      </c>
      <c r="H25">
        <v>2010</v>
      </c>
    </row>
    <row r="26" spans="1:8" x14ac:dyDescent="0.35">
      <c r="G26" s="2">
        <f>E24+F24*2</f>
        <v>128.13</v>
      </c>
      <c r="H26">
        <v>2011</v>
      </c>
    </row>
    <row r="27" spans="1:8" x14ac:dyDescent="0.35">
      <c r="G27" s="2">
        <f>E24+F24*3</f>
        <v>128.76999999999998</v>
      </c>
      <c r="H27">
        <v>2012</v>
      </c>
    </row>
    <row r="28" spans="1:8" x14ac:dyDescent="0.35">
      <c r="G28" s="2">
        <f>E24+F24*4</f>
        <v>129.41</v>
      </c>
      <c r="H28">
        <v>2013</v>
      </c>
    </row>
    <row r="29" spans="1:8" x14ac:dyDescent="0.35">
      <c r="G29" s="2">
        <f>E24+F24*5</f>
        <v>130.04999999999998</v>
      </c>
      <c r="H29">
        <v>2014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 6</vt:lpstr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 Garda Pangan</dc:creator>
  <cp:lastModifiedBy>al khair</cp:lastModifiedBy>
  <dcterms:created xsi:type="dcterms:W3CDTF">2024-10-05T12:44:22Z</dcterms:created>
  <dcterms:modified xsi:type="dcterms:W3CDTF">2024-10-08T02:58:23Z</dcterms:modified>
</cp:coreProperties>
</file>