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K\dokumentasi\"/>
    </mc:Choice>
  </mc:AlternateContent>
  <xr:revisionPtr revIDLastSave="0" documentId="13_ncr:1_{4494A9DC-CBDF-4F10-9DA4-4A57BC0D1584}" xr6:coauthVersionLast="47" xr6:coauthVersionMax="47" xr10:uidLastSave="{00000000-0000-0000-0000-000000000000}"/>
  <bookViews>
    <workbookView xWindow="-110" yWindow="-110" windowWidth="19420" windowHeight="10300" xr2:uid="{DE36E406-CEB5-45E1-BB79-38BC12DE6F23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1" l="1"/>
  <c r="C126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2" i="1"/>
  <c r="C131" i="1"/>
  <c r="C130" i="1"/>
  <c r="C129" i="1"/>
  <c r="C128" i="1"/>
  <c r="C127" i="1"/>
  <c r="C125" i="1"/>
  <c r="C124" i="1"/>
  <c r="E122" i="1"/>
  <c r="F122" i="1"/>
  <c r="D122" i="1"/>
  <c r="C122" i="1"/>
  <c r="G67" i="1"/>
  <c r="F67" i="1"/>
  <c r="E67" i="1"/>
  <c r="D67" i="1"/>
  <c r="C67" i="1"/>
  <c r="C64" i="1"/>
  <c r="C227" i="1" l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8" i="1"/>
  <c r="C199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228" i="1" s="1"/>
</calcChain>
</file>

<file path=xl/sharedStrings.xml><?xml version="1.0" encoding="utf-8"?>
<sst xmlns="http://schemas.openxmlformats.org/spreadsheetml/2006/main" count="468" uniqueCount="166">
  <si>
    <t>Perhitungan Penentuan Alternatif Produk Terbaik dengan Metode WP</t>
  </si>
  <si>
    <t>Tabel Alternatif</t>
  </si>
  <si>
    <t>Alternatif</t>
  </si>
  <si>
    <t>Kode</t>
  </si>
  <si>
    <t>A1</t>
  </si>
  <si>
    <t>A2</t>
  </si>
  <si>
    <t>DN</t>
  </si>
  <si>
    <t>NTH</t>
  </si>
  <si>
    <t>BDG</t>
  </si>
  <si>
    <t>TD</t>
  </si>
  <si>
    <t>YC</t>
  </si>
  <si>
    <t>VBWB</t>
  </si>
  <si>
    <t>AP</t>
  </si>
  <si>
    <t>DS</t>
  </si>
  <si>
    <t>NO</t>
  </si>
  <si>
    <t>ES</t>
  </si>
  <si>
    <t>SMY</t>
  </si>
  <si>
    <t>IPS</t>
  </si>
  <si>
    <t>TLP</t>
  </si>
  <si>
    <t>DAH</t>
  </si>
  <si>
    <t>PA</t>
  </si>
  <si>
    <t>NA</t>
  </si>
  <si>
    <t>FY</t>
  </si>
  <si>
    <t>PH</t>
  </si>
  <si>
    <t>MI</t>
  </si>
  <si>
    <t>BA</t>
  </si>
  <si>
    <t>HK</t>
  </si>
  <si>
    <t>PAP</t>
  </si>
  <si>
    <t>TA</t>
  </si>
  <si>
    <t>BD</t>
  </si>
  <si>
    <t>AK</t>
  </si>
  <si>
    <t>ABS</t>
  </si>
  <si>
    <t>DH</t>
  </si>
  <si>
    <t>MP</t>
  </si>
  <si>
    <t>CW</t>
  </si>
  <si>
    <t>FDA</t>
  </si>
  <si>
    <t>FR</t>
  </si>
  <si>
    <t>HY</t>
  </si>
  <si>
    <t>KAD</t>
  </si>
  <si>
    <t>NNP</t>
  </si>
  <si>
    <t>FA</t>
  </si>
  <si>
    <t>OIA</t>
  </si>
  <si>
    <t>RH</t>
  </si>
  <si>
    <t>MPP</t>
  </si>
  <si>
    <t>RAS</t>
  </si>
  <si>
    <t>ZF</t>
  </si>
  <si>
    <t>DPA</t>
  </si>
  <si>
    <t>RI</t>
  </si>
  <si>
    <t>NS</t>
  </si>
  <si>
    <t>IA</t>
  </si>
  <si>
    <t>YIS</t>
  </si>
  <si>
    <t>I</t>
  </si>
  <si>
    <t>DA</t>
  </si>
  <si>
    <t>IP</t>
  </si>
  <si>
    <t>HDH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</si>
  <si>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</si>
  <si>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</si>
  <si>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</si>
  <si>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</si>
  <si>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</si>
  <si>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</si>
  <si>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</si>
  <si>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</si>
  <si>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</si>
  <si>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</si>
  <si>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</si>
  <si>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</si>
  <si>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</si>
  <si>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</si>
  <si>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</si>
  <si>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</si>
  <si>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</si>
  <si>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</si>
  <si>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</si>
  <si>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</si>
  <si>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</si>
  <si>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</si>
  <si>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</si>
  <si>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</si>
  <si>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</si>
  <si>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</si>
  <si>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</si>
  <si>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</si>
  <si>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</si>
  <si>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</si>
  <si>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</si>
  <si>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</si>
  <si>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</si>
  <si>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</si>
  <si>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</si>
  <si>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</si>
  <si>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</si>
  <si>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</si>
  <si>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</si>
  <si>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</si>
  <si>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</si>
  <si>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</si>
  <si>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</si>
  <si>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</si>
  <si>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</si>
  <si>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</si>
  <si>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</si>
  <si>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</si>
  <si>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Tabel Kriteria</t>
  </si>
  <si>
    <t>Gaji</t>
  </si>
  <si>
    <t>BI Checking</t>
  </si>
  <si>
    <t>Agunan/Jaminan</t>
  </si>
  <si>
    <t>Income Lain</t>
  </si>
  <si>
    <t>Kriteria</t>
  </si>
  <si>
    <t>Bobot</t>
  </si>
  <si>
    <t>Cost/Benefit</t>
  </si>
  <si>
    <t>C</t>
  </si>
  <si>
    <t>C1</t>
  </si>
  <si>
    <t>C2</t>
  </si>
  <si>
    <t>C3</t>
  </si>
  <si>
    <t>C4</t>
  </si>
  <si>
    <t>Bobot/kriteria</t>
  </si>
  <si>
    <t xml:space="preserve">bobot kepentingan </t>
  </si>
  <si>
    <t>alternaif/kriteria</t>
  </si>
  <si>
    <t>Kriteria Penilaian</t>
  </si>
  <si>
    <t>SK</t>
  </si>
  <si>
    <t>K</t>
  </si>
  <si>
    <t>B</t>
  </si>
  <si>
    <t>SB</t>
  </si>
  <si>
    <t>2jt-3jt</t>
  </si>
  <si>
    <t>3jt - 3,8jt</t>
  </si>
  <si>
    <t>Macet</t>
  </si>
  <si>
    <t>100jt - 200jt</t>
  </si>
  <si>
    <t xml:space="preserve">4jt - 5jt </t>
  </si>
  <si>
    <t>3,5jt - 4,5jt</t>
  </si>
  <si>
    <t>Diragukan</t>
  </si>
  <si>
    <t>200jt - 300jt</t>
  </si>
  <si>
    <t>5,1jt - 6jt</t>
  </si>
  <si>
    <t>5jt - 6jt</t>
  </si>
  <si>
    <t>Tidak Lancar</t>
  </si>
  <si>
    <t>300jt - 400jt</t>
  </si>
  <si>
    <t>6,1jt - 7jt</t>
  </si>
  <si>
    <t>6,5jt - 7,5jt</t>
  </si>
  <si>
    <t>DPK</t>
  </si>
  <si>
    <t>400jt - 500jt</t>
  </si>
  <si>
    <t>Lebih dari 7jt</t>
  </si>
  <si>
    <t>Lebih dari 500jt</t>
  </si>
  <si>
    <t>Lebih dari 8jt</t>
  </si>
  <si>
    <t>Lancar</t>
  </si>
  <si>
    <t>Rating kecocokan bobot penilaian dalam skala linker</t>
  </si>
  <si>
    <t>Bobot kriteria</t>
  </si>
  <si>
    <t>Keterangan</t>
  </si>
  <si>
    <t>Nilai</t>
  </si>
  <si>
    <t>Sangat Kurang</t>
  </si>
  <si>
    <t>Kurang</t>
  </si>
  <si>
    <t>Cukup</t>
  </si>
  <si>
    <t>Baik</t>
  </si>
  <si>
    <t>Sangat Baik</t>
  </si>
  <si>
    <t>Total</t>
  </si>
  <si>
    <t>-</t>
  </si>
  <si>
    <t xml:space="preserve">Diragukan </t>
  </si>
  <si>
    <t>Cost</t>
  </si>
  <si>
    <t>Benefit</t>
  </si>
  <si>
    <t>∑ wj</t>
  </si>
  <si>
    <t>Pangkat</t>
  </si>
  <si>
    <t>S</t>
  </si>
  <si>
    <t>Jumlah</t>
  </si>
  <si>
    <t>Data Penilaian Nasabah</t>
  </si>
  <si>
    <t>V</t>
  </si>
  <si>
    <t>Rangking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</si>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</sst>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p&quot;* #,##0.00_-;\-&quot;Rp&quot;* #,##0.00_-;_-&quot;Rp&quot;* &quot;-&quot;??_-;_-@_-"/>
    <numFmt numFmtId="164" formatCode="&quot;Rp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DD49F-0F15-4668-9938-2B1CC78CC942}">
  <dimension ref="A2:N228"/>
  <sheetViews>
    <sheetView tabSelected="1" topLeftCell="A166" zoomScale="70" zoomScaleNormal="70" workbookViewId="0">
      <selection activeCell="F184" sqref="F184"/>
    </sheetView>
  </sheetViews>
  <sheetFormatPr defaultRowHeight="15.5" x14ac:dyDescent="0.35"/>
  <cols>
    <col min="1" max="1" width="8.7265625" style="1"/>
    <col min="2" max="2" width="16" style="1" customWidth="1"/>
    <col min="3" max="3" width="23.36328125" style="1" customWidth="1"/>
    <col min="4" max="4" width="16.26953125" style="1" customWidth="1"/>
    <col min="5" max="5" width="12.08984375" style="1" customWidth="1"/>
    <col min="6" max="6" width="18.54296875" style="1" customWidth="1"/>
    <col min="7" max="8" width="8.7265625" style="1"/>
    <col min="9" max="10" width="12.90625" style="1" customWidth="1"/>
    <col min="11" max="11" width="11.81640625" style="1" customWidth="1"/>
    <col min="12" max="12" width="12.26953125" style="1" customWidth="1"/>
    <col min="13" max="13" width="11" style="1" customWidth="1"/>
    <col min="14" max="14" width="14.08984375" style="1" customWidth="1"/>
    <col min="15" max="16384" width="8.7265625" style="1"/>
  </cols>
  <sheetData>
    <row r="2" spans="2:4" x14ac:dyDescent="0.35">
      <c r="C2" s="2" t="s">
        <v>0</v>
      </c>
    </row>
    <row r="4" spans="2:4" x14ac:dyDescent="0.35">
      <c r="B4" s="2" t="s">
        <v>1</v>
      </c>
    </row>
    <row r="5" spans="2:4" x14ac:dyDescent="0.35">
      <c r="B5" s="3" t="s">
        <v>14</v>
      </c>
      <c r="C5" s="3" t="s">
        <v>2</v>
      </c>
      <c r="D5" s="3" t="s">
        <v>3</v>
      </c>
    </row>
    <row r="6" spans="2:4" x14ac:dyDescent="0.35">
      <c r="B6" s="4">
        <v>1</v>
      </c>
      <c r="C6" s="4" t="s">
        <v>6</v>
      </c>
      <c r="D6" s="4" t="s">
        <v>4</v>
      </c>
    </row>
    <row r="7" spans="2:4" x14ac:dyDescent="0.35">
      <c r="B7" s="4">
        <v>2</v>
      </c>
      <c r="C7" s="4" t="s">
        <v>7</v>
      </c>
      <c r="D7" s="4" t="s">
        <v>5</v>
      </c>
    </row>
    <row r="8" spans="2:4" x14ac:dyDescent="0.35">
      <c r="B8" s="4">
        <v>3</v>
      </c>
      <c r="C8" s="4" t="s">
        <v>8</v>
      </c>
      <c r="D8" s="4" t="s">
        <v>55</v>
      </c>
    </row>
    <row r="9" spans="2:4" x14ac:dyDescent="0.35">
      <c r="B9" s="4">
        <v>4</v>
      </c>
      <c r="C9" s="4" t="s">
        <v>9</v>
      </c>
      <c r="D9" s="4" t="s">
        <v>56</v>
      </c>
    </row>
    <row r="10" spans="2:4" x14ac:dyDescent="0.35">
      <c r="B10" s="4">
        <v>5</v>
      </c>
      <c r="C10" s="4" t="s">
        <v>10</v>
      </c>
      <c r="D10" s="4" t="s">
        <v>57</v>
      </c>
    </row>
    <row r="11" spans="2:4" x14ac:dyDescent="0.35">
      <c r="B11" s="4">
        <v>6</v>
      </c>
      <c r="C11" s="4" t="s">
        <v>11</v>
      </c>
      <c r="D11" s="4" t="s">
        <v>58</v>
      </c>
    </row>
    <row r="12" spans="2:4" x14ac:dyDescent="0.35">
      <c r="B12" s="4">
        <v>7</v>
      </c>
      <c r="C12" s="4" t="s">
        <v>12</v>
      </c>
      <c r="D12" s="4" t="s">
        <v>59</v>
      </c>
    </row>
    <row r="13" spans="2:4" x14ac:dyDescent="0.35">
      <c r="B13" s="4">
        <v>8</v>
      </c>
      <c r="C13" s="4" t="s">
        <v>13</v>
      </c>
      <c r="D13" s="4" t="s">
        <v>60</v>
      </c>
    </row>
    <row r="14" spans="2:4" x14ac:dyDescent="0.35">
      <c r="B14" s="4">
        <v>9</v>
      </c>
      <c r="C14" s="4" t="s">
        <v>15</v>
      </c>
      <c r="D14" s="4" t="s">
        <v>61</v>
      </c>
    </row>
    <row r="15" spans="2:4" x14ac:dyDescent="0.35">
      <c r="B15" s="4">
        <v>10</v>
      </c>
      <c r="C15" s="4" t="s">
        <v>16</v>
      </c>
      <c r="D15" s="4" t="s">
        <v>62</v>
      </c>
    </row>
    <row r="16" spans="2:4" x14ac:dyDescent="0.35">
      <c r="B16" s="4">
        <v>11</v>
      </c>
      <c r="C16" s="4" t="s">
        <v>17</v>
      </c>
      <c r="D16" s="4" t="s">
        <v>63</v>
      </c>
    </row>
    <row r="17" spans="2:4" x14ac:dyDescent="0.35">
      <c r="B17" s="4">
        <v>12</v>
      </c>
      <c r="C17" s="4" t="s">
        <v>18</v>
      </c>
      <c r="D17" s="4" t="s">
        <v>64</v>
      </c>
    </row>
    <row r="18" spans="2:4" x14ac:dyDescent="0.35">
      <c r="B18" s="4">
        <v>13</v>
      </c>
      <c r="C18" s="4" t="s">
        <v>19</v>
      </c>
      <c r="D18" s="4" t="s">
        <v>65</v>
      </c>
    </row>
    <row r="19" spans="2:4" x14ac:dyDescent="0.35">
      <c r="B19" s="4">
        <v>14</v>
      </c>
      <c r="C19" s="4" t="s">
        <v>20</v>
      </c>
      <c r="D19" s="4" t="s">
        <v>66</v>
      </c>
    </row>
    <row r="20" spans="2:4" x14ac:dyDescent="0.35">
      <c r="B20" s="4">
        <v>15</v>
      </c>
      <c r="C20" s="4" t="s">
        <v>21</v>
      </c>
      <c r="D20" s="4" t="s">
        <v>67</v>
      </c>
    </row>
    <row r="21" spans="2:4" x14ac:dyDescent="0.35">
      <c r="B21" s="4">
        <v>16</v>
      </c>
      <c r="C21" s="4" t="s">
        <v>22</v>
      </c>
      <c r="D21" s="4" t="s">
        <v>68</v>
      </c>
    </row>
    <row r="22" spans="2:4" x14ac:dyDescent="0.35">
      <c r="B22" s="4">
        <v>17</v>
      </c>
      <c r="C22" s="4" t="s">
        <v>23</v>
      </c>
      <c r="D22" s="4" t="s">
        <v>69</v>
      </c>
    </row>
    <row r="23" spans="2:4" x14ac:dyDescent="0.35">
      <c r="B23" s="4">
        <v>18</v>
      </c>
      <c r="C23" s="4" t="s">
        <v>24</v>
      </c>
      <c r="D23" s="4" t="s">
        <v>70</v>
      </c>
    </row>
    <row r="24" spans="2:4" x14ac:dyDescent="0.35">
      <c r="B24" s="4">
        <v>19</v>
      </c>
      <c r="C24" s="4" t="s">
        <v>25</v>
      </c>
      <c r="D24" s="4" t="s">
        <v>71</v>
      </c>
    </row>
    <row r="25" spans="2:4" x14ac:dyDescent="0.35">
      <c r="B25" s="4">
        <v>20</v>
      </c>
      <c r="C25" s="4" t="s">
        <v>26</v>
      </c>
      <c r="D25" s="4" t="s">
        <v>72</v>
      </c>
    </row>
    <row r="26" spans="2:4" x14ac:dyDescent="0.35">
      <c r="B26" s="4">
        <v>21</v>
      </c>
      <c r="C26" s="4" t="s">
        <v>51</v>
      </c>
      <c r="D26" s="4" t="s">
        <v>73</v>
      </c>
    </row>
    <row r="27" spans="2:4" x14ac:dyDescent="0.35">
      <c r="B27" s="4">
        <v>22</v>
      </c>
      <c r="C27" s="4" t="s">
        <v>27</v>
      </c>
      <c r="D27" s="4" t="s">
        <v>74</v>
      </c>
    </row>
    <row r="28" spans="2:4" x14ac:dyDescent="0.35">
      <c r="B28" s="4">
        <v>23</v>
      </c>
      <c r="C28" s="4" t="s">
        <v>28</v>
      </c>
      <c r="D28" s="4" t="s">
        <v>75</v>
      </c>
    </row>
    <row r="29" spans="2:4" x14ac:dyDescent="0.35">
      <c r="B29" s="4">
        <v>24</v>
      </c>
      <c r="C29" s="4" t="s">
        <v>29</v>
      </c>
      <c r="D29" s="4" t="s">
        <v>76</v>
      </c>
    </row>
    <row r="30" spans="2:4" x14ac:dyDescent="0.35">
      <c r="B30" s="4">
        <v>25</v>
      </c>
      <c r="C30" s="4" t="s">
        <v>30</v>
      </c>
      <c r="D30" s="4" t="s">
        <v>77</v>
      </c>
    </row>
    <row r="31" spans="2:4" x14ac:dyDescent="0.35">
      <c r="B31" s="4">
        <v>26</v>
      </c>
      <c r="C31" s="4" t="s">
        <v>31</v>
      </c>
      <c r="D31" s="4" t="s">
        <v>78</v>
      </c>
    </row>
    <row r="32" spans="2:4" x14ac:dyDescent="0.35">
      <c r="B32" s="4">
        <v>27</v>
      </c>
      <c r="C32" s="4" t="s">
        <v>32</v>
      </c>
      <c r="D32" s="4" t="s">
        <v>79</v>
      </c>
    </row>
    <row r="33" spans="2:4" x14ac:dyDescent="0.35">
      <c r="B33" s="4">
        <v>28</v>
      </c>
      <c r="C33" s="4" t="s">
        <v>33</v>
      </c>
      <c r="D33" s="4" t="s">
        <v>80</v>
      </c>
    </row>
    <row r="34" spans="2:4" x14ac:dyDescent="0.35">
      <c r="B34" s="4">
        <v>29</v>
      </c>
      <c r="C34" s="4" t="s">
        <v>34</v>
      </c>
      <c r="D34" s="4" t="s">
        <v>81</v>
      </c>
    </row>
    <row r="35" spans="2:4" x14ac:dyDescent="0.35">
      <c r="B35" s="4">
        <v>30</v>
      </c>
      <c r="C35" s="4" t="s">
        <v>52</v>
      </c>
      <c r="D35" s="4" t="s">
        <v>82</v>
      </c>
    </row>
    <row r="36" spans="2:4" x14ac:dyDescent="0.35">
      <c r="B36" s="4">
        <v>31</v>
      </c>
      <c r="C36" s="4" t="s">
        <v>35</v>
      </c>
      <c r="D36" s="4" t="s">
        <v>83</v>
      </c>
    </row>
    <row r="37" spans="2:4" x14ac:dyDescent="0.35">
      <c r="B37" s="4">
        <v>32</v>
      </c>
      <c r="C37" s="4" t="s">
        <v>36</v>
      </c>
      <c r="D37" s="4" t="s">
        <v>84</v>
      </c>
    </row>
    <row r="38" spans="2:4" x14ac:dyDescent="0.35">
      <c r="B38" s="4">
        <v>33</v>
      </c>
      <c r="C38" s="4" t="s">
        <v>21</v>
      </c>
      <c r="D38" s="4" t="s">
        <v>85</v>
      </c>
    </row>
    <row r="39" spans="2:4" x14ac:dyDescent="0.35">
      <c r="B39" s="4">
        <v>34</v>
      </c>
      <c r="C39" s="4" t="s">
        <v>37</v>
      </c>
      <c r="D39" s="4" t="s">
        <v>86</v>
      </c>
    </row>
    <row r="40" spans="2:4" x14ac:dyDescent="0.35">
      <c r="B40" s="4">
        <v>35</v>
      </c>
      <c r="C40" s="4" t="s">
        <v>38</v>
      </c>
      <c r="D40" s="4" t="s">
        <v>87</v>
      </c>
    </row>
    <row r="41" spans="2:4" x14ac:dyDescent="0.35">
      <c r="B41" s="4">
        <v>36</v>
      </c>
      <c r="C41" s="4" t="s">
        <v>39</v>
      </c>
      <c r="D41" s="4" t="s">
        <v>88</v>
      </c>
    </row>
    <row r="42" spans="2:4" x14ac:dyDescent="0.35">
      <c r="B42" s="4">
        <v>37</v>
      </c>
      <c r="C42" s="4" t="s">
        <v>40</v>
      </c>
      <c r="D42" s="4" t="s">
        <v>89</v>
      </c>
    </row>
    <row r="43" spans="2:4" x14ac:dyDescent="0.35">
      <c r="B43" s="4">
        <v>38</v>
      </c>
      <c r="C43" s="4" t="s">
        <v>41</v>
      </c>
      <c r="D43" s="4" t="s">
        <v>90</v>
      </c>
    </row>
    <row r="44" spans="2:4" x14ac:dyDescent="0.35">
      <c r="B44" s="4">
        <v>39</v>
      </c>
      <c r="C44" s="4" t="s">
        <v>42</v>
      </c>
      <c r="D44" s="4" t="s">
        <v>91</v>
      </c>
    </row>
    <row r="45" spans="2:4" x14ac:dyDescent="0.35">
      <c r="B45" s="4">
        <v>40</v>
      </c>
      <c r="C45" s="4" t="s">
        <v>43</v>
      </c>
      <c r="D45" s="4" t="s">
        <v>92</v>
      </c>
    </row>
    <row r="46" spans="2:4" x14ac:dyDescent="0.35">
      <c r="B46" s="4">
        <v>41</v>
      </c>
      <c r="C46" s="4" t="s">
        <v>44</v>
      </c>
      <c r="D46" s="4" t="s">
        <v>93</v>
      </c>
    </row>
    <row r="47" spans="2:4" x14ac:dyDescent="0.35">
      <c r="B47" s="4">
        <v>42</v>
      </c>
      <c r="C47" s="4" t="s">
        <v>45</v>
      </c>
      <c r="D47" s="4" t="s">
        <v>94</v>
      </c>
    </row>
    <row r="48" spans="2:4" x14ac:dyDescent="0.35">
      <c r="B48" s="4">
        <v>43</v>
      </c>
      <c r="C48" s="4" t="s">
        <v>46</v>
      </c>
      <c r="D48" s="4" t="s">
        <v>95</v>
      </c>
    </row>
    <row r="49" spans="1:14" x14ac:dyDescent="0.35">
      <c r="B49" s="4">
        <v>44</v>
      </c>
      <c r="C49" s="4" t="s">
        <v>47</v>
      </c>
      <c r="D49" s="4" t="s">
        <v>96</v>
      </c>
    </row>
    <row r="50" spans="1:14" x14ac:dyDescent="0.35">
      <c r="B50" s="4">
        <v>45</v>
      </c>
      <c r="C50" s="4" t="s">
        <v>48</v>
      </c>
      <c r="D50" s="4" t="s">
        <v>97</v>
      </c>
    </row>
    <row r="51" spans="1:14" x14ac:dyDescent="0.35">
      <c r="B51" s="4">
        <v>46</v>
      </c>
      <c r="C51" s="4" t="s">
        <v>53</v>
      </c>
      <c r="D51" s="4" t="s">
        <v>98</v>
      </c>
    </row>
    <row r="52" spans="1:14" x14ac:dyDescent="0.35">
      <c r="B52" s="4">
        <v>47</v>
      </c>
      <c r="C52" s="4" t="s">
        <v>54</v>
      </c>
      <c r="D52" s="4" t="s">
        <v>99</v>
      </c>
    </row>
    <row r="53" spans="1:14" x14ac:dyDescent="0.35">
      <c r="B53" s="4">
        <v>48</v>
      </c>
      <c r="C53" s="4" t="s">
        <v>6</v>
      </c>
      <c r="D53" s="4" t="s">
        <v>100</v>
      </c>
    </row>
    <row r="54" spans="1:14" x14ac:dyDescent="0.35">
      <c r="B54" s="4">
        <v>49</v>
      </c>
      <c r="C54" s="4" t="s">
        <v>49</v>
      </c>
      <c r="D54" s="4" t="s">
        <v>101</v>
      </c>
    </row>
    <row r="55" spans="1:14" x14ac:dyDescent="0.35">
      <c r="B55" s="4">
        <v>50</v>
      </c>
      <c r="C55" s="4" t="s">
        <v>50</v>
      </c>
      <c r="D55" s="4" t="s">
        <v>102</v>
      </c>
    </row>
    <row r="58" spans="1:14" x14ac:dyDescent="0.35">
      <c r="B58" s="2" t="s">
        <v>103</v>
      </c>
      <c r="I58" s="2" t="s">
        <v>119</v>
      </c>
    </row>
    <row r="59" spans="1:14" x14ac:dyDescent="0.35">
      <c r="A59" s="18">
        <v>1</v>
      </c>
      <c r="B59" s="3" t="s">
        <v>108</v>
      </c>
      <c r="C59" s="3" t="s">
        <v>109</v>
      </c>
      <c r="D59" s="3" t="s">
        <v>110</v>
      </c>
      <c r="E59" s="3" t="s">
        <v>3</v>
      </c>
      <c r="I59" s="3" t="s">
        <v>108</v>
      </c>
      <c r="J59" s="3" t="s">
        <v>120</v>
      </c>
      <c r="K59" s="3" t="s">
        <v>121</v>
      </c>
      <c r="L59" s="3" t="s">
        <v>111</v>
      </c>
      <c r="M59" s="3" t="s">
        <v>122</v>
      </c>
      <c r="N59" s="3" t="s">
        <v>123</v>
      </c>
    </row>
    <row r="60" spans="1:14" x14ac:dyDescent="0.35">
      <c r="A60" s="19"/>
      <c r="B60" s="4" t="s">
        <v>104</v>
      </c>
      <c r="C60" s="4">
        <v>4</v>
      </c>
      <c r="D60" s="4" t="s">
        <v>157</v>
      </c>
      <c r="E60" s="4" t="s">
        <v>112</v>
      </c>
      <c r="I60" s="4" t="s">
        <v>112</v>
      </c>
      <c r="J60" s="4" t="s">
        <v>125</v>
      </c>
      <c r="K60" s="4" t="s">
        <v>128</v>
      </c>
      <c r="L60" s="4" t="s">
        <v>132</v>
      </c>
      <c r="M60" s="4" t="s">
        <v>136</v>
      </c>
      <c r="N60" s="4" t="s">
        <v>140</v>
      </c>
    </row>
    <row r="61" spans="1:14" x14ac:dyDescent="0.35">
      <c r="A61" s="19"/>
      <c r="B61" s="4" t="s">
        <v>107</v>
      </c>
      <c r="C61" s="4">
        <v>3</v>
      </c>
      <c r="D61" s="4" t="s">
        <v>157</v>
      </c>
      <c r="E61" s="4" t="s">
        <v>113</v>
      </c>
      <c r="I61" s="4" t="s">
        <v>113</v>
      </c>
      <c r="J61" s="4" t="s">
        <v>124</v>
      </c>
      <c r="K61" s="4" t="s">
        <v>129</v>
      </c>
      <c r="L61" s="4" t="s">
        <v>133</v>
      </c>
      <c r="M61" s="4" t="s">
        <v>137</v>
      </c>
      <c r="N61" s="4" t="s">
        <v>142</v>
      </c>
    </row>
    <row r="62" spans="1:14" x14ac:dyDescent="0.35">
      <c r="A62" s="19"/>
      <c r="B62" s="4" t="s">
        <v>105</v>
      </c>
      <c r="C62" s="4">
        <v>5</v>
      </c>
      <c r="D62" s="4" t="s">
        <v>156</v>
      </c>
      <c r="E62" s="4" t="s">
        <v>114</v>
      </c>
      <c r="I62" s="4" t="s">
        <v>114</v>
      </c>
      <c r="J62" s="4" t="s">
        <v>126</v>
      </c>
      <c r="K62" s="4" t="s">
        <v>130</v>
      </c>
      <c r="L62" s="4" t="s">
        <v>134</v>
      </c>
      <c r="M62" s="4" t="s">
        <v>138</v>
      </c>
      <c r="N62" s="4" t="s">
        <v>143</v>
      </c>
    </row>
    <row r="63" spans="1:14" x14ac:dyDescent="0.35">
      <c r="A63" s="19"/>
      <c r="B63" s="4" t="s">
        <v>106</v>
      </c>
      <c r="C63" s="4">
        <v>4</v>
      </c>
      <c r="D63" s="4" t="s">
        <v>157</v>
      </c>
      <c r="E63" s="4" t="s">
        <v>115</v>
      </c>
      <c r="I63" s="4" t="s">
        <v>115</v>
      </c>
      <c r="J63" s="4" t="s">
        <v>127</v>
      </c>
      <c r="K63" s="4" t="s">
        <v>131</v>
      </c>
      <c r="L63" s="4" t="s">
        <v>135</v>
      </c>
      <c r="M63" s="4" t="s">
        <v>139</v>
      </c>
      <c r="N63" s="4" t="s">
        <v>141</v>
      </c>
    </row>
    <row r="64" spans="1:14" x14ac:dyDescent="0.35">
      <c r="A64" s="19"/>
      <c r="B64" s="5" t="s">
        <v>153</v>
      </c>
      <c r="C64" s="5">
        <f>SUM(C60:C63)</f>
        <v>16</v>
      </c>
      <c r="D64" s="5"/>
      <c r="E64" s="5"/>
    </row>
    <row r="66" spans="1:14" x14ac:dyDescent="0.35">
      <c r="A66" s="16">
        <v>2</v>
      </c>
      <c r="B66" s="6" t="s">
        <v>116</v>
      </c>
      <c r="C66" s="3" t="s">
        <v>112</v>
      </c>
      <c r="D66" s="3" t="s">
        <v>113</v>
      </c>
      <c r="E66" s="3" t="s">
        <v>114</v>
      </c>
      <c r="F66" s="3" t="s">
        <v>115</v>
      </c>
      <c r="G66" s="6" t="s">
        <v>158</v>
      </c>
      <c r="I66" s="2" t="s">
        <v>144</v>
      </c>
    </row>
    <row r="67" spans="1:14" x14ac:dyDescent="0.35">
      <c r="A67" s="16"/>
      <c r="B67" s="7" t="s">
        <v>117</v>
      </c>
      <c r="C67" s="7">
        <f>C60/C64</f>
        <v>0.25</v>
      </c>
      <c r="D67" s="7">
        <f>C61/C64</f>
        <v>0.1875</v>
      </c>
      <c r="E67" s="7">
        <f>C62/C64</f>
        <v>0.3125</v>
      </c>
      <c r="F67" s="7">
        <f>C63/C64</f>
        <v>0.25</v>
      </c>
      <c r="G67" s="8">
        <f>SUM(C67:F67)</f>
        <v>1</v>
      </c>
      <c r="I67" s="3" t="s">
        <v>145</v>
      </c>
      <c r="J67" s="3" t="s">
        <v>146</v>
      </c>
      <c r="K67" s="3" t="s">
        <v>147</v>
      </c>
    </row>
    <row r="68" spans="1:14" x14ac:dyDescent="0.35">
      <c r="I68" s="4" t="s">
        <v>120</v>
      </c>
      <c r="J68" s="4" t="s">
        <v>148</v>
      </c>
      <c r="K68" s="4">
        <v>1</v>
      </c>
    </row>
    <row r="69" spans="1:14" x14ac:dyDescent="0.35">
      <c r="A69" s="17">
        <v>3</v>
      </c>
      <c r="B69" s="3" t="s">
        <v>118</v>
      </c>
      <c r="C69" s="3" t="s">
        <v>112</v>
      </c>
      <c r="D69" s="3" t="s">
        <v>113</v>
      </c>
      <c r="E69" s="3" t="s">
        <v>114</v>
      </c>
      <c r="F69" s="3" t="s">
        <v>115</v>
      </c>
      <c r="I69" s="4" t="s">
        <v>121</v>
      </c>
      <c r="J69" s="4" t="s">
        <v>149</v>
      </c>
      <c r="K69" s="4">
        <v>2</v>
      </c>
    </row>
    <row r="70" spans="1:14" x14ac:dyDescent="0.35">
      <c r="A70" s="17"/>
      <c r="B70" s="4" t="s">
        <v>4</v>
      </c>
      <c r="C70" s="9">
        <v>4000000</v>
      </c>
      <c r="D70" s="9">
        <v>2000000</v>
      </c>
      <c r="E70" s="4" t="s">
        <v>155</v>
      </c>
      <c r="F70" s="9">
        <v>200000000</v>
      </c>
      <c r="I70" s="4" t="s">
        <v>111</v>
      </c>
      <c r="J70" s="4" t="s">
        <v>150</v>
      </c>
      <c r="K70" s="4">
        <v>3</v>
      </c>
    </row>
    <row r="71" spans="1:14" x14ac:dyDescent="0.35">
      <c r="A71" s="17"/>
      <c r="B71" s="4" t="s">
        <v>5</v>
      </c>
      <c r="C71" s="9">
        <v>3800000</v>
      </c>
      <c r="D71" s="10">
        <v>5000000</v>
      </c>
      <c r="E71" s="4" t="s">
        <v>143</v>
      </c>
      <c r="F71" s="9">
        <v>100000000</v>
      </c>
      <c r="I71" s="4" t="s">
        <v>145</v>
      </c>
      <c r="J71" s="4" t="s">
        <v>151</v>
      </c>
      <c r="K71" s="4">
        <v>4</v>
      </c>
    </row>
    <row r="72" spans="1:14" x14ac:dyDescent="0.35">
      <c r="A72" s="17"/>
      <c r="B72" s="4" t="s">
        <v>55</v>
      </c>
      <c r="C72" s="9">
        <v>7000000</v>
      </c>
      <c r="D72" s="9" t="s">
        <v>154</v>
      </c>
      <c r="E72" s="4" t="s">
        <v>138</v>
      </c>
      <c r="F72" s="9">
        <v>200000000</v>
      </c>
      <c r="I72" s="4" t="s">
        <v>123</v>
      </c>
      <c r="J72" s="4" t="s">
        <v>152</v>
      </c>
      <c r="K72" s="4">
        <v>5</v>
      </c>
    </row>
    <row r="73" spans="1:14" x14ac:dyDescent="0.35">
      <c r="A73" s="17"/>
      <c r="B73" s="4" t="s">
        <v>56</v>
      </c>
      <c r="C73" s="9">
        <v>4100000</v>
      </c>
      <c r="D73" s="9">
        <v>4000000</v>
      </c>
      <c r="E73" s="4" t="s">
        <v>143</v>
      </c>
      <c r="F73" s="9">
        <v>150000000</v>
      </c>
    </row>
    <row r="74" spans="1:14" x14ac:dyDescent="0.35">
      <c r="A74" s="17"/>
      <c r="B74" s="4" t="s">
        <v>57</v>
      </c>
      <c r="C74" s="9">
        <v>8500000</v>
      </c>
      <c r="D74" s="9" t="s">
        <v>154</v>
      </c>
      <c r="E74" s="4" t="s">
        <v>143</v>
      </c>
      <c r="F74" s="9">
        <v>150000000</v>
      </c>
    </row>
    <row r="75" spans="1:14" x14ac:dyDescent="0.35">
      <c r="A75" s="17"/>
      <c r="B75" s="4" t="s">
        <v>58</v>
      </c>
      <c r="C75" s="9">
        <v>10000000</v>
      </c>
      <c r="D75" s="9">
        <v>2000000</v>
      </c>
      <c r="E75" s="4" t="s">
        <v>138</v>
      </c>
      <c r="F75" s="9">
        <v>250000000</v>
      </c>
      <c r="I75" s="2" t="s">
        <v>162</v>
      </c>
    </row>
    <row r="76" spans="1:14" ht="14.5" customHeight="1" x14ac:dyDescent="0.35">
      <c r="A76" s="17"/>
      <c r="B76" s="4" t="s">
        <v>59</v>
      </c>
      <c r="C76" s="9">
        <v>8000000</v>
      </c>
      <c r="D76" s="9" t="s">
        <v>154</v>
      </c>
      <c r="E76" s="4" t="s">
        <v>138</v>
      </c>
      <c r="F76" s="9">
        <v>300000000</v>
      </c>
      <c r="I76" s="20" t="s">
        <v>2</v>
      </c>
      <c r="J76" s="21" t="s">
        <v>108</v>
      </c>
      <c r="K76" s="22"/>
      <c r="L76" s="22"/>
      <c r="M76" s="22"/>
      <c r="N76" s="23"/>
    </row>
    <row r="77" spans="1:14" x14ac:dyDescent="0.35">
      <c r="A77" s="17"/>
      <c r="B77" s="4" t="s">
        <v>60</v>
      </c>
      <c r="C77" s="9">
        <v>9000000</v>
      </c>
      <c r="D77" s="9" t="s">
        <v>154</v>
      </c>
      <c r="E77" s="4" t="s">
        <v>138</v>
      </c>
      <c r="F77" s="9">
        <v>200000000</v>
      </c>
      <c r="I77" s="20"/>
      <c r="J77" s="11" t="s">
        <v>112</v>
      </c>
      <c r="K77" s="11" t="s">
        <v>113</v>
      </c>
      <c r="L77" s="11" t="s">
        <v>114</v>
      </c>
      <c r="M77" s="11" t="s">
        <v>115</v>
      </c>
      <c r="N77" s="11" t="s">
        <v>165</v>
      </c>
    </row>
    <row r="78" spans="1:14" x14ac:dyDescent="0.35">
      <c r="A78" s="17"/>
      <c r="B78" s="4" t="s">
        <v>61</v>
      </c>
      <c r="C78" s="9">
        <v>4000000</v>
      </c>
      <c r="D78" s="9">
        <v>4000000</v>
      </c>
      <c r="E78" s="4" t="s">
        <v>143</v>
      </c>
      <c r="F78" s="9">
        <v>200000000</v>
      </c>
      <c r="I78" s="4" t="s">
        <v>4</v>
      </c>
      <c r="J78" s="4">
        <v>2</v>
      </c>
      <c r="K78" s="4">
        <v>1</v>
      </c>
      <c r="L78" s="4">
        <v>2</v>
      </c>
      <c r="M78" s="4">
        <v>1</v>
      </c>
      <c r="N78" s="4">
        <v>2</v>
      </c>
    </row>
    <row r="79" spans="1:14" x14ac:dyDescent="0.35">
      <c r="A79" s="17"/>
      <c r="B79" s="4" t="s">
        <v>62</v>
      </c>
      <c r="C79" s="9">
        <v>4200000</v>
      </c>
      <c r="D79" s="9">
        <v>3000000</v>
      </c>
      <c r="E79" s="4" t="s">
        <v>143</v>
      </c>
      <c r="F79" s="9">
        <v>150000000</v>
      </c>
      <c r="I79" s="4" t="s">
        <v>5</v>
      </c>
      <c r="J79" s="4">
        <v>2</v>
      </c>
      <c r="K79" s="4">
        <v>4</v>
      </c>
      <c r="L79" s="4">
        <v>5</v>
      </c>
      <c r="M79" s="4">
        <v>1</v>
      </c>
      <c r="N79" s="4">
        <v>3</v>
      </c>
    </row>
    <row r="80" spans="1:14" x14ac:dyDescent="0.35">
      <c r="A80" s="17"/>
      <c r="B80" s="4" t="s">
        <v>63</v>
      </c>
      <c r="C80" s="9">
        <v>4000000</v>
      </c>
      <c r="D80" s="9">
        <v>3500000</v>
      </c>
      <c r="E80" s="4" t="s">
        <v>143</v>
      </c>
      <c r="F80" s="9">
        <v>180000000</v>
      </c>
      <c r="I80" s="4" t="s">
        <v>55</v>
      </c>
      <c r="J80" s="4">
        <v>3</v>
      </c>
      <c r="K80" s="4">
        <v>5</v>
      </c>
      <c r="L80" s="4">
        <v>4</v>
      </c>
      <c r="M80" s="4">
        <v>1</v>
      </c>
      <c r="N80" s="4">
        <v>3</v>
      </c>
    </row>
    <row r="81" spans="1:14" x14ac:dyDescent="0.35">
      <c r="A81" s="17"/>
      <c r="B81" s="4" t="s">
        <v>64</v>
      </c>
      <c r="C81" s="9">
        <v>4500000</v>
      </c>
      <c r="D81" s="9">
        <v>4000000</v>
      </c>
      <c r="E81" s="4" t="s">
        <v>143</v>
      </c>
      <c r="F81" s="9">
        <v>200000000</v>
      </c>
      <c r="I81" s="4" t="s">
        <v>56</v>
      </c>
      <c r="J81" s="4">
        <v>2</v>
      </c>
      <c r="K81" s="4">
        <v>2</v>
      </c>
      <c r="L81" s="4">
        <v>5</v>
      </c>
      <c r="M81" s="4">
        <v>1</v>
      </c>
      <c r="N81" s="4">
        <v>3</v>
      </c>
    </row>
    <row r="82" spans="1:14" x14ac:dyDescent="0.35">
      <c r="A82" s="17"/>
      <c r="B82" s="4" t="s">
        <v>65</v>
      </c>
      <c r="C82" s="9">
        <v>12000000</v>
      </c>
      <c r="D82" s="9">
        <v>3000000</v>
      </c>
      <c r="E82" s="4" t="s">
        <v>138</v>
      </c>
      <c r="F82" s="9">
        <v>350000000</v>
      </c>
      <c r="I82" s="4" t="s">
        <v>57</v>
      </c>
      <c r="J82" s="4">
        <v>5</v>
      </c>
      <c r="K82" s="4">
        <v>5</v>
      </c>
      <c r="L82" s="4">
        <v>5</v>
      </c>
      <c r="M82" s="4">
        <v>1</v>
      </c>
      <c r="N82" s="4">
        <v>3</v>
      </c>
    </row>
    <row r="83" spans="1:14" x14ac:dyDescent="0.35">
      <c r="A83" s="17"/>
      <c r="B83" s="4" t="s">
        <v>66</v>
      </c>
      <c r="C83" s="9">
        <v>5000000</v>
      </c>
      <c r="D83" s="9" t="s">
        <v>154</v>
      </c>
      <c r="E83" s="4" t="s">
        <v>143</v>
      </c>
      <c r="F83" s="9">
        <v>200000000</v>
      </c>
      <c r="I83" s="4" t="s">
        <v>58</v>
      </c>
      <c r="J83" s="4">
        <v>5</v>
      </c>
      <c r="K83" s="4">
        <v>1</v>
      </c>
      <c r="L83" s="4">
        <v>4</v>
      </c>
      <c r="M83" s="4">
        <v>2</v>
      </c>
      <c r="N83" s="4">
        <v>3</v>
      </c>
    </row>
    <row r="84" spans="1:14" x14ac:dyDescent="0.35">
      <c r="A84" s="17"/>
      <c r="B84" s="4" t="s">
        <v>67</v>
      </c>
      <c r="C84" s="9">
        <v>9000000</v>
      </c>
      <c r="D84" s="9" t="s">
        <v>154</v>
      </c>
      <c r="E84" s="4" t="s">
        <v>143</v>
      </c>
      <c r="F84" s="9">
        <v>180000000</v>
      </c>
      <c r="I84" s="4" t="s">
        <v>59</v>
      </c>
      <c r="J84" s="4">
        <v>5</v>
      </c>
      <c r="K84" s="4">
        <v>5</v>
      </c>
      <c r="L84" s="4">
        <v>4</v>
      </c>
      <c r="M84" s="4">
        <v>2</v>
      </c>
      <c r="N84" s="4">
        <v>3</v>
      </c>
    </row>
    <row r="85" spans="1:14" x14ac:dyDescent="0.35">
      <c r="A85" s="17"/>
      <c r="B85" s="4" t="s">
        <v>68</v>
      </c>
      <c r="C85" s="9">
        <v>3900000</v>
      </c>
      <c r="D85" s="9">
        <v>5000000</v>
      </c>
      <c r="E85" s="4" t="s">
        <v>138</v>
      </c>
      <c r="F85" s="9">
        <v>250000000</v>
      </c>
      <c r="I85" s="4" t="s">
        <v>60</v>
      </c>
      <c r="J85" s="4">
        <v>5</v>
      </c>
      <c r="K85" s="4">
        <v>5</v>
      </c>
      <c r="L85" s="4">
        <v>4</v>
      </c>
      <c r="M85" s="4">
        <v>1</v>
      </c>
      <c r="N85" s="4">
        <v>3</v>
      </c>
    </row>
    <row r="86" spans="1:14" x14ac:dyDescent="0.35">
      <c r="A86" s="17"/>
      <c r="B86" s="4" t="s">
        <v>69</v>
      </c>
      <c r="C86" s="9">
        <v>3500000</v>
      </c>
      <c r="D86" s="9">
        <v>3000000</v>
      </c>
      <c r="E86" s="4" t="s">
        <v>143</v>
      </c>
      <c r="F86" s="9">
        <v>150000000</v>
      </c>
      <c r="I86" s="4" t="s">
        <v>61</v>
      </c>
      <c r="J86" s="4">
        <v>2</v>
      </c>
      <c r="K86" s="4">
        <v>2</v>
      </c>
      <c r="L86" s="4">
        <v>5</v>
      </c>
      <c r="M86" s="4">
        <v>1</v>
      </c>
      <c r="N86" s="4">
        <v>3</v>
      </c>
    </row>
    <row r="87" spans="1:14" x14ac:dyDescent="0.35">
      <c r="A87" s="17"/>
      <c r="B87" s="4" t="s">
        <v>70</v>
      </c>
      <c r="C87" s="9">
        <v>9500000</v>
      </c>
      <c r="D87" s="9" t="s">
        <v>154</v>
      </c>
      <c r="E87" s="4" t="s">
        <v>143</v>
      </c>
      <c r="F87" s="9">
        <v>140000000</v>
      </c>
      <c r="I87" s="4" t="s">
        <v>62</v>
      </c>
      <c r="J87" s="4">
        <v>2</v>
      </c>
      <c r="K87" s="4">
        <v>1</v>
      </c>
      <c r="L87" s="4">
        <v>5</v>
      </c>
      <c r="M87" s="4">
        <v>1</v>
      </c>
      <c r="N87" s="4">
        <v>3</v>
      </c>
    </row>
    <row r="88" spans="1:14" x14ac:dyDescent="0.35">
      <c r="A88" s="17"/>
      <c r="B88" s="4" t="s">
        <v>71</v>
      </c>
      <c r="C88" s="9">
        <v>11000000</v>
      </c>
      <c r="D88" s="9" t="s">
        <v>154</v>
      </c>
      <c r="E88" s="4" t="s">
        <v>138</v>
      </c>
      <c r="F88" s="9">
        <v>500000000</v>
      </c>
      <c r="I88" s="4" t="s">
        <v>63</v>
      </c>
      <c r="J88" s="4">
        <v>2</v>
      </c>
      <c r="K88" s="4">
        <v>2</v>
      </c>
      <c r="L88" s="4">
        <v>5</v>
      </c>
      <c r="M88" s="4">
        <v>1</v>
      </c>
      <c r="N88" s="4">
        <v>3</v>
      </c>
    </row>
    <row r="89" spans="1:14" x14ac:dyDescent="0.35">
      <c r="A89" s="17"/>
      <c r="B89" s="4" t="s">
        <v>72</v>
      </c>
      <c r="C89" s="9">
        <v>3500000</v>
      </c>
      <c r="D89" s="9">
        <v>4000000</v>
      </c>
      <c r="E89" s="4" t="s">
        <v>143</v>
      </c>
      <c r="F89" s="9">
        <v>200000000</v>
      </c>
      <c r="I89" s="4" t="s">
        <v>64</v>
      </c>
      <c r="J89" s="4">
        <v>2</v>
      </c>
      <c r="K89" s="4">
        <v>2</v>
      </c>
      <c r="L89" s="4">
        <v>5</v>
      </c>
      <c r="M89" s="4">
        <v>1</v>
      </c>
      <c r="N89" s="4">
        <v>3</v>
      </c>
    </row>
    <row r="90" spans="1:14" x14ac:dyDescent="0.35">
      <c r="A90" s="17"/>
      <c r="B90" s="4" t="s">
        <v>73</v>
      </c>
      <c r="C90" s="9">
        <v>11000000</v>
      </c>
      <c r="D90" s="9" t="s">
        <v>154</v>
      </c>
      <c r="E90" s="4" t="s">
        <v>143</v>
      </c>
      <c r="F90" s="9">
        <v>250000000</v>
      </c>
      <c r="I90" s="4" t="s">
        <v>65</v>
      </c>
      <c r="J90" s="4">
        <v>5</v>
      </c>
      <c r="K90" s="4">
        <v>1</v>
      </c>
      <c r="L90" s="4">
        <v>4</v>
      </c>
      <c r="M90" s="4">
        <v>3</v>
      </c>
      <c r="N90" s="4">
        <v>3</v>
      </c>
    </row>
    <row r="91" spans="1:14" x14ac:dyDescent="0.35">
      <c r="A91" s="17"/>
      <c r="B91" s="4" t="s">
        <v>74</v>
      </c>
      <c r="C91" s="9">
        <v>3600000</v>
      </c>
      <c r="D91" s="9">
        <v>2500000</v>
      </c>
      <c r="E91" s="4" t="s">
        <v>143</v>
      </c>
      <c r="F91" s="9">
        <v>100000000</v>
      </c>
      <c r="I91" s="4" t="s">
        <v>66</v>
      </c>
      <c r="J91" s="4">
        <v>2</v>
      </c>
      <c r="K91" s="4">
        <v>5</v>
      </c>
      <c r="L91" s="4">
        <v>5</v>
      </c>
      <c r="M91" s="4">
        <v>1</v>
      </c>
      <c r="N91" s="4">
        <v>3</v>
      </c>
    </row>
    <row r="92" spans="1:14" x14ac:dyDescent="0.35">
      <c r="A92" s="17"/>
      <c r="B92" s="4" t="s">
        <v>75</v>
      </c>
      <c r="C92" s="9">
        <v>3500000</v>
      </c>
      <c r="D92" s="9">
        <v>5000000</v>
      </c>
      <c r="E92" s="4" t="s">
        <v>138</v>
      </c>
      <c r="F92" s="9">
        <v>200000000</v>
      </c>
      <c r="I92" s="4" t="s">
        <v>67</v>
      </c>
      <c r="J92" s="4">
        <v>5</v>
      </c>
      <c r="K92" s="4">
        <v>5</v>
      </c>
      <c r="L92" s="4">
        <v>5</v>
      </c>
      <c r="M92" s="4">
        <v>1</v>
      </c>
      <c r="N92" s="4">
        <v>3</v>
      </c>
    </row>
    <row r="93" spans="1:14" x14ac:dyDescent="0.35">
      <c r="A93" s="17"/>
      <c r="B93" s="4" t="s">
        <v>76</v>
      </c>
      <c r="C93" s="9">
        <v>3500000</v>
      </c>
      <c r="D93" s="9">
        <v>2000000</v>
      </c>
      <c r="E93" s="4" t="s">
        <v>143</v>
      </c>
      <c r="F93" s="9">
        <v>250000000</v>
      </c>
      <c r="I93" s="4" t="s">
        <v>68</v>
      </c>
      <c r="J93" s="4">
        <v>1</v>
      </c>
      <c r="K93" s="4">
        <v>3</v>
      </c>
      <c r="L93" s="4">
        <v>4</v>
      </c>
      <c r="M93" s="4">
        <v>2</v>
      </c>
      <c r="N93" s="4">
        <v>3</v>
      </c>
    </row>
    <row r="94" spans="1:14" x14ac:dyDescent="0.35">
      <c r="A94" s="17"/>
      <c r="B94" s="4" t="s">
        <v>77</v>
      </c>
      <c r="C94" s="9">
        <v>3700000</v>
      </c>
      <c r="D94" s="9">
        <v>2000000</v>
      </c>
      <c r="E94" s="4" t="s">
        <v>134</v>
      </c>
      <c r="F94" s="9">
        <v>170000000</v>
      </c>
      <c r="I94" s="4" t="s">
        <v>69</v>
      </c>
      <c r="J94" s="4">
        <v>1</v>
      </c>
      <c r="K94" s="4">
        <v>1</v>
      </c>
      <c r="L94" s="4">
        <v>5</v>
      </c>
      <c r="M94" s="4">
        <v>1</v>
      </c>
      <c r="N94" s="4">
        <v>3</v>
      </c>
    </row>
    <row r="95" spans="1:14" x14ac:dyDescent="0.35">
      <c r="A95" s="17"/>
      <c r="B95" s="4" t="s">
        <v>78</v>
      </c>
      <c r="C95" s="9">
        <v>3600000</v>
      </c>
      <c r="D95" s="9" t="s">
        <v>154</v>
      </c>
      <c r="E95" s="4" t="s">
        <v>143</v>
      </c>
      <c r="F95" s="9">
        <v>150000000</v>
      </c>
      <c r="I95" s="4" t="s">
        <v>70</v>
      </c>
      <c r="J95" s="4">
        <v>5</v>
      </c>
      <c r="K95" s="4">
        <v>5</v>
      </c>
      <c r="L95" s="4">
        <v>5</v>
      </c>
      <c r="M95" s="4">
        <v>1</v>
      </c>
      <c r="N95" s="4">
        <v>3</v>
      </c>
    </row>
    <row r="96" spans="1:14" x14ac:dyDescent="0.35">
      <c r="A96" s="17"/>
      <c r="B96" s="4" t="s">
        <v>79</v>
      </c>
      <c r="C96" s="9">
        <v>12000000</v>
      </c>
      <c r="D96" s="9">
        <v>3000000</v>
      </c>
      <c r="E96" s="4" t="s">
        <v>138</v>
      </c>
      <c r="F96" s="9">
        <v>400000000</v>
      </c>
      <c r="I96" s="4" t="s">
        <v>71</v>
      </c>
      <c r="J96" s="4">
        <v>5</v>
      </c>
      <c r="K96" s="4">
        <v>5</v>
      </c>
      <c r="L96" s="4">
        <v>4</v>
      </c>
      <c r="M96" s="4">
        <v>4</v>
      </c>
      <c r="N96" s="4">
        <v>3</v>
      </c>
    </row>
    <row r="97" spans="1:14" x14ac:dyDescent="0.35">
      <c r="A97" s="17"/>
      <c r="B97" s="4" t="s">
        <v>80</v>
      </c>
      <c r="C97" s="9">
        <v>3600000</v>
      </c>
      <c r="D97" s="9">
        <v>3000000</v>
      </c>
      <c r="E97" s="4" t="s">
        <v>143</v>
      </c>
      <c r="F97" s="9">
        <v>200000000</v>
      </c>
      <c r="I97" s="4" t="s">
        <v>72</v>
      </c>
      <c r="J97" s="4">
        <v>1</v>
      </c>
      <c r="K97" s="4">
        <v>2</v>
      </c>
      <c r="L97" s="4">
        <v>5</v>
      </c>
      <c r="M97" s="4">
        <v>1</v>
      </c>
      <c r="N97" s="4">
        <v>3</v>
      </c>
    </row>
    <row r="98" spans="1:14" x14ac:dyDescent="0.35">
      <c r="A98" s="17"/>
      <c r="B98" s="4" t="s">
        <v>81</v>
      </c>
      <c r="C98" s="9">
        <v>3700000</v>
      </c>
      <c r="D98" s="9">
        <v>3000000</v>
      </c>
      <c r="E98" s="4" t="s">
        <v>143</v>
      </c>
      <c r="F98" s="9">
        <v>150000000</v>
      </c>
      <c r="I98" s="4" t="s">
        <v>73</v>
      </c>
      <c r="J98" s="4">
        <v>5</v>
      </c>
      <c r="K98" s="4">
        <v>5</v>
      </c>
      <c r="L98" s="4">
        <v>5</v>
      </c>
      <c r="M98" s="4">
        <v>2</v>
      </c>
      <c r="N98" s="4">
        <v>3</v>
      </c>
    </row>
    <row r="99" spans="1:14" x14ac:dyDescent="0.35">
      <c r="A99" s="17"/>
      <c r="B99" s="4" t="s">
        <v>82</v>
      </c>
      <c r="C99" s="9">
        <v>12000000</v>
      </c>
      <c r="D99" s="9" t="s">
        <v>154</v>
      </c>
      <c r="E99" s="4" t="s">
        <v>155</v>
      </c>
      <c r="F99" s="9">
        <v>500000000</v>
      </c>
      <c r="I99" s="4" t="s">
        <v>74</v>
      </c>
      <c r="J99" s="4">
        <v>1</v>
      </c>
      <c r="K99" s="4">
        <v>1</v>
      </c>
      <c r="L99" s="4">
        <v>5</v>
      </c>
      <c r="M99" s="4">
        <v>1</v>
      </c>
      <c r="N99" s="4">
        <v>3</v>
      </c>
    </row>
    <row r="100" spans="1:14" x14ac:dyDescent="0.35">
      <c r="A100" s="17"/>
      <c r="B100" s="4" t="s">
        <v>83</v>
      </c>
      <c r="C100" s="9">
        <v>13000000</v>
      </c>
      <c r="D100" s="9" t="s">
        <v>154</v>
      </c>
      <c r="E100" s="4" t="s">
        <v>143</v>
      </c>
      <c r="F100" s="9">
        <v>300000000</v>
      </c>
      <c r="I100" s="4" t="s">
        <v>75</v>
      </c>
      <c r="J100" s="4">
        <v>1</v>
      </c>
      <c r="K100" s="4">
        <v>3</v>
      </c>
      <c r="L100" s="4">
        <v>4</v>
      </c>
      <c r="M100" s="4">
        <v>1</v>
      </c>
      <c r="N100" s="4">
        <v>3</v>
      </c>
    </row>
    <row r="101" spans="1:14" x14ac:dyDescent="0.35">
      <c r="A101" s="17"/>
      <c r="B101" s="4" t="s">
        <v>84</v>
      </c>
      <c r="C101" s="9">
        <v>15000000</v>
      </c>
      <c r="D101" s="9">
        <v>4500000</v>
      </c>
      <c r="E101" s="4" t="s">
        <v>138</v>
      </c>
      <c r="F101" s="9">
        <v>550000000</v>
      </c>
      <c r="I101" s="4" t="s">
        <v>76</v>
      </c>
      <c r="J101" s="4">
        <v>1</v>
      </c>
      <c r="K101" s="4">
        <v>1</v>
      </c>
      <c r="L101" s="4">
        <v>5</v>
      </c>
      <c r="M101" s="4">
        <v>2</v>
      </c>
      <c r="N101" s="4">
        <v>3</v>
      </c>
    </row>
    <row r="102" spans="1:14" x14ac:dyDescent="0.35">
      <c r="A102" s="17"/>
      <c r="B102" s="4" t="s">
        <v>85</v>
      </c>
      <c r="C102" s="9">
        <v>3600000</v>
      </c>
      <c r="D102" s="9">
        <v>3500000</v>
      </c>
      <c r="E102" s="4" t="s">
        <v>143</v>
      </c>
      <c r="F102" s="9">
        <v>150000000</v>
      </c>
      <c r="I102" s="4" t="s">
        <v>77</v>
      </c>
      <c r="J102" s="4">
        <v>1</v>
      </c>
      <c r="K102" s="4">
        <v>1</v>
      </c>
      <c r="L102" s="4">
        <v>5</v>
      </c>
      <c r="M102" s="4">
        <v>1</v>
      </c>
      <c r="N102" s="4">
        <v>2</v>
      </c>
    </row>
    <row r="103" spans="1:14" x14ac:dyDescent="0.35">
      <c r="A103" s="17"/>
      <c r="B103" s="4" t="s">
        <v>86</v>
      </c>
      <c r="C103" s="9">
        <v>3600000</v>
      </c>
      <c r="D103" s="9">
        <v>3000000</v>
      </c>
      <c r="E103" s="4" t="s">
        <v>143</v>
      </c>
      <c r="F103" s="9">
        <v>200000000</v>
      </c>
      <c r="I103" s="4" t="s">
        <v>78</v>
      </c>
      <c r="J103" s="4">
        <v>1</v>
      </c>
      <c r="K103" s="4">
        <v>5</v>
      </c>
      <c r="L103" s="4">
        <v>5</v>
      </c>
      <c r="M103" s="4">
        <v>1</v>
      </c>
      <c r="N103" s="4">
        <v>3</v>
      </c>
    </row>
    <row r="104" spans="1:14" x14ac:dyDescent="0.35">
      <c r="A104" s="17"/>
      <c r="B104" s="4" t="s">
        <v>87</v>
      </c>
      <c r="C104" s="9">
        <v>8000000</v>
      </c>
      <c r="D104" s="9" t="s">
        <v>154</v>
      </c>
      <c r="E104" s="4" t="s">
        <v>138</v>
      </c>
      <c r="F104" s="9">
        <v>250000000</v>
      </c>
      <c r="I104" s="4" t="s">
        <v>79</v>
      </c>
      <c r="J104" s="4">
        <v>5</v>
      </c>
      <c r="K104" s="4">
        <v>1</v>
      </c>
      <c r="L104" s="4">
        <v>4</v>
      </c>
      <c r="M104" s="4">
        <v>3</v>
      </c>
      <c r="N104" s="4">
        <v>3</v>
      </c>
    </row>
    <row r="105" spans="1:14" x14ac:dyDescent="0.35">
      <c r="A105" s="17"/>
      <c r="B105" s="4" t="s">
        <v>88</v>
      </c>
      <c r="C105" s="9">
        <v>9000000</v>
      </c>
      <c r="D105" s="9" t="s">
        <v>154</v>
      </c>
      <c r="E105" s="4" t="s">
        <v>138</v>
      </c>
      <c r="F105" s="9">
        <v>450000000</v>
      </c>
      <c r="I105" s="4" t="s">
        <v>80</v>
      </c>
      <c r="J105" s="4">
        <v>1</v>
      </c>
      <c r="K105" s="4">
        <v>1</v>
      </c>
      <c r="L105" s="4">
        <v>5</v>
      </c>
      <c r="M105" s="4">
        <v>1</v>
      </c>
      <c r="N105" s="4">
        <v>3</v>
      </c>
    </row>
    <row r="106" spans="1:14" x14ac:dyDescent="0.35">
      <c r="A106" s="17"/>
      <c r="B106" s="4" t="s">
        <v>89</v>
      </c>
      <c r="C106" s="9">
        <v>8000000</v>
      </c>
      <c r="D106" s="9">
        <v>2000000</v>
      </c>
      <c r="E106" s="4" t="s">
        <v>138</v>
      </c>
      <c r="F106" s="9">
        <v>500000000</v>
      </c>
      <c r="I106" s="4" t="s">
        <v>81</v>
      </c>
      <c r="J106" s="4">
        <v>1</v>
      </c>
      <c r="K106" s="4">
        <v>1</v>
      </c>
      <c r="L106" s="4">
        <v>5</v>
      </c>
      <c r="M106" s="4">
        <v>1</v>
      </c>
      <c r="N106" s="4">
        <v>3</v>
      </c>
    </row>
    <row r="107" spans="1:14" x14ac:dyDescent="0.35">
      <c r="A107" s="17"/>
      <c r="B107" s="4" t="s">
        <v>90</v>
      </c>
      <c r="C107" s="9">
        <v>10000000</v>
      </c>
      <c r="D107" s="9" t="s">
        <v>154</v>
      </c>
      <c r="E107" s="4" t="s">
        <v>143</v>
      </c>
      <c r="F107" s="9">
        <v>200000000</v>
      </c>
      <c r="I107" s="4" t="s">
        <v>82</v>
      </c>
      <c r="J107" s="4">
        <v>5</v>
      </c>
      <c r="K107" s="4">
        <v>5</v>
      </c>
      <c r="L107" s="4">
        <v>2</v>
      </c>
      <c r="M107" s="4">
        <v>4</v>
      </c>
      <c r="N107" s="4">
        <v>3</v>
      </c>
    </row>
    <row r="108" spans="1:14" x14ac:dyDescent="0.35">
      <c r="A108" s="17"/>
      <c r="B108" s="4" t="s">
        <v>91</v>
      </c>
      <c r="C108" s="9">
        <v>9000000</v>
      </c>
      <c r="D108" s="9" t="s">
        <v>154</v>
      </c>
      <c r="E108" s="4" t="s">
        <v>138</v>
      </c>
      <c r="F108" s="9">
        <v>550000000</v>
      </c>
      <c r="I108" s="4" t="s">
        <v>83</v>
      </c>
      <c r="J108" s="4">
        <v>5</v>
      </c>
      <c r="K108" s="4">
        <v>5</v>
      </c>
      <c r="L108" s="4">
        <v>5</v>
      </c>
      <c r="M108" s="4">
        <v>2</v>
      </c>
      <c r="N108" s="4">
        <v>3</v>
      </c>
    </row>
    <row r="109" spans="1:14" x14ac:dyDescent="0.35">
      <c r="A109" s="17"/>
      <c r="B109" s="4" t="s">
        <v>92</v>
      </c>
      <c r="C109" s="9">
        <v>8500000</v>
      </c>
      <c r="D109" s="9" t="s">
        <v>154</v>
      </c>
      <c r="E109" s="4" t="s">
        <v>134</v>
      </c>
      <c r="F109" s="9">
        <v>300000000</v>
      </c>
      <c r="I109" s="4" t="s">
        <v>84</v>
      </c>
      <c r="J109" s="4">
        <v>5</v>
      </c>
      <c r="K109" s="4">
        <v>2</v>
      </c>
      <c r="L109" s="4">
        <v>4</v>
      </c>
      <c r="M109" s="4">
        <v>5</v>
      </c>
      <c r="N109" s="4">
        <v>3</v>
      </c>
    </row>
    <row r="110" spans="1:14" x14ac:dyDescent="0.35">
      <c r="A110" s="17"/>
      <c r="B110" s="4" t="s">
        <v>93</v>
      </c>
      <c r="C110" s="9">
        <v>12000000</v>
      </c>
      <c r="D110" s="9" t="s">
        <v>154</v>
      </c>
      <c r="E110" s="4" t="s">
        <v>143</v>
      </c>
      <c r="F110" s="9">
        <v>400000000</v>
      </c>
      <c r="I110" s="4" t="s">
        <v>85</v>
      </c>
      <c r="J110" s="4">
        <v>1</v>
      </c>
      <c r="K110" s="4">
        <v>2</v>
      </c>
      <c r="L110" s="4">
        <v>5</v>
      </c>
      <c r="M110" s="4">
        <v>1</v>
      </c>
      <c r="N110" s="4">
        <v>3</v>
      </c>
    </row>
    <row r="111" spans="1:14" x14ac:dyDescent="0.35">
      <c r="A111" s="17"/>
      <c r="B111" s="4" t="s">
        <v>94</v>
      </c>
      <c r="C111" s="9">
        <v>3500000</v>
      </c>
      <c r="D111" s="9">
        <v>2500000</v>
      </c>
      <c r="E111" s="4" t="s">
        <v>143</v>
      </c>
      <c r="F111" s="9">
        <v>150000000</v>
      </c>
      <c r="I111" s="4" t="s">
        <v>86</v>
      </c>
      <c r="J111" s="4">
        <v>1</v>
      </c>
      <c r="K111" s="4">
        <v>1</v>
      </c>
      <c r="L111" s="4">
        <v>5</v>
      </c>
      <c r="M111" s="4">
        <v>1</v>
      </c>
      <c r="N111" s="4">
        <v>3</v>
      </c>
    </row>
    <row r="112" spans="1:14" x14ac:dyDescent="0.35">
      <c r="A112" s="17"/>
      <c r="B112" s="4" t="s">
        <v>95</v>
      </c>
      <c r="C112" s="9">
        <v>3600000</v>
      </c>
      <c r="D112" s="9">
        <v>4000000</v>
      </c>
      <c r="E112" s="4" t="s">
        <v>143</v>
      </c>
      <c r="F112" s="9">
        <v>200000000</v>
      </c>
      <c r="I112" s="4" t="s">
        <v>87</v>
      </c>
      <c r="J112" s="4">
        <v>5</v>
      </c>
      <c r="K112" s="4">
        <v>5</v>
      </c>
      <c r="L112" s="4">
        <v>4</v>
      </c>
      <c r="M112" s="4">
        <v>2</v>
      </c>
      <c r="N112" s="4">
        <v>3</v>
      </c>
    </row>
    <row r="113" spans="1:14" x14ac:dyDescent="0.35">
      <c r="A113" s="17"/>
      <c r="B113" s="4" t="s">
        <v>96</v>
      </c>
      <c r="C113" s="9">
        <v>9000000</v>
      </c>
      <c r="D113" s="9" t="s">
        <v>154</v>
      </c>
      <c r="E113" s="4" t="s">
        <v>143</v>
      </c>
      <c r="F113" s="9">
        <v>150000000</v>
      </c>
      <c r="I113" s="4" t="s">
        <v>88</v>
      </c>
      <c r="J113" s="4">
        <v>5</v>
      </c>
      <c r="K113" s="4">
        <v>5</v>
      </c>
      <c r="L113" s="4">
        <v>4</v>
      </c>
      <c r="M113" s="4">
        <v>4</v>
      </c>
      <c r="N113" s="4">
        <v>3</v>
      </c>
    </row>
    <row r="114" spans="1:14" x14ac:dyDescent="0.35">
      <c r="A114" s="17"/>
      <c r="B114" s="4" t="s">
        <v>97</v>
      </c>
      <c r="C114" s="9">
        <v>9000000</v>
      </c>
      <c r="D114" s="9" t="s">
        <v>154</v>
      </c>
      <c r="E114" s="4" t="s">
        <v>134</v>
      </c>
      <c r="F114" s="9">
        <v>300000000</v>
      </c>
      <c r="I114" s="4" t="s">
        <v>89</v>
      </c>
      <c r="J114" s="4">
        <v>5</v>
      </c>
      <c r="K114" s="4">
        <v>1</v>
      </c>
      <c r="L114" s="4">
        <v>4</v>
      </c>
      <c r="M114" s="4">
        <v>4</v>
      </c>
      <c r="N114" s="4">
        <v>3</v>
      </c>
    </row>
    <row r="115" spans="1:14" x14ac:dyDescent="0.35">
      <c r="A115" s="17"/>
      <c r="B115" s="4" t="s">
        <v>98</v>
      </c>
      <c r="C115" s="9">
        <v>3500000</v>
      </c>
      <c r="D115" s="9">
        <v>8000000</v>
      </c>
      <c r="E115" s="4" t="s">
        <v>138</v>
      </c>
      <c r="F115" s="9">
        <v>100000000</v>
      </c>
      <c r="I115" s="4" t="s">
        <v>90</v>
      </c>
      <c r="J115" s="4">
        <v>5</v>
      </c>
      <c r="K115" s="4">
        <v>5</v>
      </c>
      <c r="L115" s="4">
        <v>5</v>
      </c>
      <c r="M115" s="4">
        <v>1</v>
      </c>
      <c r="N115" s="4">
        <v>3</v>
      </c>
    </row>
    <row r="116" spans="1:14" x14ac:dyDescent="0.35">
      <c r="A116" s="17"/>
      <c r="B116" s="4" t="s">
        <v>99</v>
      </c>
      <c r="C116" s="9">
        <v>11000000</v>
      </c>
      <c r="D116" s="9">
        <v>2000000</v>
      </c>
      <c r="E116" s="4" t="s">
        <v>138</v>
      </c>
      <c r="F116" s="9">
        <v>500000000</v>
      </c>
      <c r="I116" s="4" t="s">
        <v>91</v>
      </c>
      <c r="J116" s="4">
        <v>5</v>
      </c>
      <c r="K116" s="4">
        <v>5</v>
      </c>
      <c r="L116" s="4">
        <v>4</v>
      </c>
      <c r="M116" s="4">
        <v>5</v>
      </c>
      <c r="N116" s="4">
        <v>3</v>
      </c>
    </row>
    <row r="117" spans="1:14" x14ac:dyDescent="0.35">
      <c r="A117" s="17"/>
      <c r="B117" s="4" t="s">
        <v>100</v>
      </c>
      <c r="C117" s="9">
        <v>12000000</v>
      </c>
      <c r="D117" s="9" t="s">
        <v>154</v>
      </c>
      <c r="E117" s="4" t="s">
        <v>155</v>
      </c>
      <c r="F117" s="9">
        <v>450000000</v>
      </c>
      <c r="I117" s="4" t="s">
        <v>92</v>
      </c>
      <c r="J117" s="4">
        <v>5</v>
      </c>
      <c r="K117" s="4">
        <v>5</v>
      </c>
      <c r="L117" s="4">
        <v>4</v>
      </c>
      <c r="M117" s="4">
        <v>3</v>
      </c>
      <c r="N117" s="4">
        <v>2</v>
      </c>
    </row>
    <row r="118" spans="1:14" x14ac:dyDescent="0.35">
      <c r="A118" s="17"/>
      <c r="B118" s="4" t="s">
        <v>101</v>
      </c>
      <c r="C118" s="9">
        <v>9000000</v>
      </c>
      <c r="D118" s="9" t="s">
        <v>154</v>
      </c>
      <c r="E118" s="4" t="s">
        <v>138</v>
      </c>
      <c r="F118" s="9">
        <v>300000000</v>
      </c>
      <c r="I118" s="4" t="s">
        <v>93</v>
      </c>
      <c r="J118" s="4">
        <v>5</v>
      </c>
      <c r="K118" s="4">
        <v>5</v>
      </c>
      <c r="L118" s="4">
        <v>5</v>
      </c>
      <c r="M118" s="4">
        <v>3</v>
      </c>
      <c r="N118" s="4">
        <v>3</v>
      </c>
    </row>
    <row r="119" spans="1:14" x14ac:dyDescent="0.35">
      <c r="A119" s="17"/>
      <c r="B119" s="4" t="s">
        <v>102</v>
      </c>
      <c r="C119" s="9">
        <v>3800000</v>
      </c>
      <c r="D119" s="9">
        <v>7000000</v>
      </c>
      <c r="E119" s="4" t="s">
        <v>138</v>
      </c>
      <c r="F119" s="9">
        <v>500000000</v>
      </c>
      <c r="I119" s="4" t="s">
        <v>94</v>
      </c>
      <c r="J119" s="4">
        <v>1</v>
      </c>
      <c r="K119" s="4">
        <v>1</v>
      </c>
      <c r="L119" s="4">
        <v>5</v>
      </c>
      <c r="M119" s="4">
        <v>1</v>
      </c>
      <c r="N119" s="4">
        <v>3</v>
      </c>
    </row>
    <row r="120" spans="1:14" x14ac:dyDescent="0.35">
      <c r="B120" s="12"/>
      <c r="I120" s="4" t="s">
        <v>95</v>
      </c>
      <c r="J120" s="4">
        <v>1</v>
      </c>
      <c r="K120" s="4">
        <v>2</v>
      </c>
      <c r="L120" s="4">
        <v>5</v>
      </c>
      <c r="M120" s="4">
        <v>1</v>
      </c>
      <c r="N120" s="4">
        <v>3</v>
      </c>
    </row>
    <row r="121" spans="1:14" x14ac:dyDescent="0.35">
      <c r="I121" s="4" t="s">
        <v>96</v>
      </c>
      <c r="J121" s="4">
        <v>5</v>
      </c>
      <c r="K121" s="4">
        <v>5</v>
      </c>
      <c r="L121" s="4">
        <v>5</v>
      </c>
      <c r="M121" s="4">
        <v>1</v>
      </c>
      <c r="N121" s="4">
        <v>3</v>
      </c>
    </row>
    <row r="122" spans="1:14" x14ac:dyDescent="0.35">
      <c r="B122" s="4" t="s">
        <v>159</v>
      </c>
      <c r="C122" s="4">
        <f>C67*1</f>
        <v>0.25</v>
      </c>
      <c r="D122" s="4">
        <f>D67*1</f>
        <v>0.1875</v>
      </c>
      <c r="E122" s="4">
        <f>E67*-1</f>
        <v>-0.3125</v>
      </c>
      <c r="F122" s="4">
        <f>F67*1</f>
        <v>0.25</v>
      </c>
      <c r="I122" s="4" t="s">
        <v>97</v>
      </c>
      <c r="J122" s="4">
        <v>5</v>
      </c>
      <c r="K122" s="4">
        <v>5</v>
      </c>
      <c r="L122" s="4">
        <v>3</v>
      </c>
      <c r="M122" s="4">
        <v>2</v>
      </c>
      <c r="N122" s="4">
        <v>2</v>
      </c>
    </row>
    <row r="123" spans="1:14" x14ac:dyDescent="0.35">
      <c r="B123" s="13" t="s">
        <v>2</v>
      </c>
      <c r="C123" s="13" t="s">
        <v>160</v>
      </c>
      <c r="I123" s="4" t="s">
        <v>98</v>
      </c>
      <c r="J123" s="4">
        <v>1</v>
      </c>
      <c r="K123" s="4">
        <v>5</v>
      </c>
      <c r="L123" s="4">
        <v>4</v>
      </c>
      <c r="M123" s="4">
        <v>1</v>
      </c>
      <c r="N123" s="4">
        <v>3</v>
      </c>
    </row>
    <row r="124" spans="1:14" x14ac:dyDescent="0.35">
      <c r="B124" s="4" t="s">
        <v>4</v>
      </c>
      <c r="C124" s="14">
        <f>(C70^C122)*(D70^D122)*(2^E122)*(F70^F122)</f>
        <v>65034.491262423617</v>
      </c>
      <c r="I124" s="4" t="s">
        <v>99</v>
      </c>
      <c r="J124" s="4">
        <v>4</v>
      </c>
      <c r="K124" s="4">
        <v>1</v>
      </c>
      <c r="L124" s="4">
        <v>4</v>
      </c>
      <c r="M124" s="4">
        <v>4</v>
      </c>
      <c r="N124" s="4">
        <v>3</v>
      </c>
    </row>
    <row r="125" spans="1:14" x14ac:dyDescent="0.35">
      <c r="B125" s="4" t="s">
        <v>5</v>
      </c>
      <c r="C125" s="14">
        <f>(C71^C122)*(D71^D122)*(5^E122)*(F71^F122)</f>
        <v>48147.600528614334</v>
      </c>
      <c r="I125" s="4" t="s">
        <v>100</v>
      </c>
      <c r="J125" s="4">
        <v>5</v>
      </c>
      <c r="K125" s="4">
        <v>5</v>
      </c>
      <c r="L125" s="4">
        <v>2</v>
      </c>
      <c r="M125" s="4">
        <v>4</v>
      </c>
      <c r="N125" s="4">
        <v>3</v>
      </c>
    </row>
    <row r="126" spans="1:14" x14ac:dyDescent="0.35">
      <c r="B126" s="4" t="s">
        <v>55</v>
      </c>
      <c r="C126" s="14">
        <f>(C72^C122)*(4^E122)*(F72^F122)</f>
        <v>3966.3246738295311</v>
      </c>
      <c r="I126" s="4" t="s">
        <v>101</v>
      </c>
      <c r="J126" s="4">
        <v>5</v>
      </c>
      <c r="K126" s="4">
        <v>5</v>
      </c>
      <c r="L126" s="4">
        <v>4</v>
      </c>
      <c r="M126" s="4">
        <v>2</v>
      </c>
      <c r="N126" s="4">
        <v>3</v>
      </c>
    </row>
    <row r="127" spans="1:14" x14ac:dyDescent="0.35">
      <c r="B127" s="4" t="s">
        <v>56</v>
      </c>
      <c r="C127" s="14">
        <f>(C73^C122)*(D73^D122)*(5^E122)*(F73^F122)</f>
        <v>52080.710571031806</v>
      </c>
      <c r="I127" s="4" t="s">
        <v>102</v>
      </c>
      <c r="J127" s="4">
        <v>1</v>
      </c>
      <c r="K127" s="4">
        <v>4</v>
      </c>
      <c r="L127" s="4">
        <v>4</v>
      </c>
      <c r="M127" s="4">
        <v>4</v>
      </c>
      <c r="N127" s="4">
        <v>3</v>
      </c>
    </row>
    <row r="128" spans="1:14" x14ac:dyDescent="0.35">
      <c r="B128" s="4" t="s">
        <v>57</v>
      </c>
      <c r="C128" s="14">
        <f>(C74^C122)*(5^E122)*(F74^F122)</f>
        <v>3613.677734446368</v>
      </c>
    </row>
    <row r="129" spans="2:3" x14ac:dyDescent="0.35">
      <c r="B129" s="4" t="s">
        <v>58</v>
      </c>
      <c r="C129" s="14">
        <f>SUM(C75^C122)*(D75^D122)*(L83^E122)*(F75^F122)</f>
        <v>69628.073495660807</v>
      </c>
    </row>
    <row r="130" spans="2:3" x14ac:dyDescent="0.35">
      <c r="B130" s="4" t="s">
        <v>59</v>
      </c>
      <c r="C130" s="14">
        <f>SUM(C76^C122)*(L84^E122)*(F76^F122)</f>
        <v>4538.4657582790205</v>
      </c>
    </row>
    <row r="131" spans="2:3" x14ac:dyDescent="0.35">
      <c r="B131" s="4" t="s">
        <v>60</v>
      </c>
      <c r="C131" s="14">
        <f>SUM(C77^C122)*(L85^E122)*(F77^F122)</f>
        <v>4223.5182875229511</v>
      </c>
    </row>
    <row r="132" spans="2:3" x14ac:dyDescent="0.35">
      <c r="B132" s="4" t="s">
        <v>61</v>
      </c>
      <c r="C132" s="14">
        <f>SUM(C78^C122)*(D78^D122)*(L86^E122)*(F78^F122)</f>
        <v>55619.953157066368</v>
      </c>
    </row>
    <row r="133" spans="2:3" x14ac:dyDescent="0.35">
      <c r="B133" s="4" t="s">
        <v>62</v>
      </c>
      <c r="C133" s="14">
        <f>SUM(C79^C122)*(D79^D122)*(L87^E122)*(F79^F122)</f>
        <v>49644.054791469454</v>
      </c>
    </row>
    <row r="134" spans="2:3" x14ac:dyDescent="0.35">
      <c r="B134" s="4" t="s">
        <v>63</v>
      </c>
      <c r="C134" s="14">
        <f>SUM(C80^C122)*(D80^D122)*(L88^E122)*(F80^F122)</f>
        <v>52834.518764371664</v>
      </c>
    </row>
    <row r="135" spans="2:3" x14ac:dyDescent="0.35">
      <c r="B135" s="4" t="s">
        <v>64</v>
      </c>
      <c r="C135" s="14">
        <f>SUM(C81^C122)*(D81^D122)*(L89^E122)*(F81^F122)</f>
        <v>57282.076029289143</v>
      </c>
    </row>
    <row r="136" spans="2:3" x14ac:dyDescent="0.35">
      <c r="B136" s="4" t="s">
        <v>65</v>
      </c>
      <c r="C136" s="14">
        <f>SUM(C82^C122)*(D82^D122)*(L90^E122)*(F82^F122)</f>
        <v>85532.036097426768</v>
      </c>
    </row>
    <row r="137" spans="2:3" x14ac:dyDescent="0.35">
      <c r="B137" s="4" t="s">
        <v>66</v>
      </c>
      <c r="C137" s="14">
        <f>SUM(C83^C122)*(L91^E122)*(F83^F122)</f>
        <v>3400.7278155466106</v>
      </c>
    </row>
    <row r="138" spans="2:3" x14ac:dyDescent="0.35">
      <c r="B138" s="4" t="s">
        <v>67</v>
      </c>
      <c r="C138" s="14">
        <f>SUM(C84^C122)*(L92^E122)*(F84^F122)</f>
        <v>3836.6362625668548</v>
      </c>
    </row>
    <row r="139" spans="2:3" x14ac:dyDescent="0.35">
      <c r="B139" s="4" t="s">
        <v>68</v>
      </c>
      <c r="C139" s="14">
        <f>SUM(C85^C122)*(D85^D122)*(L93^E122)*(F85^F122)</f>
        <v>65337.766189447328</v>
      </c>
    </row>
    <row r="140" spans="2:3" x14ac:dyDescent="0.35">
      <c r="B140" s="4" t="s">
        <v>69</v>
      </c>
      <c r="C140" s="14">
        <f>SUM(C86^C122)*(D86^D122)*(L94^E122)*(F86^F122)</f>
        <v>47432.054326308142</v>
      </c>
    </row>
    <row r="141" spans="2:3" x14ac:dyDescent="0.35">
      <c r="B141" s="4" t="s">
        <v>70</v>
      </c>
      <c r="C141" s="14">
        <f>SUM(C87^C122)*(L95^E122)*(F87^F122)</f>
        <v>3652.0337626607734</v>
      </c>
    </row>
    <row r="142" spans="2:3" x14ac:dyDescent="0.35">
      <c r="B142" s="4" t="s">
        <v>71</v>
      </c>
      <c r="C142" s="14">
        <f>SUM(C88^C122)*(L96^E122)*(F88^F122)</f>
        <v>5584.0194853746571</v>
      </c>
    </row>
    <row r="143" spans="2:3" x14ac:dyDescent="0.35">
      <c r="B143" s="4" t="s">
        <v>72</v>
      </c>
      <c r="C143" s="14">
        <f>SUM(C89^C122)*(D89^D122)*(L97^E122)*(F89^F122)</f>
        <v>53793.850542647604</v>
      </c>
    </row>
    <row r="144" spans="2:3" x14ac:dyDescent="0.35">
      <c r="B144" s="4" t="s">
        <v>73</v>
      </c>
      <c r="C144" s="14">
        <f>SUM(C90^C122)*(L98^E122)*(F90^F122)</f>
        <v>4379.3035286876284</v>
      </c>
    </row>
    <row r="145" spans="2:3" x14ac:dyDescent="0.35">
      <c r="B145" s="4" t="s">
        <v>74</v>
      </c>
      <c r="C145" s="14">
        <f>SUM(C91^C122)*(D91^D122)*(L99^E122)*(F91^F122)</f>
        <v>41712.022728059208</v>
      </c>
    </row>
    <row r="146" spans="2:3" x14ac:dyDescent="0.35">
      <c r="B146" s="4" t="s">
        <v>75</v>
      </c>
      <c r="C146" s="14">
        <f>SUM(C92^C122)*(D92^D122)*(L100^E122)*(F92^F122)</f>
        <v>60143.353292412015</v>
      </c>
    </row>
    <row r="147" spans="2:3" x14ac:dyDescent="0.35">
      <c r="B147" s="4" t="s">
        <v>76</v>
      </c>
      <c r="C147" s="14">
        <f>SUM(C93^C122)*(D93^D122)*(L101^E122)*(F93^F122)</f>
        <v>49947.874414609789</v>
      </c>
    </row>
    <row r="148" spans="2:3" x14ac:dyDescent="0.35">
      <c r="B148" s="4" t="s">
        <v>77</v>
      </c>
      <c r="C148" s="14">
        <f>SUM(C94^C122)*(D94^D122)*(L102^E122)*(F94^F122)</f>
        <v>45991.509000848098</v>
      </c>
    </row>
    <row r="149" spans="2:3" x14ac:dyDescent="0.35">
      <c r="B149" s="4" t="s">
        <v>78</v>
      </c>
      <c r="C149" s="14">
        <f>SUM(C95^C122)*(L103^E122)*(F95^F122)</f>
        <v>2915.2131451632499</v>
      </c>
    </row>
    <row r="150" spans="2:3" x14ac:dyDescent="0.35">
      <c r="B150" s="4" t="s">
        <v>79</v>
      </c>
      <c r="C150" s="14">
        <f>SUM(C96^C122)*(D96^D122)*(L104^E122)*(F96^F122)</f>
        <v>88435.532931330556</v>
      </c>
    </row>
    <row r="151" spans="2:3" x14ac:dyDescent="0.35">
      <c r="B151" s="4" t="s">
        <v>80</v>
      </c>
      <c r="C151" s="14">
        <f>SUM(C97^C122)*(D97^D122)*(L105^E122)*(F97^F122)</f>
        <v>51329.287161537075</v>
      </c>
    </row>
    <row r="152" spans="2:3" x14ac:dyDescent="0.35">
      <c r="B152" s="4" t="s">
        <v>81</v>
      </c>
      <c r="C152" s="14">
        <f>SUM(C98^C122)*(D98^D122)*(L106^E122)*(F98^F122)</f>
        <v>48095.600851699892</v>
      </c>
    </row>
    <row r="153" spans="2:3" x14ac:dyDescent="0.35">
      <c r="B153" s="4" t="s">
        <v>82</v>
      </c>
      <c r="C153" s="14">
        <f>SUM(C99^C122)*(L107^E122)*(F99^F122)</f>
        <v>7087.057215704137</v>
      </c>
    </row>
    <row r="154" spans="2:3" x14ac:dyDescent="0.35">
      <c r="B154" s="4" t="s">
        <v>83</v>
      </c>
      <c r="C154" s="14">
        <f>SUM(C100^C122)*(L108^E122)*(F100^F122)</f>
        <v>4779.0109477350179</v>
      </c>
    </row>
    <row r="155" spans="2:3" x14ac:dyDescent="0.35">
      <c r="B155" s="4" t="s">
        <v>84</v>
      </c>
      <c r="C155" s="14">
        <f>SUM(C101^C122)*(D101^D122)*(L109^E122)*(F101^F122)</f>
        <v>109256.45025800857</v>
      </c>
    </row>
    <row r="156" spans="2:3" x14ac:dyDescent="0.35">
      <c r="B156" s="4" t="s">
        <v>85</v>
      </c>
      <c r="C156" s="14">
        <f>SUM(C102^C122)*(D102^D122)*(L110^E122)*(F102^F122)</f>
        <v>49168.059890445315</v>
      </c>
    </row>
    <row r="157" spans="2:3" x14ac:dyDescent="0.35">
      <c r="B157" s="4" t="s">
        <v>86</v>
      </c>
      <c r="C157" s="14">
        <f>SUM(C103^C122)*(D103^D122)*(L111^E122)*(F103^F122)</f>
        <v>51329.287161537075</v>
      </c>
    </row>
    <row r="158" spans="2:3" x14ac:dyDescent="0.35">
      <c r="B158" s="4" t="s">
        <v>87</v>
      </c>
      <c r="C158" s="14">
        <f>SUM(C104^C122)*(L112^E122)*(F104^F122)</f>
        <v>4336.2443964140166</v>
      </c>
    </row>
    <row r="159" spans="2:3" x14ac:dyDescent="0.35">
      <c r="B159" s="4" t="s">
        <v>88</v>
      </c>
      <c r="C159" s="14">
        <f>SUM(C105^C122)*(L113^E122)*(F105^F122)</f>
        <v>5172.7323618723194</v>
      </c>
    </row>
    <row r="160" spans="2:3" x14ac:dyDescent="0.35">
      <c r="B160" s="4" t="s">
        <v>89</v>
      </c>
      <c r="C160" s="14">
        <f>SUM(C106^C122)*(D106^D122)*(L114^E122)*(F106^F122)</f>
        <v>78309.486240001861</v>
      </c>
    </row>
    <row r="161" spans="2:3" x14ac:dyDescent="0.35">
      <c r="B161" s="4" t="s">
        <v>90</v>
      </c>
      <c r="C161" s="14">
        <f>SUM(C107^C122)*(L115^E122)*(F107^F122)</f>
        <v>4044.1697144356904</v>
      </c>
    </row>
    <row r="162" spans="2:3" x14ac:dyDescent="0.35">
      <c r="B162" s="4" t="s">
        <v>91</v>
      </c>
      <c r="C162" s="14">
        <f>SUM(C108^C122)*(L116^E122)*(F108^F122)</f>
        <v>5438.855898866771</v>
      </c>
    </row>
    <row r="163" spans="2:3" x14ac:dyDescent="0.35">
      <c r="B163" s="4" t="s">
        <v>92</v>
      </c>
      <c r="C163" s="14">
        <f>SUM(C109^C122)*(L117^E122)*(F109^F122)</f>
        <v>4607.7753576172354</v>
      </c>
    </row>
    <row r="164" spans="2:3" x14ac:dyDescent="0.35">
      <c r="B164" s="4" t="s">
        <v>93</v>
      </c>
      <c r="C164" s="14">
        <f>SUM(C110^C122)*(L118^E122)*(F110^F122)</f>
        <v>5033.6403580893157</v>
      </c>
    </row>
    <row r="165" spans="2:3" x14ac:dyDescent="0.35">
      <c r="B165" s="4" t="s">
        <v>94</v>
      </c>
      <c r="C165" s="14">
        <f>SUM(C111^C122)*(D111^D122)*(L119^E122)*(F111^F122)</f>
        <v>45837.977925329353</v>
      </c>
    </row>
    <row r="166" spans="2:3" x14ac:dyDescent="0.35">
      <c r="B166" s="4" t="s">
        <v>95</v>
      </c>
      <c r="C166" s="14">
        <f>SUM(C112^C122)*(D112^D122)*(L120^E122)*(F112^F122)</f>
        <v>54174.04275098216</v>
      </c>
    </row>
    <row r="167" spans="2:3" x14ac:dyDescent="0.35">
      <c r="B167" s="4" t="s">
        <v>96</v>
      </c>
      <c r="C167" s="14">
        <f>SUM(C113^C122)*(L121^E122)*(F113^F122)</f>
        <v>3665.6864633794016</v>
      </c>
    </row>
    <row r="168" spans="2:3" x14ac:dyDescent="0.35">
      <c r="B168" s="4" t="s">
        <v>97</v>
      </c>
      <c r="C168" s="14">
        <f>SUM(C114^C122)*(L122^E122)*(F114^F122)</f>
        <v>5113.7624393544174</v>
      </c>
    </row>
    <row r="169" spans="2:3" x14ac:dyDescent="0.35">
      <c r="B169" s="4" t="s">
        <v>98</v>
      </c>
      <c r="C169" s="14">
        <f>SUM(C115^C122)*(D115^D122)*(L123^E122)*(F115^F122)</f>
        <v>55233.509179411136</v>
      </c>
    </row>
    <row r="170" spans="2:3" x14ac:dyDescent="0.35">
      <c r="B170" s="4" t="s">
        <v>99</v>
      </c>
      <c r="C170" s="14">
        <f>SUM(C116^C122)*(D116^D122)*(L124^E122)*(F116^F122)</f>
        <v>84798.866921045672</v>
      </c>
    </row>
    <row r="171" spans="2:3" x14ac:dyDescent="0.35">
      <c r="B171" s="4" t="s">
        <v>100</v>
      </c>
      <c r="C171" s="14">
        <f>SUM(C117^C122)*(L125^E122)*(F117^F122)</f>
        <v>6902.8202792262591</v>
      </c>
    </row>
    <row r="172" spans="2:3" x14ac:dyDescent="0.35">
      <c r="B172" s="4" t="s">
        <v>101</v>
      </c>
      <c r="C172" s="14">
        <f>SUM(C118^C122)*(L126^E122)*(F118^F122)</f>
        <v>4674.0913263253133</v>
      </c>
    </row>
    <row r="173" spans="2:3" x14ac:dyDescent="0.35">
      <c r="B173" s="4" t="s">
        <v>102</v>
      </c>
      <c r="C173" s="14">
        <f>SUM(C119^C122)*(D119^D122)*(L127^E122)*(F119^F122)</f>
        <v>82224.366370812553</v>
      </c>
    </row>
    <row r="174" spans="2:3" x14ac:dyDescent="0.35">
      <c r="B174" s="5" t="s">
        <v>161</v>
      </c>
      <c r="C174" s="15">
        <f>SUM(C124:C173)</f>
        <v>1799320.1800469244</v>
      </c>
    </row>
    <row r="177" spans="2:4" x14ac:dyDescent="0.35">
      <c r="B177" s="13" t="s">
        <v>2</v>
      </c>
      <c r="C177" s="13" t="s">
        <v>163</v>
      </c>
      <c r="D177" s="3" t="s">
        <v>164</v>
      </c>
    </row>
    <row r="178" spans="2:4" x14ac:dyDescent="0.35">
      <c r="B178" s="4" t="s">
        <v>4</v>
      </c>
      <c r="C178" s="24">
        <f>C124/C174</f>
        <v>3.6143923679401842E-2</v>
      </c>
      <c r="D178" s="7"/>
    </row>
    <row r="179" spans="2:4" x14ac:dyDescent="0.35">
      <c r="B179" s="4" t="s">
        <v>5</v>
      </c>
      <c r="C179" s="24">
        <f>C125/C174</f>
        <v>2.6758773153624439E-2</v>
      </c>
      <c r="D179" s="7"/>
    </row>
    <row r="180" spans="2:4" x14ac:dyDescent="0.35">
      <c r="B180" s="4" t="s">
        <v>55</v>
      </c>
      <c r="C180" s="24">
        <f>C126/C174</f>
        <v>2.2043462402150647E-3</v>
      </c>
      <c r="D180" s="7"/>
    </row>
    <row r="181" spans="2:4" x14ac:dyDescent="0.35">
      <c r="B181" s="4" t="s">
        <v>56</v>
      </c>
      <c r="C181" s="24">
        <f>C127/C174</f>
        <v>2.8944659849073441E-2</v>
      </c>
      <c r="D181" s="7"/>
    </row>
    <row r="182" spans="2:4" x14ac:dyDescent="0.35">
      <c r="B182" s="4" t="s">
        <v>57</v>
      </c>
      <c r="C182" s="24">
        <f>C128/C174</f>
        <v>2.0083572532111141E-3</v>
      </c>
      <c r="D182" s="7"/>
    </row>
    <row r="183" spans="2:4" x14ac:dyDescent="0.35">
      <c r="B183" s="4" t="s">
        <v>58</v>
      </c>
      <c r="C183" s="24">
        <f>C129/C174</f>
        <v>3.8696878003027221E-2</v>
      </c>
      <c r="D183" s="7"/>
    </row>
    <row r="184" spans="2:4" x14ac:dyDescent="0.35">
      <c r="B184" s="4" t="s">
        <v>59</v>
      </c>
      <c r="C184" s="24">
        <f>C130/C174</f>
        <v>2.5223224907979756E-3</v>
      </c>
      <c r="D184" s="7"/>
    </row>
    <row r="185" spans="2:4" x14ac:dyDescent="0.35">
      <c r="B185" s="4" t="s">
        <v>60</v>
      </c>
      <c r="C185" s="24">
        <f>C131/C174</f>
        <v>2.3472855661591067E-3</v>
      </c>
      <c r="D185" s="7"/>
    </row>
    <row r="186" spans="2:4" x14ac:dyDescent="0.35">
      <c r="B186" s="4" t="s">
        <v>61</v>
      </c>
      <c r="C186" s="24">
        <f>C132/C174</f>
        <v>3.0911648618099676E-2</v>
      </c>
      <c r="D186" s="7"/>
    </row>
    <row r="187" spans="2:4" x14ac:dyDescent="0.35">
      <c r="B187" s="4" t="s">
        <v>62</v>
      </c>
      <c r="C187" s="24">
        <f>C133/C174</f>
        <v>2.7590450739109026E-2</v>
      </c>
      <c r="D187" s="7"/>
    </row>
    <row r="188" spans="2:4" x14ac:dyDescent="0.35">
      <c r="B188" s="4" t="s">
        <v>63</v>
      </c>
      <c r="C188" s="24">
        <f>C134/C174</f>
        <v>2.9363600403233291E-2</v>
      </c>
      <c r="D188" s="7"/>
    </row>
    <row r="189" spans="2:4" x14ac:dyDescent="0.35">
      <c r="B189" s="4" t="s">
        <v>64</v>
      </c>
      <c r="C189" s="24">
        <f>C135/C174</f>
        <v>3.1835399093781788E-2</v>
      </c>
      <c r="D189" s="7"/>
    </row>
    <row r="190" spans="2:4" x14ac:dyDescent="0.35">
      <c r="B190" s="4" t="s">
        <v>65</v>
      </c>
      <c r="C190" s="24">
        <f>C136/C174</f>
        <v>4.7535751027477598E-2</v>
      </c>
      <c r="D190" s="7"/>
    </row>
    <row r="191" spans="2:4" x14ac:dyDescent="0.35">
      <c r="B191" s="4" t="s">
        <v>66</v>
      </c>
      <c r="C191" s="24">
        <f>C137/C174</f>
        <v>1.8900070444704974E-3</v>
      </c>
      <c r="D191" s="7"/>
    </row>
    <row r="192" spans="2:4" x14ac:dyDescent="0.35">
      <c r="B192" s="4" t="s">
        <v>67</v>
      </c>
      <c r="C192" s="24">
        <f>C138/C174</f>
        <v>2.1322699012172471E-3</v>
      </c>
      <c r="D192" s="7"/>
    </row>
    <row r="193" spans="2:4" x14ac:dyDescent="0.35">
      <c r="B193" s="4" t="s">
        <v>68</v>
      </c>
      <c r="C193" s="24">
        <f>C139/C174</f>
        <v>3.631247340745291E-2</v>
      </c>
      <c r="D193" s="7"/>
    </row>
    <row r="194" spans="2:4" x14ac:dyDescent="0.35">
      <c r="B194" s="4" t="s">
        <v>69</v>
      </c>
      <c r="C194" s="24">
        <f>C140/C174</f>
        <v>2.6361097292351362E-2</v>
      </c>
      <c r="D194" s="7"/>
    </row>
    <row r="195" spans="2:4" x14ac:dyDescent="0.35">
      <c r="B195" s="4" t="s">
        <v>70</v>
      </c>
      <c r="C195" s="24">
        <f>C141/C174</f>
        <v>2.0296742087145001E-3</v>
      </c>
      <c r="D195" s="7"/>
    </row>
    <row r="196" spans="2:4" x14ac:dyDescent="0.35">
      <c r="B196" s="4" t="s">
        <v>71</v>
      </c>
      <c r="C196" s="24">
        <f>C142/C174</f>
        <v>3.1034051345042056E-3</v>
      </c>
      <c r="D196" s="7"/>
    </row>
    <row r="197" spans="2:4" x14ac:dyDescent="0.35">
      <c r="B197" s="4" t="s">
        <v>72</v>
      </c>
      <c r="C197" s="24">
        <f>C143/C174</f>
        <v>2.9896763866253485E-2</v>
      </c>
      <c r="D197" s="7"/>
    </row>
    <row r="198" spans="2:4" x14ac:dyDescent="0.35">
      <c r="B198" s="4" t="s">
        <v>73</v>
      </c>
      <c r="C198" s="24">
        <f>C144/C174</f>
        <v>2.4338656217224334E-3</v>
      </c>
      <c r="D198" s="7"/>
    </row>
    <row r="199" spans="2:4" x14ac:dyDescent="0.35">
      <c r="B199" s="4" t="s">
        <v>74</v>
      </c>
      <c r="C199" s="24">
        <f>C145/C174</f>
        <v>2.3182101323940801E-2</v>
      </c>
      <c r="D199" s="7"/>
    </row>
    <row r="200" spans="2:4" x14ac:dyDescent="0.35">
      <c r="B200" s="4" t="s">
        <v>75</v>
      </c>
      <c r="C200" s="24">
        <f>C146/C174</f>
        <v>3.3425598156101119E-2</v>
      </c>
      <c r="D200" s="7"/>
    </row>
    <row r="201" spans="2:4" x14ac:dyDescent="0.35">
      <c r="B201" s="4" t="s">
        <v>76</v>
      </c>
      <c r="C201" s="24">
        <f>C147/C174</f>
        <v>2.7759303190445627E-2</v>
      </c>
      <c r="D201" s="7"/>
    </row>
    <row r="202" spans="2:4" x14ac:dyDescent="0.35">
      <c r="B202" s="4" t="s">
        <v>77</v>
      </c>
      <c r="C202" s="24">
        <f>C148/C174</f>
        <v>2.556049196294163E-2</v>
      </c>
      <c r="D202" s="7"/>
    </row>
    <row r="203" spans="2:4" x14ac:dyDescent="0.35">
      <c r="B203" s="4" t="s">
        <v>78</v>
      </c>
      <c r="C203" s="24">
        <f>C149/C174</f>
        <v>1.6201747623856607E-3</v>
      </c>
      <c r="D203" s="7"/>
    </row>
    <row r="204" spans="2:4" x14ac:dyDescent="0.35">
      <c r="B204" s="4" t="s">
        <v>79</v>
      </c>
      <c r="C204" s="24">
        <f>C150/C174</f>
        <v>4.9149414268795814E-2</v>
      </c>
      <c r="D204" s="7"/>
    </row>
    <row r="205" spans="2:4" x14ac:dyDescent="0.35">
      <c r="B205" s="4" t="s">
        <v>80</v>
      </c>
      <c r="C205" s="24">
        <f>C151/C174</f>
        <v>2.852704467539427E-2</v>
      </c>
      <c r="D205" s="7"/>
    </row>
    <row r="206" spans="2:4" x14ac:dyDescent="0.35">
      <c r="B206" s="4" t="s">
        <v>81</v>
      </c>
      <c r="C206" s="24">
        <f>C152/C174</f>
        <v>2.6729873529482456E-2</v>
      </c>
      <c r="D206" s="7"/>
    </row>
    <row r="207" spans="2:4" x14ac:dyDescent="0.35">
      <c r="B207" s="4" t="s">
        <v>82</v>
      </c>
      <c r="C207" s="24">
        <f>C153/C174</f>
        <v>3.9387415837904482E-3</v>
      </c>
      <c r="D207" s="7"/>
    </row>
    <row r="208" spans="2:4" x14ac:dyDescent="0.35">
      <c r="B208" s="4" t="s">
        <v>83</v>
      </c>
      <c r="C208" s="24">
        <f>C154/C174</f>
        <v>2.6560091976572989E-3</v>
      </c>
      <c r="D208" s="7"/>
    </row>
    <row r="209" spans="2:4" x14ac:dyDescent="0.35">
      <c r="B209" s="4" t="s">
        <v>84</v>
      </c>
      <c r="C209" s="24">
        <f>C155/C174</f>
        <v>6.0720960877101528E-2</v>
      </c>
      <c r="D209" s="7"/>
    </row>
    <row r="210" spans="2:4" x14ac:dyDescent="0.35">
      <c r="B210" s="4" t="s">
        <v>85</v>
      </c>
      <c r="C210" s="24">
        <f>C156/C174</f>
        <v>2.7325909215981263E-2</v>
      </c>
      <c r="D210" s="7"/>
    </row>
    <row r="211" spans="2:4" x14ac:dyDescent="0.35">
      <c r="B211" s="4" t="s">
        <v>86</v>
      </c>
      <c r="C211" s="24">
        <f>C157/C174</f>
        <v>2.852704467539427E-2</v>
      </c>
      <c r="D211" s="7"/>
    </row>
    <row r="212" spans="2:4" x14ac:dyDescent="0.35">
      <c r="B212" s="4" t="s">
        <v>87</v>
      </c>
      <c r="C212" s="24">
        <f>C158/C174</f>
        <v>2.4099348434478913E-3</v>
      </c>
      <c r="D212" s="7"/>
    </row>
    <row r="213" spans="2:4" x14ac:dyDescent="0.35">
      <c r="B213" s="4" t="s">
        <v>88</v>
      </c>
      <c r="C213" s="24">
        <f>C159/C174</f>
        <v>2.8748259588448678E-3</v>
      </c>
      <c r="D213" s="7"/>
    </row>
    <row r="214" spans="2:4" x14ac:dyDescent="0.35">
      <c r="B214" s="4" t="s">
        <v>89</v>
      </c>
      <c r="C214" s="24">
        <f>C160/C174</f>
        <v>4.3521707313903202E-2</v>
      </c>
      <c r="D214" s="7"/>
    </row>
    <row r="215" spans="2:4" x14ac:dyDescent="0.35">
      <c r="B215" s="4" t="s">
        <v>90</v>
      </c>
      <c r="C215" s="24">
        <f>C161/C174</f>
        <v>2.2476098246895795E-3</v>
      </c>
      <c r="D215" s="7"/>
    </row>
    <row r="216" spans="2:4" x14ac:dyDescent="0.35">
      <c r="B216" s="4" t="s">
        <v>91</v>
      </c>
      <c r="C216" s="24">
        <f>C162/C174</f>
        <v>3.0227282276825969E-3</v>
      </c>
      <c r="D216" s="7"/>
    </row>
    <row r="217" spans="2:4" x14ac:dyDescent="0.35">
      <c r="B217" s="4" t="s">
        <v>92</v>
      </c>
      <c r="C217" s="24">
        <f>C163/C174</f>
        <v>2.5608423718657286E-3</v>
      </c>
      <c r="D217" s="7"/>
    </row>
    <row r="218" spans="2:4" x14ac:dyDescent="0.35">
      <c r="B218" s="4" t="s">
        <v>93</v>
      </c>
      <c r="C218" s="24">
        <f>C164/C174</f>
        <v>2.7975234279638012E-3</v>
      </c>
      <c r="D218" s="7"/>
    </row>
    <row r="219" spans="2:4" x14ac:dyDescent="0.35">
      <c r="B219" s="4" t="s">
        <v>94</v>
      </c>
      <c r="C219" s="24">
        <f>C165/C174</f>
        <v>2.5475164694775971E-2</v>
      </c>
      <c r="D219" s="7"/>
    </row>
    <row r="220" spans="2:4" x14ac:dyDescent="0.35">
      <c r="B220" s="4" t="s">
        <v>95</v>
      </c>
      <c r="C220" s="24">
        <f>C166/C174</f>
        <v>3.0108061562211432E-2</v>
      </c>
      <c r="D220" s="7"/>
    </row>
    <row r="221" spans="2:4" x14ac:dyDescent="0.35">
      <c r="B221" s="4" t="s">
        <v>96</v>
      </c>
      <c r="C221" s="24">
        <f>C167/C174</f>
        <v>2.0372619081523357E-3</v>
      </c>
      <c r="D221" s="7"/>
    </row>
    <row r="222" spans="2:4" x14ac:dyDescent="0.35">
      <c r="B222" s="4" t="s">
        <v>97</v>
      </c>
      <c r="C222" s="24">
        <f>C168/C174</f>
        <v>2.8420525129780158E-3</v>
      </c>
      <c r="D222" s="7"/>
    </row>
    <row r="223" spans="2:4" x14ac:dyDescent="0.35">
      <c r="B223" s="4" t="s">
        <v>98</v>
      </c>
      <c r="C223" s="24">
        <f>C169/C174</f>
        <v>3.0696876404715644E-2</v>
      </c>
      <c r="D223" s="7"/>
    </row>
    <row r="224" spans="2:4" x14ac:dyDescent="0.35">
      <c r="B224" s="4" t="s">
        <v>99</v>
      </c>
      <c r="C224" s="24">
        <f>C170/C174</f>
        <v>4.7128280925985172E-2</v>
      </c>
      <c r="D224" s="7"/>
    </row>
    <row r="225" spans="2:4" x14ac:dyDescent="0.35">
      <c r="B225" s="4" t="s">
        <v>100</v>
      </c>
      <c r="C225" s="24">
        <f>C171/C174</f>
        <v>3.8363490588130015E-3</v>
      </c>
      <c r="D225" s="7"/>
    </row>
    <row r="226" spans="2:4" x14ac:dyDescent="0.35">
      <c r="B226" s="4" t="s">
        <v>101</v>
      </c>
      <c r="C226" s="24">
        <f>C172/C174</f>
        <v>2.5976984964418159E-3</v>
      </c>
      <c r="D226" s="7"/>
    </row>
    <row r="227" spans="2:4" x14ac:dyDescent="0.35">
      <c r="B227" s="4" t="s">
        <v>102</v>
      </c>
      <c r="C227" s="24">
        <f>C173/C174</f>
        <v>4.569746245421881E-2</v>
      </c>
      <c r="D227" s="7"/>
    </row>
    <row r="228" spans="2:4" x14ac:dyDescent="0.35">
      <c r="B228" s="5" t="s">
        <v>161</v>
      </c>
      <c r="C228" s="25">
        <f>SUM(C178:C227)</f>
        <v>1.0000000000000002</v>
      </c>
      <c r="D228" s="7"/>
    </row>
  </sheetData>
  <mergeCells count="5">
    <mergeCell ref="A66:A67"/>
    <mergeCell ref="A69:A119"/>
    <mergeCell ref="A59:A64"/>
    <mergeCell ref="I76:I77"/>
    <mergeCell ref="J76:N7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Giraldo Nainggolan</dc:creator>
  <cp:lastModifiedBy>Giraldo Nainggolan</cp:lastModifiedBy>
  <dcterms:created xsi:type="dcterms:W3CDTF">2024-05-20T07:07:54Z</dcterms:created>
  <dcterms:modified xsi:type="dcterms:W3CDTF">2024-07-02T04:25:01Z</dcterms:modified>
</cp:coreProperties>
</file>