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A399DF9B-0803-4D64-8C5C-835A44B17E8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<sst xmlns="http://schemas.openxmlformats.org/spreadsheetml/2006/main" count="1531" uniqueCount="76">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</sst>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selection activeCell="J16" sqref="J16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15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15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N2" s="4"/>
      <c r="O2" s="3"/>
    </row>
    <row r="3" spans="1:15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N3" s="4"/>
    </row>
    <row r="4" spans="1:15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N4" s="4"/>
    </row>
    <row r="5" spans="1:15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N5" s="4"/>
    </row>
    <row r="6" spans="1:15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N6" s="4"/>
    </row>
    <row r="7" spans="1:15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O7" s="3"/>
    </row>
    <row r="8" spans="1:15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N8" s="4"/>
    </row>
    <row r="9" spans="1:15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N9" s="4"/>
    </row>
    <row r="10" spans="1:15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N10" s="4"/>
    </row>
    <row r="11" spans="1:15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15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5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N13" s="4"/>
    </row>
    <row r="14" spans="1:15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15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5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COUNTIF(G2:G25,"=Boston")</f>
        <v>4</v>
      </c>
    </row>
    <row r="30" spans="1:7" x14ac:dyDescent="0.25">
      <c r="E30" s="4" t="s">
        <v>36</v>
      </c>
      <c r="F30">
        <f>COUNTIF(D2:D25,"=microwave")</f>
        <v>5</v>
      </c>
    </row>
    <row r="31" spans="1:7" x14ac:dyDescent="0.25">
      <c r="E31" s="4" t="s">
        <v>37</v>
      </c>
      <c r="F31">
        <f>COUNTIF(F2:F25,"=truck 3")</f>
        <v>8</v>
      </c>
    </row>
    <row r="32" spans="1:7" x14ac:dyDescent="0.25">
      <c r="E32" s="4" t="s">
        <v>38</v>
      </c>
      <c r="F32">
        <f>COUNTIF(C2:C25,"=Peter White")</f>
        <v>6</v>
      </c>
    </row>
    <row r="33" spans="5:6" x14ac:dyDescent="0.25">
      <c r="E33" s="4" t="s">
        <v>30</v>
      </c>
      <c r="F33">
        <f>COUNTIF(E2:E25,"&gt;20")</f>
        <v>15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SUMIF(D2:D25,"=refrigerator",E2:E25)</f>
        <v>105</v>
      </c>
    </row>
    <row r="37" spans="5:6" x14ac:dyDescent="0.25">
      <c r="E37" s="4" t="s">
        <v>28</v>
      </c>
      <c r="F37">
        <f>SUMIF(D3:D26,"=washing machine",E3:E26)</f>
        <v>164</v>
      </c>
    </row>
    <row r="38" spans="5:6" x14ac:dyDescent="0.25">
      <c r="E38" s="4" t="s">
        <v>34</v>
      </c>
      <c r="F38">
        <f>SUMIF(F2:F25,"=truck 4",E2:E25)</f>
        <v>156</v>
      </c>
    </row>
    <row r="39" spans="5:6" x14ac:dyDescent="0.25">
      <c r="E39" s="4" t="s">
        <v>44</v>
      </c>
      <c r="F39">
        <f>SUMIF(F2:F25,"=truck*",E2:E25)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COUNTIFS(D2:D25,"=microwave",G2:G25,"=Boston")</f>
        <v>2</v>
      </c>
    </row>
    <row r="43" spans="5:6" x14ac:dyDescent="0.25">
      <c r="E43" s="4" t="s">
        <v>40</v>
      </c>
      <c r="F43">
        <f>COUNTIFS(C2:C25,"=Peter White",F2:F25,"=truck 1")</f>
        <v>2</v>
      </c>
    </row>
    <row r="44" spans="5:6" x14ac:dyDescent="0.25">
      <c r="E44" s="4" t="s">
        <v>41</v>
      </c>
      <c r="F44">
        <f>COUNTIFS(G2:G25,"=Boston",B2:B25,"&gt;="&amp;DATE(2013,2,3))</f>
        <v>3</v>
      </c>
    </row>
    <row r="45" spans="5:6" x14ac:dyDescent="0.25">
      <c r="E45" s="4" t="s">
        <v>42</v>
      </c>
      <c r="F45">
        <f>COUNTIFS(B2:B25,"&gt;="&amp;DATE(2013,2,3),B2:B25,"&lt;="&amp;DATE(2013,2,6))</f>
        <v>14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SUMIFS(E2:E25,D2:D25,"=microwave",G2:G25,"=NY")</f>
        <v>25</v>
      </c>
    </row>
    <row r="48" spans="5:6" x14ac:dyDescent="0.25">
      <c r="E48" s="4" t="s">
        <v>33</v>
      </c>
      <c r="F48">
        <f>SUMIFS(E2:E25,G2:G25,"=Pittsburgh",F2:F25,"=truck 1")</f>
        <v>75</v>
      </c>
    </row>
    <row r="49" spans="5:6" x14ac:dyDescent="0.25">
      <c r="E49" s="4" t="s">
        <v>43</v>
      </c>
      <c r="F49">
        <f>SUMIFS(E2:E25,B2:B25,"&gt;="&amp;B8,B2:B25,"&lt;="&amp;B18)</f>
        <v>309</v>
      </c>
    </row>
    <row r="52" spans="5:6" x14ac:dyDescent="0.25">
      <c r="E52" s="4" t="s">
        <v>32</v>
      </c>
      <c r="F52">
        <f>SUM(SUMIFS(E2:E25,G2:G25,{"NY","Baltimore","Philadelphia"}))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H12" sqref="H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0">
        <v>71</v>
      </c>
      <c r="C2" s="20">
        <v>717</v>
      </c>
      <c r="D2" s="20">
        <v>42</v>
      </c>
      <c r="E2" s="20">
        <v>29</v>
      </c>
      <c r="F2" s="20">
        <v>414</v>
      </c>
    </row>
    <row r="3" spans="1:6" x14ac:dyDescent="0.25">
      <c r="A3" s="9" t="s">
        <v>47</v>
      </c>
      <c r="B3" s="20">
        <v>46</v>
      </c>
      <c r="C3" s="20">
        <v>1934</v>
      </c>
      <c r="D3" s="20">
        <v>31</v>
      </c>
      <c r="E3" s="20">
        <v>15</v>
      </c>
      <c r="F3" s="20">
        <v>1350</v>
      </c>
    </row>
    <row r="4" spans="1:6" x14ac:dyDescent="0.25">
      <c r="A4" s="10" t="s">
        <v>48</v>
      </c>
      <c r="B4" s="20">
        <v>50</v>
      </c>
      <c r="C4" s="20">
        <v>1650</v>
      </c>
      <c r="D4" s="20">
        <v>35</v>
      </c>
      <c r="E4" s="20">
        <v>15</v>
      </c>
      <c r="F4" s="20">
        <v>1155</v>
      </c>
    </row>
    <row r="5" spans="1:6" x14ac:dyDescent="0.25">
      <c r="A5" s="2" t="s">
        <v>52</v>
      </c>
      <c r="B5" s="20">
        <v>32</v>
      </c>
      <c r="C5" s="20">
        <v>1119</v>
      </c>
      <c r="D5" s="20">
        <v>21</v>
      </c>
      <c r="E5" s="20">
        <v>11</v>
      </c>
      <c r="F5" s="20"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0">
        <f>COUNTIFS($C$16:$C$241,A9)</f>
        <v>25</v>
      </c>
      <c r="C9" s="20">
        <f>SUMIFS($E$16:$E$241,$C$16:$C$241,A9)</f>
        <v>688</v>
      </c>
      <c r="D9" s="20">
        <f>COUNTIFS($C$16:$C$241,A9,$B$16:$B$241,"Shaving")</f>
        <v>7</v>
      </c>
      <c r="E9" s="20">
        <f>COUNTIFS($C$16:$C$241,A9,$B$16:$B$241,"Kids")</f>
        <v>1</v>
      </c>
      <c r="F9" s="20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0">
        <f t="shared" ref="B10:B11" si="0">COUNTIFS($C$16:$C$241,A10)</f>
        <v>31</v>
      </c>
      <c r="C10" s="20">
        <f t="shared" ref="C10:C11" si="1">SUMIFS($E$16:$E$241,$C$16:$C$241,A10)</f>
        <v>965</v>
      </c>
      <c r="D10" s="20">
        <f t="shared" ref="D10:D11" si="2">COUNTIFS($C$16:$C$241,A10,$B$16:$B$241,"Shaving")</f>
        <v>8</v>
      </c>
      <c r="E10" s="20">
        <f t="shared" ref="E10:E11" si="3">COUNTIFS($C$16:$C$241,A10,$B$16:$B$241,"Kids")</f>
        <v>1</v>
      </c>
      <c r="F10" s="20">
        <f t="shared" ref="F10:F11" si="4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0">
        <f t="shared" si="0"/>
        <v>23</v>
      </c>
      <c r="C11" s="20">
        <f t="shared" si="1"/>
        <v>701</v>
      </c>
      <c r="D11" s="20">
        <f t="shared" si="2"/>
        <v>5</v>
      </c>
      <c r="E11" s="20">
        <f t="shared" si="3"/>
        <v>1</v>
      </c>
      <c r="F11" s="20">
        <f t="shared" si="4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H14" sqref="H14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Administrator</cp:lastModifiedBy>
  <dcterms:created xsi:type="dcterms:W3CDTF">2013-06-05T17:23:06Z</dcterms:created>
  <dcterms:modified xsi:type="dcterms:W3CDTF">2022-04-21T10:15:00Z</dcterms:modified>
</cp:coreProperties>
</file>