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Module_1\"/>
    </mc:Choice>
  </mc:AlternateContent>
  <xr:revisionPtr revIDLastSave="0" documentId="13_ncr:1_{32EEA584-A66E-4FAC-84C4-A3A6F5A426A6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Kickstarter" sheetId="1" r:id="rId1"/>
    <sheet name="Outcomes Based on Launch Date" sheetId="4" r:id="rId2"/>
    <sheet name="Outcomes Based on Goals" sheetId="12" r:id="rId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2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<sst xmlns="http://schemas.openxmlformats.org/spreadsheetml/2006/main" count="32974" uniqueCount="8400">
  <si>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</si>
  <si>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</si>
  <si>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</si>
  <si>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</si>
  <si>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</si>
  <si>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</si>
  <si>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</si>
  <si>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</si>
  <si>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</si>
  <si>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</si>
  <si>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</si>
  <si>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</si>
  <si>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</si>
  <si>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</si>
  <si>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</si>
  <si>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</si>
  <si>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</si>
  <si>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</si>
  <si>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</si>
  <si>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</si>
  <si>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</si>
  <si>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</si>
  <si>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</si>
  <si>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</si>
  <si>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</si>
  <si>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</si>
  <si>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</si>
  <si>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</si>
  <si>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</si>
  <si>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</si>
  <si>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</si>
  <si>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</si>
  <si>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</si>
  <si>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</si>
  <si>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</si>
  <si>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</si>
  <si>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</si>
  <si>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</si>
  <si>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</si>
  <si>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</si>
  <si>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</si>
  <si>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</si>
  <si>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</si>
  <si>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</si>
  <si>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</si>
  <si>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</si>
  <si>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</si>
  <si>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</si>
  <si>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</si>
  <si>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</si>
  <si>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</si>
  <si>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</si>
  <si>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</si>
  <si>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</si>
  <si>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</si>
  <si>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</si>
  <si>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</si>
  <si>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</si>
  <si>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</si>
  <si>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</si>
  <si>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</si>
  <si>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</si>
  <si>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</si>
  <si>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</si>
  <si>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</si>
  <si>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</si>
  <si>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</si>
  <si>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</si>
  <si>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</si>
  <si>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</si>
  <si>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</si>
  <si>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</si>
  <si>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</si>
  <si>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</si>
  <si>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</si>
  <si>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</si>
  <si>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</si>
  <si>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</si>
  <si>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</si>
  <si>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</si>
  <si>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</si>
  <si>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</si>
  <si>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</si>
  <si>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</si>
  <si>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</si>
  <si>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</si>
  <si>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</si>
  <si>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</si>
  <si>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</si>
  <si>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</si>
  <si>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</si>
  <si>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</si>
  <si>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</si>
  <si>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</si>
  <si>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</si>
  <si>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</si>
  <si>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</si>
  <si>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</si>
  <si>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</si>
  <si>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</si>
  <si>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</si>
  <si>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</si>
  <si>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</si>
  <si>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</si>
  <si>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</si>
  <si>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</si>
  <si>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</si>
  <si>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</si>
  <si>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</si>
  <si>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</si>
  <si>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</si>
  <si>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</si>
  <si>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</si>
  <si>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</si>
  <si>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</si>
  <si>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</si>
  <si>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</si>
  <si>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</si>
  <si>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</si>
  <si>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</si>
  <si>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</si>
  <si>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</si>
  <si>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</si>
  <si>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</si>
  <si>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</si>
  <si>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</si>
  <si>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</si>
  <si>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</si>
  <si>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</si>
  <si>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</si>
  <si>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</si>
  <si>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</si>
  <si>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</si>
  <si>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</si>
  <si>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</si>
  <si>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</si>
  <si>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</si>
  <si>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</si>
  <si>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</si>
  <si>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</si>
  <si>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</si>
  <si>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</si>
  <si>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</si>
  <si>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</si>
  <si>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</si>
  <si>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</si>
  <si>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</si>
  <si>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</si>
  <si>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</si>
  <si>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</si>
  <si>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</si>
  <si>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</si>
  <si>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</si>
  <si>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</si>
  <si>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</si>
  <si>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</si>
  <si>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</si>
  <si>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</si>
  <si>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</si>
  <si>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</si>
  <si>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</si>
  <si>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</si>
  <si>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</si>
  <si>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</si>
  <si>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</si>
  <si>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</si>
  <si>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</si>
  <si>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</si>
  <si>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</si>
  <si>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</si>
  <si>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</si>
  <si>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</si>
  <si>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</si>
  <si>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</si>
  <si>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</si>
  <si>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</si>
  <si>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</si>
  <si>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</si>
  <si>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</si>
  <si>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</si>
  <si>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</si>
  <si>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</si>
  <si>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</si>
  <si>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</si>
  <si>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</si>
  <si>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</si>
  <si>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</si>
  <si>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</si>
  <si>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</si>
  <si>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</si>
  <si>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</si>
  <si>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</si>
  <si>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</si>
  <si>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</si>
  <si>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</si>
  <si>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</si>
  <si>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</si>
  <si>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</si>
  <si>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</si>
  <si>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</si>
  <si>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</si>
  <si>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</si>
  <si>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</si>
  <si>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</si>
  <si>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</si>
  <si>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</si>
  <si>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</si>
  <si>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</si>
  <si>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</si>
  <si>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</si>
  <si>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</si>
  <si>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</si>
  <si>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</si>
  <si>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</si>
  <si>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</si>
  <si>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</si>
  <si>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</si>
  <si>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</si>
  <si>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</si>
  <si>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</si>
  <si>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</si>
  <si>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</si>
  <si>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</si>
  <si>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</si>
  <si>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</si>
  <si>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</si>
  <si>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</si>
  <si>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</si>
  <si>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</si>
  <si>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</si>
  <si>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</si>
  <si>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</si>
  <si>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</si>
  <si>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</si>
  <si>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</si>
  <si>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</si>
  <si>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</si>
  <si>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</si>
  <si>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</si>
  <si>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</si>
  <si>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</si>
  <si>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</si>
  <si>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</si>
  <si>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</si>
  <si>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</si>
  <si>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</si>
  <si>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</si>
  <si>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</si>
  <si>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</si>
  <si>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</si>
  <si>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</si>
  <si>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</si>
  <si>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</si>
  <si>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</si>
  <si>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</si>
  <si>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</si>
  <si>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</si>
  <si>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</si>
  <si>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</si>
  <si>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</si>
  <si>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</si>
  <si>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</si>
  <si>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</si>
  <si>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</si>
  <si>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</si>
  <si>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</si>
  <si>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</si>
  <si>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</si>
  <si>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</si>
  <si>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</si>
  <si>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</si>
  <si>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</si>
  <si>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</si>
  <si>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</si>
  <si>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</si>
  <si>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</si>
  <si>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</si>
  <si>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</si>
  <si>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</si>
  <si>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</si>
  <si>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</si>
  <si>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</si>
  <si>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</si>
  <si>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</si>
  <si>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</si>
  <si>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</si>
  <si>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</si>
  <si>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</si>
  <si>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</si>
  <si>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</si>
  <si>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</si>
  <si>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</si>
  <si>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</si>
  <si>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</si>
  <si>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</si>
  <si>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</si>
  <si>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</si>
  <si>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</si>
  <si>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</si>
  <si>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</si>
  <si>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</si>
  <si>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</si>
  <si>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</si>
  <si>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</si>
  <si>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</si>
  <si>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</si>
  <si>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</si>
  <si>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</si>
  <si>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</si>
  <si>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</si>
  <si>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</si>
  <si>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</si>
  <si>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</si>
  <si>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</si>
  <si>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</si>
  <si>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</si>
  <si>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</si>
  <si>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</si>
  <si>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</si>
  <si>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</si>
  <si>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</si>
  <si>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</si>
  <si>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</si>
  <si>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</si>
  <si>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</si>
  <si>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</si>
  <si>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</si>
  <si>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</si>
  <si>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</si>
  <si>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</si>
  <si>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</si>
  <si>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</si>
  <si>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</si>
  <si>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</si>
  <si>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</si>
  <si>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</si>
  <si>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</si>
  <si>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</si>
  <si>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</si>
  <si>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</si>
  <si>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</si>
  <si>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</si>
  <si>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</si>
  <si>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</si>
  <si>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</si>
  <si>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</si>
  <si>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</si>
  <si>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</si>
  <si>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</si>
  <si>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</si>
  <si>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</si>
  <si>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</si>
  <si>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</si>
  <si>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</si>
  <si>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</si>
  <si>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</si>
  <si>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</si>
  <si>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</si>
  <si>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</si>
  <si>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</si>
  <si>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</si>
  <si>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</si>
  <si>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</si>
  <si>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</si>
  <si>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</si>
  <si>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</si>
  <si>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</si>
  <si>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</si>
  <si>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</si>
  <si>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</si>
  <si>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</si>
  <si>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</si>
  <si>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</si>
  <si>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</si>
  <si>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</si>
  <si>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</si>
  <si>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</si>
  <si>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</si>
  <si>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</si>
  <si>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</si>
  <si>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</si>
  <si>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</si>
  <si>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</si>
  <si>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</si>
  <si>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</si>
  <si>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</si>
  <si>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</si>
  <si>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</si>
  <si>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</si>
  <si>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</si>
  <si>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</si>
  <si>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</si>
  <si>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</si>
  <si>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</si>
  <si>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</si>
  <si>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</si>
  <si>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</si>
  <si>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</si>
  <si>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</si>
  <si>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</si>
  <si>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</si>
  <si>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</si>
  <si>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</si>
  <si>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</si>
  <si>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</si>
  <si>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</si>
  <si>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</si>
  <si>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</si>
  <si>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</si>
  <si>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</si>
  <si>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</si>
  <si>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</si>
  <si>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</si>
  <si>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</si>
  <si>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</si>
  <si>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</si>
  <si>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</si>
  <si>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</si>
  <si>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</si>
  <si>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</si>
  <si>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</si>
  <si>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</si>
  <si>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</si>
  <si>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</si>
  <si>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</si>
  <si>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</si>
  <si>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</si>
  <si>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</si>
  <si>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</si>
  <si>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</si>
  <si>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</si>
  <si>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</si>
  <si>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</si>
  <si>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</si>
  <si>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</si>
  <si>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</si>
  <si>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</si>
  <si>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</si>
  <si>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</si>
  <si>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</si>
  <si>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</si>
  <si>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</si>
  <si>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</si>
  <si>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</si>
  <si>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</si>
  <si>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</si>
  <si>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</si>
  <si>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</si>
  <si>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</si>
  <si>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</si>
  <si>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</si>
  <si>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</si>
  <si>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</si>
  <si>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</si>
  <si>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</si>
  <si>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</si>
  <si>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</si>
  <si>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</si>
  <si>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</si>
  <si>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</si>
  <si>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</si>
  <si>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</si>
  <si>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</si>
  <si>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</si>
  <si>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</si>
  <si>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</si>
  <si>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</si>
  <si>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</si>
  <si>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</si>
  <si>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</si>
  <si>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</si>
  <si>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</si>
  <si>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</si>
  <si>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</si>
  <si>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</si>
  <si>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</si>
  <si>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</si>
  <si>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</si>
  <si>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</si>
  <si>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</si>
  <si>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</si>
  <si>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</si>
  <si>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</si>
  <si>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</si>
  <si>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</si>
  <si>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</si>
  <si>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</si>
  <si>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</si>
  <si>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</si>
  <si>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</si>
  <si>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</si>
  <si>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</si>
  <si>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</si>
  <si>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</si>
  <si>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</si>
  <si>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</si>
  <si>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</si>
  <si>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</si>
  <si>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</si>
  <si>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</si>
  <si>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</si>
  <si>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</si>
  <si>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</si>
  <si>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</si>
  <si>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</si>
  <si>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</si>
  <si>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</si>
  <si>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</si>
  <si>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</si>
  <si>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</si>
  <si>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</si>
  <si>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</si>
  <si>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</si>
  <si>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</si>
  <si>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</si>
  <si>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</si>
  <si>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</si>
  <si>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</si>
  <si>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</si>
  <si>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</si>
  <si>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</si>
  <si>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</si>
  <si>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</si>
  <si>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</si>
  <si>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</si>
  <si>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</si>
  <si>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</si>
  <si>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</si>
  <si>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</si>
  <si>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</si>
  <si>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</si>
  <si>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</si>
  <si>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</si>
  <si>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</si>
  <si>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</si>
  <si>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</si>
  <si>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</si>
  <si>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</si>
  <si>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</si>
  <si>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</si>
  <si>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</si>
  <si>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</si>
  <si>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</si>
  <si>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</si>
  <si>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</si>
  <si>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</si>
  <si>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</si>
  <si>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</si>
  <si>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</si>
  <si>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</si>
  <si>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</si>
  <si>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</si>
  <si>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</si>
  <si>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</si>
  <si>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</si>
  <si>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</si>
  <si>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</si>
  <si>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</si>
  <si>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</si>
  <si>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</si>
  <si>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</si>
  <si>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</si>
  <si>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</si>
  <si>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</si>
  <si>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</si>
  <si>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</si>
  <si>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</si>
  <si>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</si>
  <si>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</si>
  <si>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</si>
  <si>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</si>
  <si>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</si>
  <si>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</si>
  <si>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</si>
  <si>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</si>
  <si>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</si>
  <si>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</si>
  <si>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</si>
  <si>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</si>
  <si>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</si>
  <si>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</si>
  <si>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</si>
  <si>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</si>
  <si>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</si>
  <si>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</si>
  <si>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</si>
  <si>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</si>
  <si>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</si>
  <si>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</si>
  <si>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</si>
  <si>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</si>
  <si>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</si>
  <si>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</si>
  <si>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</si>
  <si>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</si>
  <si>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</si>
  <si>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</si>
  <si>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</si>
  <si>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</si>
  <si>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</si>
  <si>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</si>
  <si>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</si>
  <si>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</si>
  <si>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</si>
  <si>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</si>
  <si>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</si>
  <si>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</si>
  <si>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</si>
  <si>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</si>
  <si>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</si>
  <si>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</si>
  <si>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</si>
  <si>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</si>
  <si>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</si>
  <si>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</si>
  <si>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</si>
  <si>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</si>
  <si>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</si>
  <si>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</si>
  <si>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</si>
  <si>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</si>
  <si>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</si>
  <si>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</si>
  <si>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</si>
  <si>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</si>
  <si>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</si>
  <si>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</si>
  <si>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</si>
  <si>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</si>
  <si>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</si>
  <si>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</si>
  <si>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</si>
  <si>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</si>
  <si>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</si>
  <si>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</si>
  <si>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</si>
  <si>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</si>
  <si>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</si>
  <si>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</si>
  <si>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</si>
  <si>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</si>
  <si>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</si>
  <si>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</si>
  <si>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</si>
  <si>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</si>
  <si>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</si>
  <si>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</si>
  <si>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</si>
  <si>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</si>
  <si>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</si>
  <si>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</si>
  <si>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</si>
  <si>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</si>
  <si>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</si>
  <si>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</si>
  <si>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</si>
  <si>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</si>
  <si>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</si>
  <si>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</si>
  <si>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</si>
  <si>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</si>
  <si>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</si>
  <si>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</si>
  <si>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</si>
  <si>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</si>
  <si>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</si>
  <si>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</si>
  <si>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</si>
  <si>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</si>
  <si>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</si>
  <si>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</si>
  <si>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</si>
  <si>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</si>
  <si>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</si>
  <si>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</si>
  <si>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</si>
  <si>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</si>
  <si>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</si>
  <si>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</si>
  <si>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</si>
  <si>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</si>
  <si>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</si>
  <si>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</si>
  <si>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</si>
  <si>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</si>
  <si>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</si>
  <si>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</si>
  <si>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</si>
  <si>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</si>
  <si>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</si>
  <si>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</si>
  <si>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</si>
  <si>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</si>
  <si>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</si>
  <si>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</si>
  <si>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</si>
  <si>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</si>
  <si>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</si>
  <si>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</si>
  <si>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</si>
  <si>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</si>
  <si>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</si>
  <si>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</si>
  <si>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</si>
  <si>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</si>
  <si>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</si>
  <si>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</si>
  <si>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</si>
  <si>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</si>
  <si>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</si>
  <si>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</si>
  <si>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</si>
  <si>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</si>
  <si>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</si>
  <si>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</si>
  <si>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</si>
  <si>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</si>
  <si>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</si>
  <si>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</si>
  <si>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</si>
  <si>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</si>
  <si>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</si>
  <si>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</si>
  <si>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</si>
  <si>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</si>
  <si>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</si>
  <si>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</si>
  <si>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</si>
  <si>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</si>
  <si>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</si>
  <si>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</si>
  <si>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</si>
  <si>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</si>
  <si>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</si>
  <si>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</si>
  <si>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</si>
  <si>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</si>
  <si>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</si>
  <si>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</si>
  <si>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</si>
  <si>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</si>
  <si>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</si>
  <si>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</si>
  <si>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</si>
  <si>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</si>
  <si>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</si>
  <si>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</si>
  <si>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</si>
  <si>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</si>
  <si>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</si>
  <si>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</si>
  <si>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</si>
  <si>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</si>
  <si>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</si>
  <si>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</si>
  <si>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</si>
  <si>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</si>
  <si>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</si>
  <si>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</si>
  <si>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</si>
  <si>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</si>
  <si>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</si>
  <si>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</si>
  <si>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</si>
  <si>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</si>
  <si>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</si>
  <si>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</si>
  <si>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</si>
  <si>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</si>
  <si>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</si>
  <si>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</si>
  <si>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</si>
  <si>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</si>
  <si>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</si>
  <si>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</si>
  <si>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</si>
  <si>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</si>
  <si>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</si>
  <si>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</si>
  <si>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</si>
  <si>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</si>
  <si>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</si>
  <si>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</si>
  <si>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</si>
  <si>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</si>
  <si>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</si>
  <si>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</si>
  <si>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</si>
  <si>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</si>
  <si>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</si>
  <si>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</si>
  <si>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</si>
  <si>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</si>
  <si>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</si>
  <si>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</si>
  <si>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</si>
  <si>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</si>
  <si>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</si>
  <si>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</si>
  <si>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</si>
  <si>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</si>
  <si>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</si>
  <si>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</si>
  <si>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</si>
  <si>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</si>
  <si>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</si>
  <si>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</si>
  <si>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</si>
  <si>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</si>
  <si>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</si>
  <si>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</si>
  <si>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</si>
  <si>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</si>
  <si>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</si>
  <si>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</si>
  <si>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</si>
  <si>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</si>
  <si>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</si>
  <si>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</si>
  <si>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</si>
  <si>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</si>
  <si>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</si>
  <si>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</si>
  <si>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</si>
  <si>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</si>
  <si>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</si>
  <si>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</si>
  <si>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</si>
  <si>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</si>
  <si>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</si>
  <si>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</si>
  <si>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</si>
  <si>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</si>
  <si>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</si>
  <si>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</si>
  <si>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</si>
  <si>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</si>
  <si>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</si>
  <si>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</si>
  <si>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</si>
  <si>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</si>
  <si>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</si>
  <si>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</si>
  <si>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</si>
  <si>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</si>
  <si>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</si>
  <si>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</si>
  <si>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</si>
  <si>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</si>
  <si>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</si>
  <si>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</si>
  <si>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</si>
  <si>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</si>
  <si>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</si>
  <si>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</si>
  <si>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</si>
  <si>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</si>
  <si>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</si>
  <si>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</si>
  <si>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</si>
  <si>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</si>
  <si>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</si>
  <si>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</si>
  <si>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</si>
  <si>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</si>
  <si>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</si>
  <si>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</si>
  <si>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</si>
  <si>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</si>
  <si>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</si>
  <si>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</si>
  <si>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</si>
  <si>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</si>
  <si>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</si>
  <si>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</si>
  <si>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</si>
  <si>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</si>
  <si>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</si>
  <si>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</si>
  <si>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</si>
  <si>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</si>
  <si>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</si>
  <si>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</si>
  <si>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</si>
  <si>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</si>
  <si>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</si>
  <si>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</si>
  <si>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</si>
  <si>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</si>
  <si>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</si>
  <si>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</si>
  <si>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</si>
  <si>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</si>
  <si>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</si>
  <si>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</si>
  <si>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</si>
  <si>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</si>
  <si>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</si>
  <si>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</si>
  <si>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</si>
  <si>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</si>
  <si>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</si>
  <si>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</si>
  <si>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</si>
  <si>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</si>
  <si>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</si>
  <si>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</si>
  <si>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</si>
  <si>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</si>
  <si>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</si>
  <si>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</si>
  <si>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</si>
  <si>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</si>
  <si>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</si>
  <si>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</si>
  <si>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</si>
  <si>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</si>
  <si>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</si>
  <si>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</si>
  <si>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</si>
  <si>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</si>
  <si>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</si>
  <si>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</si>
  <si>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</si>
  <si>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</si>
  <si>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</si>
  <si>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</si>
  <si>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</si>
  <si>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</si>
  <si>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</si>
  <si>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</si>
  <si>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</si>
  <si>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</si>
  <si>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</si>
  <si>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</si>
  <si>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</si>
  <si>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</si>
  <si>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</si>
  <si>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</si>
  <si>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</si>
  <si>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</si>
  <si>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</si>
  <si>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</si>
  <si>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</si>
  <si>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</si>
  <si>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</si>
  <si>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</si>
  <si>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</si>
  <si>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</si>
  <si>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</si>
  <si>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</si>
  <si>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</si>
  <si>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</si>
  <si>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</si>
  <si>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</si>
  <si>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</si>
  <si>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</si>
  <si>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</si>
  <si>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</si>
  <si>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</si>
  <si>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</si>
  <si>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</si>
  <si>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</si>
  <si>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</si>
  <si>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</si>
  <si>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</si>
  <si>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</si>
  <si>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</si>
  <si>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</si>
  <si>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</si>
  <si>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</si>
  <si>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</si>
  <si>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</si>
  <si>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</si>
  <si>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</si>
  <si>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</si>
  <si>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</si>
  <si>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</si>
  <si>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</si>
  <si>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</si>
  <si>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</si>
  <si>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</si>
  <si>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</si>
  <si>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</si>
  <si>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</si>
  <si>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</si>
  <si>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</si>
  <si>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</si>
  <si>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</si>
  <si>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</si>
  <si>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</si>
  <si>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</si>
  <si>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</si>
  <si>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</si>
  <si>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</si>
  <si>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</si>
  <si>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</si>
  <si>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</si>
  <si>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</si>
  <si>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</si>
  <si>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</si>
  <si>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</si>
  <si>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</si>
  <si>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</si>
  <si>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</si>
  <si>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</si>
  <si>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</si>
  <si>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</si>
  <si>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</si>
  <si>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</si>
  <si>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</si>
  <si>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</si>
  <si>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</si>
  <si>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</si>
  <si>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</si>
  <si>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</si>
  <si>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</si>
  <si>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</si>
  <si>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</si>
  <si>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</si>
  <si>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</si>
  <si>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</si>
  <si>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</si>
  <si>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</si>
  <si>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</si>
  <si>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</si>
  <si>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</si>
  <si>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</si>
  <si>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</si>
  <si>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</si>
  <si>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</si>
  <si>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</si>
  <si>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</si>
  <si>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</si>
  <si>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</si>
  <si>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</si>
  <si>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</si>
  <si>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</si>
  <si>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</si>
  <si>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</si>
  <si>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</si>
  <si>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</si>
  <si>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</si>
  <si>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</si>
  <si>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</si>
  <si>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</si>
  <si>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</si>
  <si>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</si>
  <si>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</si>
  <si>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</si>
  <si>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</si>
  <si>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</si>
  <si>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</si>
  <si>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</si>
  <si>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</si>
  <si>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</si>
  <si>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</si>
  <si>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</si>
  <si>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</si>
  <si>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</si>
  <si>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</si>
  <si>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</si>
  <si>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</si>
  <si>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</si>
  <si>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</si>
  <si>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</si>
  <si>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</si>
  <si>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</si>
  <si>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</si>
  <si>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</si>
  <si>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</si>
  <si>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</si>
  <si>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</si>
  <si>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</si>
  <si>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</si>
  <si>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</si>
  <si>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</si>
  <si>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</si>
  <si>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</si>
  <si>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</si>
  <si>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</si>
  <si>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</si>
  <si>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</si>
  <si>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</si>
  <si>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</si>
  <si>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</si>
  <si>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</si>
  <si>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</si>
  <si>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</si>
  <si>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</si>
  <si>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</si>
  <si>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</si>
  <si>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</si>
  <si>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</si>
  <si>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</si>
  <si>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</si>
  <si>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</si>
  <si>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</si>
  <si>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</si>
  <si>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</si>
  <si>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</si>
  <si>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</si>
  <si>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</si>
  <si>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</si>
  <si>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</si>
  <si>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</si>
  <si>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</si>
  <si>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</si>
  <si>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</si>
  <si>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</si>
  <si>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</si>
  <si>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</si>
  <si>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</si>
  <si>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</si>
  <si>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</si>
  <si>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</si>
  <si>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</si>
  <si>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</si>
  <si>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</si>
  <si>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</si>
  <si>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</si>
  <si>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</si>
  <si>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</si>
  <si>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</si>
  <si>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</si>
  <si>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</si>
  <si>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</si>
  <si>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</si>
  <si>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</si>
  <si>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</si>
  <si>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</si>
  <si>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</si>
  <si>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</si>
  <si>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</si>
  <si>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</si>
  <si>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</si>
  <si>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</si>
  <si>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</si>
  <si>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</si>
  <si>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</si>
  <si>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</si>
  <si>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</si>
  <si>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</si>
  <si>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</si>
  <si>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</si>
  <si>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</si>
  <si>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</si>
  <si>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</si>
  <si>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</si>
  <si>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</si>
  <si>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</si>
  <si>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</si>
  <si>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</si>
  <si>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</si>
  <si>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</si>
  <si>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</si>
  <si>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</si>
  <si>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</si>
  <si>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</si>
  <si>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</si>
  <si>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</si>
  <si>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</si>
  <si>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</si>
  <si>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</si>
  <si>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</si>
  <si>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</si>
  <si>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</si>
  <si>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</si>
  <si>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</si>
  <si>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</si>
  <si>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</si>
  <si>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</si>
  <si>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</si>
  <si>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</si>
  <si>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</si>
  <si>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</si>
  <si>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</si>
  <si>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</si>
  <si>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</si>
  <si>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</si>
  <si>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</si>
  <si>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</si>
  <si>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</si>
  <si>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</si>
  <si>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</si>
  <si>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</si>
  <si>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</si>
  <si>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</si>
  <si>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</si>
  <si>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</si>
  <si>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</si>
  <si>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</si>
  <si>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</si>
  <si>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</si>
  <si>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</si>
  <si>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</si>
  <si>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</si>
  <si>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</si>
  <si>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</si>
  <si>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</si>
  <si>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</si>
  <si>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</si>
  <si>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</si>
  <si>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</si>
  <si>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</si>
  <si>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</si>
  <si>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</si>
  <si>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</si>
  <si>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</si>
  <si>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</si>
  <si>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</si>
  <si>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</si>
  <si>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</si>
  <si>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</si>
  <si>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</si>
  <si>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</si>
  <si>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</si>
  <si>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</si>
  <si>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</si>
  <si>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</si>
  <si>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</si>
  <si>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</si>
  <si>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</si>
  <si>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</si>
  <si>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</si>
  <si>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</si>
  <si>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</si>
  <si>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</si>
  <si>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</si>
  <si>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</si>
  <si>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</si>
  <si>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</si>
  <si>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</si>
  <si>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</si>
  <si>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</si>
  <si>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</si>
  <si>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</si>
  <si>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</si>
  <si>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</si>
  <si>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</si>
  <si>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</si>
  <si>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</si>
  <si>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</si>
  <si>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</si>
  <si>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</si>
  <si>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</si>
  <si>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</si>
  <si>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</si>
  <si>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</si>
  <si>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</si>
  <si>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</si>
  <si>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</si>
  <si>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</si>
  <si>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</si>
  <si>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</si>
  <si>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</si>
  <si>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</si>
  <si>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</si>
  <si>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</si>
  <si>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</si>
  <si>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</si>
  <si>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</si>
  <si>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</si>
  <si>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</si>
  <si>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</si>
  <si>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</si>
  <si>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</si>
  <si>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</si>
  <si>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</si>
  <si>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</si>
  <si>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</si>
  <si>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</si>
  <si>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</si>
  <si>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</si>
  <si>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</si>
  <si>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</si>
  <si>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</si>
  <si>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</si>
  <si>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</si>
  <si>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</si>
  <si>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</si>
  <si>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</si>
  <si>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</si>
  <si>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</si>
  <si>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</si>
  <si>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</si>
  <si>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</si>
  <si>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</si>
  <si>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</si>
  <si>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</si>
  <si>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</si>
  <si>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</si>
  <si>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</si>
  <si>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</si>
  <si>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</si>
  <si>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</si>
  <si>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</si>
  <si>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</si>
  <si>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</si>
  <si>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</si>
  <si>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</si>
  <si>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</si>
  <si>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</si>
  <si>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</si>
  <si>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</si>
  <si>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</si>
  <si>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</si>
  <si>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</si>
  <si>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</si>
  <si>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</si>
  <si>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</si>
  <si>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</si>
  <si>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</si>
  <si>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</si>
  <si>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</si>
  <si>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</si>
  <si>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</si>
  <si>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</si>
  <si>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</si>
  <si>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</si>
  <si>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</si>
  <si>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</si>
  <si>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</si>
  <si>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</si>
  <si>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</si>
  <si>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</si>
  <si>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</si>
  <si>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</si>
  <si>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</si>
  <si>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</si>
  <si>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</si>
  <si>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</si>
  <si>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</si>
  <si>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</si>
  <si>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</si>
  <si>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</si>
  <si>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</si>
  <si>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</si>
  <si>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</si>
  <si>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</si>
  <si>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</si>
  <si>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</si>
  <si>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</si>
  <si>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</si>
  <si>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</si>
  <si>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</si>
  <si>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</si>
  <si>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</si>
  <si>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</si>
  <si>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</si>
  <si>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</si>
  <si>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</si>
  <si>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</si>
  <si>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</si>
  <si>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</si>
  <si>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</si>
  <si>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</si>
  <si>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</si>
  <si>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</si>
  <si>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</si>
  <si>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</si>
  <si>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</si>
  <si>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</si>
  <si>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</si>
  <si>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</si>
  <si>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</si>
  <si>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</si>
  <si>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</si>
  <si>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</si>
  <si>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</si>
  <si>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</si>
  <si>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</si>
  <si>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</si>
  <si>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</si>
  <si>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</si>
  <si>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</si>
  <si>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</si>
  <si>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</si>
  <si>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</si>
  <si>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</si>
  <si>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</si>
  <si>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</si>
  <si>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</si>
  <si>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</si>
  <si>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</si>
  <si>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</si>
  <si>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</si>
  <si>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</si>
  <si>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</si>
  <si>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</si>
  <si>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</si>
  <si>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</si>
  <si>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</si>
  <si>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</si>
  <si>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</si>
  <si>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</si>
  <si>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</si>
  <si>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</si>
  <si>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</si>
  <si>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</si>
  <si>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</si>
  <si>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</si>
  <si>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</si>
  <si>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</si>
  <si>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</si>
  <si>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</si>
  <si>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</si>
  <si>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</si>
  <si>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</si>
  <si>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</si>
  <si>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</si>
  <si>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</si>
  <si>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</si>
  <si>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</si>
  <si>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</si>
  <si>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</si>
  <si>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</si>
  <si>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</si>
  <si>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</si>
  <si>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</si>
  <si>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</si>
  <si>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</si>
  <si>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</si>
  <si>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</si>
  <si>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</si>
  <si>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</si>
  <si>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</si>
  <si>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</si>
  <si>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</si>
  <si>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</si>
  <si>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</si>
  <si>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</si>
  <si>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</si>
  <si>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</si>
  <si>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</si>
  <si>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</si>
  <si>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</si>
  <si>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</si>
  <si>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</si>
  <si>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</si>
  <si>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</si>
  <si>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</si>
  <si>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</si>
  <si>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</si>
  <si>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</si>
  <si>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</si>
  <si>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</si>
  <si>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</si>
  <si>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</si>
  <si>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</si>
  <si>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</si>
  <si>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</si>
  <si>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</si>
  <si>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</si>
  <si>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</si>
  <si>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</si>
  <si>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</si>
  <si>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</si>
  <si>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</si>
  <si>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</si>
  <si>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</si>
  <si>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</si>
  <si>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</si>
  <si>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</si>
  <si>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</si>
  <si>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</si>
  <si>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</si>
  <si>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</si>
  <si>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</si>
  <si>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</si>
  <si>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</si>
  <si>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</si>
  <si>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</si>
  <si>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</si>
  <si>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</si>
  <si>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</si>
  <si>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</si>
  <si>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</si>
  <si>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</si>
  <si>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</si>
  <si>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</si>
  <si>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</si>
  <si>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</si>
  <si>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</si>
  <si>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</si>
  <si>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</si>
  <si>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</si>
  <si>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</si>
  <si>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</si>
  <si>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</si>
  <si>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</si>
  <si>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</si>
  <si>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</si>
  <si>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</si>
  <si>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</si>
  <si>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</si>
  <si>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</si>
  <si>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</si>
  <si>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</si>
  <si>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</si>
  <si>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</si>
  <si>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</si>
  <si>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</si>
  <si>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</si>
  <si>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</si>
  <si>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</si>
  <si>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</si>
  <si>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</si>
  <si>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</si>
  <si>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</si>
  <si>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</si>
  <si>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</si>
  <si>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</si>
  <si>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</si>
  <si>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</si>
  <si>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</si>
  <si>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</si>
  <si>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</si>
  <si>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</si>
  <si>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</si>
  <si>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</si>
  <si>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</si>
  <si>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</si>
  <si>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</si>
  <si>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</si>
  <si>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</si>
  <si>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</si>
  <si>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</si>
  <si>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</si>
  <si>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</si>
  <si>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</si>
  <si>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</si>
  <si>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</si>
  <si>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</si>
  <si>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</si>
  <si>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</si>
  <si>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</si>
  <si>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</si>
  <si>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</si>
  <si>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</si>
  <si>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</si>
  <si>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</si>
  <si>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</si>
  <si>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</si>
  <si>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</si>
  <si>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</si>
  <si>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</si>
  <si>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</si>
  <si>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</si>
  <si>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</si>
  <si>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</si>
  <si>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</si>
  <si>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</si>
  <si>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</si>
  <si>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</si>
  <si>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</si>
  <si>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</si>
  <si>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</si>
  <si>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</si>
  <si>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</si>
  <si>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</si>
  <si>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</si>
  <si>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</si>
  <si>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</si>
  <si>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</si>
  <si>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</si>
  <si>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</si>
  <si>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</si>
  <si>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</si>
  <si>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</si>
  <si>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</si>
  <si>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</si>
  <si>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</si>
  <si>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</si>
  <si>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</si>
  <si>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</si>
  <si>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</si>
  <si>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</si>
  <si>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</si>
  <si>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</si>
  <si>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</si>
  <si>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</si>
  <si>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</si>
  <si>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</si>
  <si>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</si>
  <si>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</si>
  <si>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</si>
  <si>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</si>
  <si>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</si>
  <si>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</si>
  <si>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</si>
  <si>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</si>
  <si>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</si>
  <si>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</si>
  <si>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</si>
  <si>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</si>
  <si>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</si>
  <si>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</si>
  <si>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</si>
  <si>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</si>
  <si>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</si>
  <si>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</si>
  <si>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</si>
  <si>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</si>
  <si>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</si>
  <si>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</si>
  <si>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</si>
  <si>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</si>
  <si>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</si>
  <si>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</si>
  <si>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</si>
  <si>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</si>
  <si>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</si>
  <si>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</si>
  <si>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</si>
  <si>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</si>
  <si>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</si>
  <si>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</si>
  <si>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</si>
  <si>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</si>
  <si>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</si>
  <si>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</si>
  <si>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</si>
  <si>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</si>
  <si>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</si>
  <si>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</si>
  <si>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</si>
  <si>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</si>
  <si>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</si>
  <si>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</si>
  <si>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</si>
  <si>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</si>
  <si>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</si>
  <si>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</si>
  <si>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</si>
  <si>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</si>
  <si>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</si>
  <si>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</si>
  <si>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</si>
  <si>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</si>
  <si>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</si>
  <si>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</si>
  <si>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</si>
  <si>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</si>
  <si>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</si>
  <si>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</si>
  <si>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</si>
  <si>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</si>
  <si>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</si>
  <si>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</si>
  <si>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</si>
  <si>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</si>
  <si>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</si>
  <si>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</si>
  <si>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</si>
  <si>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</si>
  <si>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</si>
  <si>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</si>
  <si>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</si>
  <si>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</si>
  <si>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</si>
  <si>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</si>
  <si>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</si>
  <si>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</si>
  <si>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</si>
  <si>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</si>
  <si>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</si>
  <si>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</si>
  <si>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</si>
  <si>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</si>
  <si>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</si>
  <si>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</si>
  <si>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</si>
  <si>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</si>
  <si>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</si>
  <si>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</si>
  <si>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</si>
  <si>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</si>
  <si>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</si>
  <si>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</si>
  <si>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</si>
  <si>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</si>
  <si>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</si>
  <si>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</si>
  <si>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</si>
  <si>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</si>
  <si>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</si>
  <si>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</si>
  <si>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</si>
  <si>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</si>
  <si>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</si>
  <si>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</si>
  <si>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</si>
  <si>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</si>
  <si>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</si>
  <si>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</si>
  <si>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</si>
  <si>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</si>
  <si>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</si>
  <si>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</si>
  <si>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</si>
  <si>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</si>
  <si>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</si>
  <si>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</si>
  <si>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</si>
  <si>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</si>
  <si>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</si>
  <si>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</si>
  <si>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</si>
  <si>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</si>
  <si>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</si>
  <si>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</si>
  <si>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</si>
  <si>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</si>
  <si>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</si>
  <si>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</si>
  <si>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</si>
  <si>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</si>
  <si>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</si>
  <si>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</si>
  <si>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</si>
  <si>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</si>
  <si>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</si>
  <si>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</si>
  <si>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</si>
  <si>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</si>
  <si>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</si>
  <si>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</si>
  <si>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</si>
  <si>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</si>
  <si>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</si>
  <si>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</si>
  <si>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</si>
  <si>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</si>
  <si>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</si>
  <si>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</si>
  <si>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</si>
  <si>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</si>
  <si>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</si>
  <si>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</si>
  <si>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</si>
  <si>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</si>
  <si>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</si>
  <si>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</si>
  <si>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</si>
  <si>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</si>
  <si>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</si>
  <si>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</si>
  <si>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</si>
  <si>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</si>
  <si>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</si>
  <si>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</si>
  <si>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</si>
  <si>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</si>
  <si>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</si>
  <si>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</si>
  <si>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</si>
  <si>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</si>
  <si>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</si>
  <si>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</si>
  <si>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</si>
  <si>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</si>
  <si>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</si>
  <si>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</si>
  <si>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</si>
  <si>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</si>
  <si>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</si>
  <si>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</si>
  <si>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</si>
  <si>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</si>
  <si>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</si>
  <si>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</si>
  <si>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</si>
  <si>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</si>
  <si>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</si>
  <si>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</si>
  <si>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</si>
  <si>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</si>
  <si>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</si>
  <si>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</si>
  <si>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</si>
  <si>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</si>
  <si>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</si>
  <si>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</si>
  <si>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</si>
  <si>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</si>
  <si>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</si>
  <si>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</si>
  <si>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</si>
  <si>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</si>
  <si>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</si>
  <si>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</si>
  <si>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</si>
  <si>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</si>
  <si>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</si>
  <si>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</si>
  <si>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</si>
  <si>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</si>
  <si>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</si>
  <si>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</si>
  <si>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</si>
  <si>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</si>
  <si>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</si>
  <si>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</si>
  <si>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</si>
  <si>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</si>
  <si>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</si>
  <si>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</si>
  <si>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</si>
  <si>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</si>
  <si>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</si>
  <si>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</si>
  <si>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</si>
  <si>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</si>
  <si>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</si>
  <si>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</si>
  <si>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</si>
  <si>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</si>
  <si>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</si>
  <si>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</si>
  <si>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</si>
  <si>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</si>
  <si>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</si>
  <si>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</si>
  <si>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</si>
  <si>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</si>
  <si>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</si>
  <si>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</si>
  <si>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</si>
  <si>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</si>
  <si>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</si>
  <si>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</si>
  <si>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</si>
  <si>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</si>
  <si>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</si>
  <si>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</si>
  <si>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</si>
  <si>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</si>
  <si>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</si>
  <si>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</si>
  <si>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</si>
  <si>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</si>
  <si>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</si>
  <si>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</si>
  <si>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</si>
  <si>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</si>
  <si>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</si>
  <si>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</si>
  <si>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</si>
  <si>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</si>
  <si>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</si>
  <si>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</si>
  <si>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</si>
  <si>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</si>
  <si>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</si>
  <si>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</si>
  <si>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</si>
  <si>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</si>
  <si>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</si>
  <si>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</si>
  <si>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</si>
  <si>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</si>
  <si>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</si>
  <si>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</si>
  <si>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</si>
  <si>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</si>
  <si>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</si>
  <si>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</si>
  <si>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</si>
  <si>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</si>
  <si>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</si>
  <si>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</si>
  <si>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</si>
  <si>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</si>
  <si>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</si>
  <si>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</si>
  <si>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</si>
  <si>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</si>
  <si>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</si>
  <si>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</si>
  <si>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</si>
  <si>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</si>
  <si>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</si>
  <si>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</si>
  <si>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</si>
  <si>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</si>
  <si>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</si>
  <si>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</si>
  <si>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</si>
  <si>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</si>
  <si>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</si>
  <si>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</si>
  <si>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</si>
  <si>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</si>
  <si>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</si>
  <si>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</si>
  <si>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</si>
  <si>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</si>
  <si>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</si>
  <si>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</si>
  <si>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</si>
  <si>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</si>
  <si>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</si>
  <si>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</si>
  <si>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</si>
  <si>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</si>
  <si>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</si>
  <si>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</si>
  <si>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</si>
  <si>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</si>
  <si>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</si>
  <si>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</si>
  <si>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</si>
  <si>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</si>
  <si>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</si>
  <si>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</si>
  <si>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</si>
  <si>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</si>
  <si>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</si>
  <si>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</si>
  <si>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</si>
  <si>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</si>
  <si>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</si>
  <si>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</si>
  <si>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</si>
  <si>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</si>
  <si>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</si>
  <si>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</si>
  <si>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</si>
  <si>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</si>
  <si>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</si>
  <si>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</si>
  <si>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</si>
  <si>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</si>
  <si>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</si>
  <si>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</si>
  <si>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</si>
  <si>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</si>
  <si>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</si>
  <si>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</si>
  <si>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</si>
  <si>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</si>
  <si>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</si>
  <si>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</si>
  <si>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</si>
  <si>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</si>
  <si>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</si>
  <si>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</si>
  <si>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</si>
  <si>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</si>
  <si>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</si>
  <si>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</si>
  <si>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</si>
  <si>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</si>
  <si>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</si>
  <si>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</si>
  <si>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</si>
  <si>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</si>
  <si>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</si>
  <si>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</si>
  <si>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</si>
  <si>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</si>
  <si>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</si>
  <si>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</si>
  <si>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</si>
  <si>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</si>
  <si>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</si>
  <si>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</si>
  <si>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</si>
  <si>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</si>
  <si>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</si>
  <si>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</si>
  <si>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</si>
  <si>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</si>
  <si>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</si>
  <si>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</si>
  <si>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</si>
  <si>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</si>
  <si>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</si>
  <si>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</si>
  <si>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</si>
  <si>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</si>
  <si>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</si>
  <si>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</si>
  <si>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</si>
  <si>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</si>
  <si>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</si>
  <si>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</si>
  <si>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</si>
  <si>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</si>
  <si>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</si>
  <si>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</si>
  <si>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</si>
  <si>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</si>
  <si>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</si>
  <si>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</si>
  <si>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</si>
  <si>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</si>
  <si>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</si>
  <si>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</si>
  <si>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</si>
  <si>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</si>
  <si>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</si>
  <si>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</si>
  <si>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</si>
  <si>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</si>
  <si>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</si>
  <si>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</si>
  <si>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</si>
  <si>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</si>
  <si>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</si>
  <si>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</si>
  <si>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</si>
  <si>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</si>
  <si>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</si>
  <si>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</si>
  <si>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</si>
  <si>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</si>
  <si>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</si>
  <si>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</si>
  <si>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</si>
  <si>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</si>
  <si>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</si>
  <si>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</si>
  <si>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</si>
  <si>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</si>
  <si>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</si>
  <si>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</si>
  <si>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</si>
  <si>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</si>
  <si>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</si>
  <si>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</si>
  <si>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</si>
  <si>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</si>
  <si>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</si>
  <si>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</si>
  <si>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</si>
  <si>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</si>
  <si>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</si>
  <si>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</si>
  <si>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</si>
  <si>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</si>
  <si>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</si>
  <si>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</si>
  <si>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</si>
  <si>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</si>
  <si>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</si>
  <si>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</si>
  <si>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</si>
  <si>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</si>
  <si>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</si>
  <si>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</si>
  <si>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</si>
  <si>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</si>
  <si>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</si>
  <si>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</si>
  <si>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</si>
  <si>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</si>
  <si>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</si>
  <si>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</si>
  <si>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</si>
  <si>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</si>
  <si>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</si>
  <si>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</si>
  <si>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</si>
  <si>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</si>
  <si>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</si>
  <si>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</si>
  <si>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</si>
  <si>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</si>
  <si>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</si>
  <si>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</si>
  <si>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</si>
  <si>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</si>
  <si>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</si>
  <si>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</si>
  <si>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</si>
  <si>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</si>
  <si>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</si>
  <si>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</si>
  <si>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</si>
  <si>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</si>
  <si>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</si>
  <si>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</si>
  <si>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</si>
  <si>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</si>
  <si>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</si>
  <si>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</si>
  <si>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</si>
  <si>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</si>
  <si>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</si>
  <si>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</si>
  <si>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</si>
  <si>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</si>
  <si>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</si>
  <si>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</si>
  <si>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</si>
  <si>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</si>
  <si>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</si>
  <si>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</si>
  <si>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</si>
  <si>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</si>
  <si>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</si>
  <si>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</si>
  <si>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</si>
  <si>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</si>
  <si>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</si>
  <si>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</si>
  <si>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</si>
  <si>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</si>
  <si>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</si>
  <si>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</si>
  <si>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</si>
  <si>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</si>
  <si>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</si>
  <si>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</si>
  <si>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</si>
  <si>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</si>
  <si>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</si>
  <si>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</si>
  <si>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</si>
  <si>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</si>
  <si>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</si>
  <si>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</si>
  <si>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</si>
  <si>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</si>
  <si>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</si>
  <si>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</si>
  <si>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</si>
  <si>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</si>
  <si>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</si>
  <si>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</si>
  <si>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</si>
  <si>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</si>
  <si>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</si>
  <si>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</si>
  <si>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</si>
  <si>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</si>
  <si>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</si>
  <si>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</si>
  <si>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</si>
  <si>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</si>
  <si>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</si>
  <si>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</si>
  <si>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</si>
  <si>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</si>
  <si>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</si>
  <si>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</si>
  <si>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</si>
  <si>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</si>
  <si>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</si>
  <si>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</si>
  <si>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</si>
  <si>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</si>
  <si>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</si>
  <si>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</si>
  <si>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</si>
  <si>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</si>
  <si>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</si>
  <si>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</si>
  <si>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</si>
  <si>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</si>
  <si>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</si>
  <si>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</si>
  <si>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</si>
  <si>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</si>
  <si>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</si>
  <si>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</si>
  <si>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</si>
  <si>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</si>
  <si>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</si>
  <si>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</si>
  <si>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</si>
  <si>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</si>
  <si>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</si>
  <si>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</si>
  <si>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</si>
  <si>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</si>
  <si>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</si>
  <si>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</si>
  <si>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</si>
  <si>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</si>
  <si>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</si>
  <si>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</si>
  <si>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</si>
  <si>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</si>
  <si>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</si>
  <si>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</si>
  <si>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</si>
  <si>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</si>
  <si>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</si>
  <si>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</si>
  <si>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</si>
  <si>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</si>
  <si>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</si>
  <si>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</si>
  <si>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</si>
  <si>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</si>
  <si>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</si>
  <si>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</si>
  <si>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</si>
  <si>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</si>
  <si>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</si>
  <si>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</si>
  <si>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</si>
  <si>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</si>
  <si>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</si>
  <si>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</si>
  <si>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</si>
  <si>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</si>
  <si>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</si>
  <si>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</si>
  <si>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</si>
  <si>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</si>
  <si>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</si>
  <si>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</si>
  <si>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</si>
  <si>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</si>
  <si>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</si>
  <si>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</si>
  <si>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</si>
  <si>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</si>
  <si>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</si>
  <si>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</si>
  <si>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</si>
  <si>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</si>
  <si>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</si>
  <si>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</si>
  <si>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</si>
  <si>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</si>
  <si>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</si>
  <si>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</si>
  <si>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</si>
  <si>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</si>
  <si>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</si>
  <si>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</si>
  <si>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</si>
  <si>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</si>
  <si>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</si>
  <si>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</si>
  <si>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</si>
  <si>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</si>
  <si>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</si>
  <si>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</si>
  <si>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</si>
  <si>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</si>
  <si>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</si>
  <si>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</si>
  <si>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</si>
  <si>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</si>
  <si>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</si>
  <si>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</si>
  <si>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</si>
  <si>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</si>
  <si>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</si>
  <si>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</si>
  <si>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</si>
  <si>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</si>
  <si>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</si>
  <si>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</si>
  <si>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</si>
  <si>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</si>
  <si>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</si>
  <si>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</si>
  <si>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</si>
  <si>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</si>
  <si>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</si>
  <si>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</si>
  <si>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</si>
  <si>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</si>
  <si>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</si>
  <si>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</si>
  <si>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</si>
  <si>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</si>
  <si>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</si>
  <si>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</si>
  <si>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</si>
  <si>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</si>
  <si>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</si>
  <si>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</si>
  <si>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</si>
  <si>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</si>
  <si>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</si>
  <si>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</si>
  <si>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</si>
  <si>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</si>
  <si>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</si>
  <si>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</si>
  <si>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</si>
  <si>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</si>
  <si>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</si>
  <si>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</si>
  <si>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</si>
  <si>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</si>
  <si>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</si>
  <si>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</si>
  <si>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</si>
  <si>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</si>
  <si>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</si>
  <si>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</si>
  <si>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</si>
  <si>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</si>
  <si>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</si>
  <si>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</si>
  <si>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</si>
  <si>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</si>
  <si>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</si>
  <si>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</si>
  <si>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</si>
  <si>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</si>
  <si>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</si>
  <si>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</si>
  <si>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</si>
  <si>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</si>
  <si>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</si>
  <si>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</si>
  <si>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</si>
  <si>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</si>
  <si>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</si>
  <si>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</si>
  <si>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</si>
  <si>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</si>
  <si>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</si>
  <si>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</si>
  <si>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</si>
  <si>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</si>
  <si>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</si>
  <si>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</si>
  <si>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</si>
  <si>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</si>
  <si>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</si>
  <si>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</si>
  <si>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</si>
  <si>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</si>
  <si>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</si>
  <si>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</si>
  <si>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</si>
  <si>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</si>
  <si>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</si>
  <si>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</si>
  <si>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</si>
  <si>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</si>
  <si>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</si>
  <si>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</si>
  <si>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</si>
  <si>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</si>
  <si>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</si>
  <si>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</si>
  <si>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</si>
  <si>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</si>
  <si>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</si>
  <si>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</si>
  <si>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</si>
  <si>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</si>
  <si>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</si>
  <si>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</si>
  <si>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</si>
  <si>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</si>
  <si>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</si>
  <si>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</si>
  <si>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</si>
  <si>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</si>
  <si>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</si>
  <si>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</si>
  <si>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</si>
  <si>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</si>
  <si>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</si>
  <si>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</si>
  <si>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</si>
  <si>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</si>
  <si>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</si>
  <si>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</si>
  <si>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</si>
  <si>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</si>
  <si>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</si>
  <si>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</si>
  <si>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</si>
  <si>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</si>
  <si>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</si>
  <si>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</si>
  <si>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</si>
  <si>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</si>
  <si>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</si>
  <si>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</si>
  <si>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</si>
  <si>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</si>
  <si>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</si>
  <si>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</si>
  <si>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</si>
  <si>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</si>
  <si>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</si>
  <si>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</si>
  <si>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</si>
  <si>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</si>
  <si>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</si>
  <si>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</si>
  <si>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</si>
  <si>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</si>
  <si>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</si>
  <si>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</si>
  <si>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</si>
  <si>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</si>
  <si>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</si>
  <si>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</si>
  <si>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</si>
  <si>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</si>
  <si>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</si>
  <si>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</si>
  <si>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</si>
  <si>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</si>
  <si>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</si>
  <si>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</si>
  <si>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</si>
  <si>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</si>
  <si>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</si>
  <si>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</si>
  <si>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</si>
  <si>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</si>
  <si>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</si>
  <si>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</si>
  <si>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</si>
  <si>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</si>
  <si>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</si>
  <si>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</si>
  <si>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</si>
  <si>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</si>
  <si>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</si>
  <si>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</si>
  <si>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</si>
  <si>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</si>
  <si>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</si>
  <si>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</si>
  <si>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</si>
  <si>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</si>
  <si>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</si>
  <si>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</si>
  <si>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</si>
  <si>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</si>
  <si>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</si>
  <si>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</si>
  <si>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</si>
  <si>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</si>
  <si>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</si>
  <si>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</si>
  <si>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</si>
  <si>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</si>
  <si>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</si>
  <si>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</si>
  <si>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</si>
  <si>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</si>
  <si>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</si>
  <si>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</si>
  <si>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</si>
  <si>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</si>
  <si>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</si>
  <si>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</si>
  <si>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</si>
  <si>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</si>
  <si>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</si>
  <si>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</si>
  <si>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</si>
  <si>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</si>
  <si>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</si>
  <si>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</si>
  <si>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</si>
  <si>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</si>
  <si>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</si>
  <si>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</si>
  <si>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</si>
  <si>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</si>
  <si>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</si>
  <si>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</si>
  <si>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</si>
  <si>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</si>
  <si>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</si>
  <si>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</si>
  <si>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</si>
  <si>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</si>
  <si>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</si>
  <si>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</si>
  <si>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</si>
  <si>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</si>
  <si>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</si>
  <si>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</si>
  <si>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</si>
  <si>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</si>
  <si>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</si>
  <si>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</si>
  <si>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</si>
  <si>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</si>
  <si>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</si>
  <si>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</si>
  <si>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</si>
  <si>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</si>
  <si>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</si>
  <si>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</si>
  <si>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</si>
  <si>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</si>
  <si>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</si>
  <si>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</si>
  <si>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</si>
  <si>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</si>
  <si>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</si>
  <si>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</si>
  <si>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</si>
  <si>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</si>
  <si>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</si>
  <si>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</si>
  <si>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</si>
  <si>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</si>
  <si>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</si>
  <si>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</si>
  <si>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</si>
  <si>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</si>
  <si>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</si>
  <si>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</si>
  <si>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</si>
  <si>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</si>
  <si>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</si>
  <si>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</si>
  <si>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</si>
  <si>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</si>
  <si>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</si>
  <si>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</si>
  <si>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</si>
  <si>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</si>
  <si>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</si>
  <si>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</si>
  <si>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</si>
  <si>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</si>
  <si>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</si>
  <si>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</si>
  <si>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</si>
  <si>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</si>
  <si>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</si>
  <si>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</si>
  <si>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</si>
  <si>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</si>
  <si>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</si>
  <si>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</si>
  <si>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</si>
  <si>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</si>
  <si>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</si>
  <si>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</si>
  <si>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</si>
  <si>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</si>
  <si>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</si>
  <si>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</si>
  <si>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</si>
  <si>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</si>
  <si>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</si>
  <si>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</si>
  <si>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</si>
  <si>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</si>
  <si>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</si>
  <si>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</si>
  <si>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</si>
  <si>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</si>
  <si>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</si>
  <si>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</si>
  <si>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</si>
  <si>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</si>
  <si>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</si>
  <si>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</si>
  <si>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</si>
  <si>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</si>
  <si>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</si>
  <si>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</si>
  <si>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</si>
  <si>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</si>
  <si>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</si>
  <si>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</si>
  <si>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</si>
  <si>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</si>
  <si>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</si>
  <si>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</si>
  <si>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</si>
  <si>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</si>
  <si>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</si>
  <si>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</si>
  <si>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</si>
  <si>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</si>
  <si>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</si>
  <si>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</si>
  <si>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</si>
  <si>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</si>
  <si>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</si>
  <si>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</si>
  <si>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</si>
  <si>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</si>
  <si>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</si>
  <si>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</si>
  <si>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</si>
  <si>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</si>
  <si>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</si>
  <si>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</si>
  <si>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</si>
  <si>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</si>
  <si>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</si>
  <si>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</si>
  <si>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</si>
  <si>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</si>
  <si>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</si>
  <si>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</si>
  <si>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</si>
  <si>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</si>
  <si>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</si>
  <si>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</si>
  <si>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</si>
  <si>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</si>
  <si>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</si>
  <si>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</si>
  <si>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</si>
  <si>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</si>
  <si>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</si>
  <si>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</si>
  <si>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</si>
  <si>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</si>
  <si>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</si>
  <si>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</si>
  <si>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</si>
  <si>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</si>
  <si>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</si>
  <si>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</si>
  <si>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</si>
  <si>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</si>
  <si>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</si>
  <si>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</si>
  <si>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</si>
  <si>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</si>
  <si>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</si>
  <si>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</si>
  <si>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</si>
  <si>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</si>
  <si>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</si>
  <si>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</si>
  <si>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</si>
  <si>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</si>
  <si>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</si>
  <si>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</si>
  <si>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</si>
  <si>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</si>
  <si>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</si>
  <si>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</si>
  <si>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</si>
  <si>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</si>
  <si>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</si>
  <si>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</si>
  <si>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</si>
  <si>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</si>
  <si>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</si>
  <si>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</si>
  <si>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</si>
  <si>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</si>
  <si>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</si>
  <si>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</si>
  <si>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</si>
  <si>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</si>
  <si>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</si>
  <si>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</si>
  <si>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</si>
  <si>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</si>
  <si>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</si>
  <si>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</si>
  <si>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</si>
  <si>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</si>
  <si>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</si>
  <si>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</si>
  <si>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</si>
  <si>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</si>
  <si>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</si>
  <si>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</si>
  <si>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</si>
  <si>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</si>
  <si>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</si>
  <si>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</si>
  <si>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</si>
  <si>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</si>
  <si>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</si>
  <si>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</si>
  <si>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</si>
  <si>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</si>
  <si>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</si>
  <si>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</si>
  <si>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</si>
  <si>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</si>
  <si>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</si>
  <si>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</si>
  <si>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</si>
  <si>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</si>
  <si>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</si>
  <si>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</si>
  <si>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</si>
  <si>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</si>
  <si>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</si>
  <si>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</si>
  <si>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</si>
  <si>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</si>
  <si>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</si>
  <si>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</si>
  <si>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</si>
  <si>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</si>
  <si>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</si>
  <si>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</si>
  <si>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</si>
  <si>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</si>
  <si>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</si>
  <si>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</si>
  <si>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</si>
  <si>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</si>
  <si>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</si>
  <si>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</si>
  <si>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</si>
  <si>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</si>
  <si>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</si>
  <si>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</si>
  <si>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</si>
  <si>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</si>
  <si>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</si>
  <si>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</si>
  <si>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</si>
  <si>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</si>
  <si>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</si>
  <si>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</si>
  <si>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</si>
  <si>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</si>
  <si>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</si>
  <si>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</si>
  <si>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</si>
  <si>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</si>
  <si>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</si>
  <si>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</si>
  <si>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</si>
  <si>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</si>
  <si>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</si>
  <si>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</si>
  <si>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</si>
  <si>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</si>
  <si>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</si>
  <si>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</si>
  <si>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</si>
  <si>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</si>
  <si>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</si>
  <si>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</si>
  <si>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</si>
  <si>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</si>
  <si>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</si>
  <si>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</si>
  <si>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</si>
  <si>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</si>
  <si>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</si>
  <si>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</si>
  <si>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</si>
  <si>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</si>
  <si>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</si>
  <si>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</si>
  <si>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</si>
  <si>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</si>
  <si>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</si>
  <si>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</si>
  <si>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</si>
  <si>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</si>
  <si>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</si>
  <si>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</si>
  <si>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</si>
  <si>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</si>
  <si>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</si>
  <si>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</si>
  <si>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</si>
  <si>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</si>
  <si>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</si>
  <si>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</si>
  <si>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</si>
  <si>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</si>
  <si>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</si>
  <si>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</si>
  <si>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</si>
  <si>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</si>
  <si>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</si>
  <si>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</si>
  <si>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</si>
  <si>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</si>
  <si>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</si>
  <si>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</si>
  <si>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</si>
  <si>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</si>
  <si>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</si>
  <si>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</si>
  <si>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</si>
  <si>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</si>
  <si>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</si>
  <si>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</si>
  <si>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</si>
  <si>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</si>
  <si>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</si>
  <si>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</si>
  <si>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</si>
  <si>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</si>
  <si>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</si>
  <si>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</si>
  <si>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</si>
  <si>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</si>
  <si>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</si>
  <si>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</si>
  <si>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</si>
  <si>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</si>
  <si>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</si>
  <si>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</si>
  <si>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</si>
  <si>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</si>
  <si>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</si>
  <si>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</si>
  <si>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</si>
  <si>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</si>
  <si>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</si>
  <si>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</si>
  <si>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</si>
  <si>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</si>
  <si>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</si>
  <si>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</si>
  <si>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</si>
  <si>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</si>
  <si>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</si>
  <si>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</si>
  <si>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</si>
  <si>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</si>
  <si>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</si>
  <si>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</si>
  <si>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</si>
  <si>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</si>
  <si>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</si>
  <si>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</si>
  <si>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</si>
  <si>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</si>
  <si>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</si>
  <si>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</si>
  <si>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</si>
  <si>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</si>
  <si>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</si>
  <si>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</si>
  <si>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</si>
  <si>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</si>
  <si>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</si>
  <si>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</si>
  <si>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</si>
  <si>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</si>
  <si>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</si>
  <si>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</si>
  <si>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</si>
  <si>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</si>
  <si>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</si>
  <si>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</si>
  <si>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</si>
  <si>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</si>
  <si>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</si>
  <si>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</si>
  <si>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</si>
  <si>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</si>
  <si>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</si>
  <si>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</si>
  <si>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</si>
  <si>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</si>
  <si>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</si>
  <si>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</si>
  <si>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</si>
  <si>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</si>
  <si>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</si>
  <si>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</si>
  <si>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</si>
  <si>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</si>
  <si>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</si>
  <si>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</si>
  <si>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</si>
  <si>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</si>
  <si>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</si>
  <si>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</si>
  <si>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</si>
  <si>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</si>
  <si>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</si>
  <si>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</si>
  <si>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</si>
  <si>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</si>
  <si>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</si>
  <si>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</si>
  <si>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</si>
  <si>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</si>
  <si>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</si>
  <si>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</si>
  <si>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</si>
  <si>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</si>
  <si>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</si>
  <si>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</si>
  <si>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</si>
  <si>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</si>
  <si>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</si>
  <si>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</si>
  <si>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</si>
  <si>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</si>
  <si>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</si>
  <si>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</si>
  <si>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</si>
  <si>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</si>
  <si>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</si>
  <si>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</si>
  <si>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</si>
  <si>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</si>
  <si>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</si>
  <si>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</si>
  <si>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</si>
  <si>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</si>
  <si>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</si>
  <si>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</si>
  <si>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</si>
  <si>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</si>
  <si>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</si>
  <si>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</si>
  <si>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</si>
  <si>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</si>
  <si>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</si>
  <si>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</si>
  <si>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</si>
  <si>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</si>
  <si>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</si>
  <si>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</si>
  <si>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</si>
  <si>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</si>
  <si>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</si>
  <si>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</si>
  <si>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</si>
  <si>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</si>
  <si>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</si>
  <si>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</si>
  <si>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</si>
  <si>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</si>
  <si>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</si>
  <si>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</si>
  <si>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</si>
  <si>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</si>
  <si>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</si>
  <si>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</si>
  <si>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</si>
  <si>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</si>
  <si>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</si>
  <si>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</si>
  <si>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</si>
  <si>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</si>
  <si>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</si>
  <si>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</si>
  <si>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</si>
  <si>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</si>
  <si>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</si>
  <si>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</si>
  <si>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</si>
  <si>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</si>
  <si>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</si>
  <si>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</si>
  <si>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</si>
  <si>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</si>
  <si>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</si>
  <si>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</si>
  <si>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</si>
  <si>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</si>
  <si>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</si>
  <si>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</si>
  <si>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</si>
  <si>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</si>
  <si>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</si>
  <si>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</si>
  <si>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</si>
  <si>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</si>
  <si>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</si>
  <si>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</si>
  <si>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</si>
  <si>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</si>
  <si>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</si>
  <si>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</si>
  <si>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</si>
  <si>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</si>
  <si>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</si>
  <si>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</si>
  <si>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</si>
  <si>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</si>
  <si>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</si>
  <si>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</si>
  <si>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</si>
  <si>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</si>
  <si>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</si>
  <si>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</si>
  <si>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</si>
  <si>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</si>
  <si>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</si>
  <si>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</si>
  <si>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</si>
  <si>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</si>
  <si>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</si>
  <si>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</si>
  <si>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</si>
  <si>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</si>
  <si>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</si>
  <si>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</si>
  <si>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</si>
  <si>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</si>
  <si>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</si>
  <si>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</si>
  <si>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</si>
  <si>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</si>
  <si>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</si>
  <si>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</si>
  <si>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</si>
  <si>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</si>
  <si>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</si>
  <si>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</si>
  <si>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</si>
  <si>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</si>
  <si>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</si>
  <si>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</si>
  <si>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</si>
  <si>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</si>
  <si>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</si>
  <si>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</si>
  <si>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</si>
  <si>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</si>
  <si>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</si>
  <si>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</si>
  <si>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</si>
  <si>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</si>
  <si>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</si>
  <si>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</si>
  <si>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</si>
  <si>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</si>
  <si>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</si>
  <si>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</si>
  <si>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</si>
  <si>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</si>
  <si>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</si>
  <si>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</si>
  <si>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</si>
  <si>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</si>
  <si>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</si>
  <si>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</si>
  <si>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</si>
  <si>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</si>
  <si>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</si>
  <si>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</si>
  <si>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</si>
  <si>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</si>
  <si>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</si>
  <si>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</si>
  <si>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</si>
  <si>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</si>
  <si>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</si>
  <si>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</si>
  <si>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</si>
  <si>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</si>
  <si>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</si>
  <si>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</si>
  <si>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</si>
  <si>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</si>
  <si>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</si>
  <si>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</si>
  <si>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</si>
  <si>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</si>
  <si>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</si>
  <si>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</si>
  <si>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</si>
  <si>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</si>
  <si>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</si>
  <si>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</si>
  <si>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</si>
  <si>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</si>
  <si>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</si>
  <si>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</si>
  <si>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</si>
  <si>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</si>
  <si>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</si>
  <si>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</si>
  <si>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</si>
  <si>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</si>
  <si>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</si>
  <si>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</si>
  <si>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</si>
  <si>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</si>
  <si>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</si>
  <si>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</si>
  <si>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</si>
  <si>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</si>
  <si>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</si>
  <si>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</si>
  <si>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</si>
  <si>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</si>
  <si>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</si>
  <si>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</si>
  <si>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</si>
  <si>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</si>
  <si>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</si>
  <si>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</si>
  <si>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</si>
  <si>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</si>
  <si>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</si>
  <si>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</si>
  <si>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</si>
  <si>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</si>
  <si>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</si>
  <si>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</si>
  <si>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</si>
  <si>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</si>
  <si>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</si>
  <si>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</si>
  <si>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</si>
  <si>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</si>
  <si>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</si>
  <si>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</si>
  <si>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</si>
  <si>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</si>
  <si>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</si>
  <si>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</si>
  <si>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</si>
  <si>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</si>
  <si>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</si>
  <si>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</si>
  <si>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</si>
  <si>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</si>
  <si>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</si>
  <si>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</si>
  <si>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</si>
  <si>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</si>
  <si>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</si>
  <si>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</si>
  <si>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</si>
  <si>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</si>
  <si>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</si>
  <si>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</si>
  <si>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</si>
  <si>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</si>
  <si>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</si>
  <si>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</si>
  <si>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</si>
  <si>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</si>
  <si>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</si>
  <si>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</si>
  <si>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</si>
  <si>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</si>
  <si>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</si>
  <si>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</si>
  <si>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</si>
  <si>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</si>
  <si>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</si>
  <si>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</si>
  <si>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</si>
  <si>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</si>
  <si>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</si>
  <si>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</si>
  <si>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</si>
  <si>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</si>
  <si>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</si>
  <si>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</si>
  <si>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</si>
  <si>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</si>
  <si>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</si>
  <si>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</si>
  <si>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</si>
  <si>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</si>
  <si>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</si>
  <si>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</si>
  <si>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</si>
  <si>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</si>
  <si>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</si>
  <si>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</si>
  <si>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</si>
  <si>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</si>
  <si>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</si>
  <si>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</si>
  <si>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</si>
  <si>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</si>
  <si>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</si>
  <si>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</si>
  <si>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</si>
  <si>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</si>
  <si>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</si>
  <si>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</si>
  <si>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</si>
  <si>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</si>
  <si>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</si>
  <si>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</si>
  <si>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</si>
  <si>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</si>
  <si>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</si>
  <si>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</si>
  <si>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</si>
  <si>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</si>
  <si>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</si>
  <si>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</si>
  <si>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</si>
  <si>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</si>
  <si>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</si>
  <si>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</si>
  <si>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</si>
  <si>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</si>
  <si>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</si>
  <si>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</si>
  <si>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</si>
  <si>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</si>
  <si>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</si>
  <si>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</si>
  <si>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</si>
  <si>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</si>
  <si>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</si>
  <si>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</si>
  <si>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</si>
  <si>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</si>
  <si>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</si>
  <si>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</si>
  <si>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</si>
  <si>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</si>
  <si>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</si>
  <si>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</si>
  <si>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</si>
  <si>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</si>
  <si>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</si>
  <si>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</si>
  <si>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</si>
  <si>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</si>
  <si>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</si>
  <si>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</si>
  <si>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</si>
  <si>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</si>
  <si>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</si>
  <si>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</si>
  <si>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</si>
  <si>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</si>
  <si>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</si>
  <si>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</si>
  <si>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</si>
  <si>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</si>
  <si>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</si>
  <si>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</si>
  <si>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</si>
  <si>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</si>
  <si>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</si>
  <si>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</si>
  <si>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</si>
  <si>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</si>
  <si>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</si>
  <si>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</si>
  <si>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</si>
  <si>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</si>
  <si>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</si>
  <si>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</si>
  <si>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</si>
  <si>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</si>
  <si>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</si>
  <si>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</si>
  <si>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</si>
  <si>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</si>
  <si>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</si>
  <si>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</si>
  <si>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</si>
  <si>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</si>
  <si>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</si>
  <si>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</si>
  <si>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</si>
  <si>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</si>
  <si>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</si>
  <si>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</si>
  <si>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</si>
  <si>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</si>
  <si>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</si>
  <si>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</si>
  <si>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</si>
  <si>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</si>
  <si>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</si>
  <si>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</si>
  <si>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</si>
  <si>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</si>
  <si>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</si>
  <si>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</si>
  <si>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</si>
  <si>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</si>
  <si>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</si>
  <si>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</si>
  <si>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</si>
  <si>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</si>
  <si>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</si>
  <si>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</si>
  <si>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</si>
  <si>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</si>
  <si>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</si>
  <si>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</si>
  <si>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</si>
  <si>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</si>
  <si>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</si>
  <si>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</si>
  <si>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</si>
  <si>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</si>
  <si>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</si>
  <si>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</si>
  <si>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</si>
  <si>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</si>
  <si>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</si>
  <si>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</si>
  <si>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</si>
  <si>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</si>
  <si>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</si>
  <si>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</si>
  <si>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</si>
  <si>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</si>
  <si>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</si>
  <si>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</si>
  <si>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</si>
  <si>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</si>
  <si>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</si>
  <si>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</si>
  <si>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</si>
  <si>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</si>
  <si>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</si>
  <si>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</si>
  <si>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</si>
  <si>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</si>
  <si>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</si>
  <si>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</si>
  <si>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</si>
  <si>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</si>
  <si>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</si>
  <si>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</si>
  <si>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</si>
  <si>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</si>
  <si>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</si>
  <si>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</si>
  <si>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</si>
  <si>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</si>
  <si>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</si>
  <si>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</si>
  <si>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</si>
  <si>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</si>
  <si>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</si>
  <si>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</si>
  <si>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</si>
  <si>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</si>
  <si>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</si>
  <si>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</si>
  <si>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</si>
  <si>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</si>
  <si>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</si>
  <si>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</si>
  <si>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</si>
  <si>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</si>
  <si>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</si>
  <si>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</si>
  <si>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</si>
  <si>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</si>
  <si>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</si>
  <si>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</si>
  <si>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</si>
  <si>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</si>
  <si>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</si>
  <si>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</si>
  <si>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</si>
  <si>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</si>
  <si>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</si>
  <si>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</si>
  <si>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</si>
  <si>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</si>
  <si>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</si>
  <si>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</si>
  <si>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</si>
  <si>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</si>
  <si>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</si>
  <si>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</si>
  <si>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</si>
  <si>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</si>
  <si>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</si>
  <si>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</si>
  <si>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</si>
  <si>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</si>
  <si>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</si>
  <si>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</si>
  <si>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</si>
  <si>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</si>
  <si>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</si>
  <si>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</si>
  <si>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</si>
  <si>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</si>
  <si>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</si>
  <si>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</si>
  <si>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</si>
  <si>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</si>
  <si>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</si>
  <si>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</si>
  <si>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</si>
  <si>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</si>
  <si>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</si>
  <si>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</si>
  <si>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</si>
  <si>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</si>
  <si>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</si>
  <si>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</si>
  <si>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</si>
  <si>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</si>
  <si>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</si>
  <si>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</si>
  <si>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</si>
  <si>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</si>
  <si>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</si>
  <si>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</si>
  <si>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</si>
  <si>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</si>
  <si>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</si>
  <si>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</si>
  <si>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</si>
  <si>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</si>
  <si>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</si>
  <si>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</si>
  <si>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</si>
  <si>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</si>
  <si>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</si>
  <si>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</si>
  <si>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</si>
  <si>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</si>
  <si>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</si>
  <si>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</si>
  <si>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</si>
  <si>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</si>
  <si>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</si>
  <si>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</si>
  <si>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</si>
  <si>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</si>
  <si>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</si>
  <si>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</si>
  <si>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</si>
  <si>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</si>
  <si>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</si>
  <si>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</si>
  <si>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</si>
  <si>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</si>
  <si>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</si>
  <si>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</si>
  <si>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</si>
  <si>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</si>
  <si>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</si>
  <si>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</si>
  <si>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</si>
  <si>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</si>
  <si>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</si>
  <si>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</si>
  <si>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</si>
  <si>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</si>
  <si>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</si>
  <si>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</si>
  <si>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</si>
  <si>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</si>
  <si>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</si>
  <si>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</si>
  <si>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</si>
  <si>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</si>
  <si>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</si>
  <si>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</si>
  <si>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</si>
  <si>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</si>
  <si>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</si>
  <si>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</si>
  <si>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</si>
  <si>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</si>
  <si>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</si>
  <si>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</si>
  <si>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</si>
  <si>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</si>
  <si>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</si>
  <si>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</si>
  <si>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</si>
  <si>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</si>
  <si>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</si>
  <si>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</si>
  <si>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</si>
  <si>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</si>
  <si>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</si>
  <si>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</si>
  <si>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</si>
  <si>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</si>
  <si>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</si>
  <si>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</si>
  <si>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</si>
  <si>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</si>
  <si>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</si>
  <si>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</si>
  <si>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</si>
  <si>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</si>
  <si>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</si>
  <si>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</si>
  <si>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</si>
  <si>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</si>
  <si>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</si>
  <si>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</si>
  <si>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</si>
  <si>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</si>
  <si>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</si>
  <si>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</si>
  <si>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</si>
  <si>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</si>
  <si>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</si>
  <si>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</si>
  <si>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</si>
  <si>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</si>
  <si>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</si>
  <si>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</si>
  <si>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</si>
  <si>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</si>
  <si>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</si>
  <si>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</si>
  <si>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</si>
  <si>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</si>
  <si>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</si>
  <si>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</si>
  <si>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</si>
  <si>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</si>
  <si>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</si>
  <si>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</si>
  <si>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</si>
  <si>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</si>
  <si>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</si>
  <si>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</si>
  <si>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</si>
  <si>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</si>
  <si>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</si>
  <si>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</si>
  <si>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</si>
  <si>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</si>
  <si>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</si>
  <si>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</si>
  <si>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</si>
  <si>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</si>
  <si>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</si>
  <si>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</si>
  <si>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</si>
  <si>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</si>
  <si>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</si>
  <si>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</si>
  <si>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</si>
  <si>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</si>
  <si>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</si>
  <si>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</si>
  <si>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</si>
  <si>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</si>
  <si>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</si>
  <si>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</si>
  <si>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</si>
  <si>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</si>
  <si>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</si>
  <si>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</si>
  <si>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</si>
  <si>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</si>
  <si>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</si>
  <si>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</si>
  <si>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</si>
  <si>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</si>
  <si>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</si>
  <si>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</si>
  <si>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</si>
  <si>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</si>
  <si>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</si>
  <si>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</si>
  <si>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</si>
  <si>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</si>
  <si>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</si>
  <si>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</si>
  <si>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</si>
  <si>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</si>
  <si>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</si>
  <si>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</si>
  <si>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</si>
  <si>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</si>
  <si>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</si>
  <si>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</si>
  <si>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</si>
  <si>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</si>
  <si>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</si>
  <si>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</si>
  <si>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</si>
  <si>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</si>
  <si>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</si>
  <si>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</si>
  <si>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</si>
  <si>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</si>
  <si>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</si>
  <si>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</si>
  <si>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</si>
  <si>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</si>
  <si>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</si>
  <si>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</si>
  <si>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</si>
  <si>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</si>
  <si>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</si>
  <si>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</si>
  <si>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</si>
  <si>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</si>
  <si>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</si>
  <si>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</si>
  <si>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</si>
  <si>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</si>
  <si>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</si>
  <si>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</si>
  <si>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</si>
  <si>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</si>
  <si>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</si>
  <si>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</si>
  <si>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</si>
  <si>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</si>
  <si>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</si>
  <si>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</si>
  <si>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</si>
  <si>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</si>
  <si>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</si>
  <si>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</si>
  <si>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</si>
  <si>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</si>
  <si>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</si>
  <si>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</si>
  <si>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</si>
  <si>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</si>
  <si>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</si>
  <si>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</si>
  <si>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</si>
  <si>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</si>
  <si>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</si>
  <si>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</si>
  <si>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</si>
  <si>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</si>
  <si>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</si>
  <si>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</si>
  <si>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</si>
  <si>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</si>
  <si>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</si>
  <si>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</si>
  <si>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</si>
  <si>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</si>
  <si>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</si>
  <si>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</si>
  <si>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</si>
  <si>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</si>
  <si>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</si>
  <si>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</si>
  <si>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</si>
  <si>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</si>
  <si>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</si>
  <si>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</si>
  <si>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</si>
  <si>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</si>
  <si>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</si>
  <si>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</si>
  <si>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</si>
  <si>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</si>
  <si>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</si>
  <si>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</si>
  <si>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</si>
  <si>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</si>
  <si>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</si>
  <si>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</si>
  <si>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</si>
  <si>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</si>
  <si>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</si>
  <si>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</si>
  <si>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</si>
  <si>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</si>
  <si>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</si>
  <si>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</si>
  <si>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</si>
  <si>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</si>
  <si>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</si>
  <si>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</si>
  <si>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</si>
  <si>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</si>
  <si>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</si>
  <si>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</si>
  <si>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</si>
  <si>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</si>
  <si>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</si>
  <si>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</si>
  <si>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</si>
  <si>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</si>
  <si>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</si>
  <si>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</si>
  <si>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</si>
  <si>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</si>
  <si>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</si>
  <si>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</si>
  <si>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</si>
  <si>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</si>
  <si>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</si>
  <si>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</si>
  <si>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</si>
  <si>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</si>
  <si>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</si>
  <si>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</si>
  <si>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</si>
  <si>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</si>
  <si>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</si>
  <si>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</si>
  <si>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</si>
  <si>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</si>
  <si>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</si>
  <si>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</si>
  <si>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</si>
  <si>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</si>
  <si>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</si>
  <si>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</si>
  <si>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</si>
  <si>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</si>
  <si>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</si>
  <si>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</si>
  <si>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</si>
  <si>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</si>
  <si>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</si>
  <si>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</si>
  <si>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</si>
  <si>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</si>
  <si>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</si>
  <si>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</si>
  <si>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</si>
  <si>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</si>
  <si>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</si>
  <si>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</si>
  <si>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</si>
  <si>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</si>
  <si>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</si>
  <si>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</si>
  <si>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</si>
  <si>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</si>
  <si>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</si>
  <si>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</si>
  <si>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</si>
  <si>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</si>
  <si>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</si>
  <si>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</si>
  <si>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</si>
  <si>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</si>
  <si>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</si>
  <si>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</si>
  <si>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</si>
  <si>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</si>
  <si>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</si>
  <si>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</si>
  <si>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</si>
  <si>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</si>
  <si>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</si>
  <si>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</si>
  <si>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</si>
  <si>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</si>
  <si>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</si>
  <si>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</si>
  <si>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</si>
  <si>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</si>
  <si>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</si>
  <si>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</si>
  <si>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</si>
  <si>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</si>
  <si>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</si>
  <si>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</si>
  <si>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</si>
  <si>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</si>
  <si>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</si>
  <si>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</si>
  <si>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</si>
  <si>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</si>
  <si>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</si>
  <si>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</si>
  <si>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</si>
  <si>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</si>
  <si>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</si>
  <si>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</si>
  <si>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</si>
  <si>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</si>
  <si>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</si>
  <si>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</si>
  <si>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</si>
  <si>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</si>
  <si>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</si>
  <si>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</si>
  <si>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</si>
  <si>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</si>
  <si>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</si>
  <si>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</si>
  <si>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</si>
  <si>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</si>
  <si>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</si>
  <si>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</si>
  <si>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</si>
  <si>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</si>
  <si>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</si>
  <si>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</si>
  <si>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</si>
  <si>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</si>
  <si>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</si>
  <si>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</si>
  <si>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</si>
  <si>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</si>
  <si>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</si>
  <si>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</si>
  <si>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</si>
  <si>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</si>
  <si>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</si>
  <si>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</si>
  <si>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</si>
  <si>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</si>
  <si>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</si>
  <si>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</si>
  <si>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</si>
  <si>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</si>
  <si>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</si>
  <si>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</si>
  <si>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</si>
  <si>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</si>
  <si>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</si>
  <si>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</si>
  <si>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</si>
  <si>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</si>
  <si>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</si>
  <si>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</si>
  <si>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</si>
  <si>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</si>
  <si>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</si>
  <si>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</si>
  <si>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</si>
  <si>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</si>
  <si>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</si>
  <si>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</si>
  <si>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</si>
  <si>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</si>
  <si>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</si>
  <si>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</si>
  <si>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</si>
  <si>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</si>
  <si>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</si>
  <si>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</si>
  <si>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</si>
  <si>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</si>
  <si>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</si>
  <si>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</si>
  <si>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</si>
  <si>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</si>
  <si>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</si>
  <si>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</si>
  <si>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</si>
  <si>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</si>
  <si>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</si>
  <si>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</si>
  <si>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</si>
  <si>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</si>
  <si>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</si>
  <si>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</si>
  <si>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</si>
  <si>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</si>
  <si>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</si>
  <si>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</si>
  <si>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</si>
  <si>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</si>
  <si>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</si>
  <si>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</si>
  <si>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</si>
  <si>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</si>
  <si>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</si>
  <si>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</si>
  <si>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</si>
  <si>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</si>
  <si>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</si>
  <si>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</si>
  <si>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</si>
  <si>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</si>
  <si>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</si>
  <si>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</si>
  <si>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</si>
  <si>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</si>
  <si>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</si>
  <si>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</si>
  <si>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</si>
  <si>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</si>
  <si>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</si>
  <si>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</si>
  <si>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</si>
  <si>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</si>
  <si>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</si>
  <si>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</si>
  <si>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</si>
  <si>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</si>
  <si>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</si>
  <si>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</si>
  <si>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</si>
  <si>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</si>
  <si>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</si>
  <si>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</si>
  <si>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</si>
  <si>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</si>
  <si>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</si>
  <si>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</si>
  <si>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</si>
  <si>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</si>
  <si>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</si>
  <si>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</si>
  <si>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</si>
  <si>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</si>
  <si>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</si>
  <si>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</si>
  <si>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</si>
  <si>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</si>
  <si>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</si>
  <si>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</si>
  <si>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</si>
  <si>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</si>
  <si>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</si>
  <si>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</si>
  <si>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</si>
  <si>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</si>
  <si>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</si>
  <si>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</si>
  <si>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</si>
  <si>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</si>
  <si>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</si>
  <si>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</si>
  <si>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</si>
  <si>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</si>
  <si>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</si>
  <si>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</si>
  <si>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</si>
  <si>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</si>
  <si>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</si>
  <si>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</si>
  <si>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</si>
  <si>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</si>
  <si>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</si>
  <si>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</si>
  <si>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</si>
  <si>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</si>
  <si>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</si>
  <si>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</si>
  <si>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</si>
  <si>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</si>
  <si>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</si>
  <si>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</si>
  <si>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</si>
  <si>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</si>
  <si>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</si>
  <si>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</si>
  <si>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</si>
  <si>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</si>
  <si>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</si>
  <si>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</si>
  <si>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</si>
  <si>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</si>
  <si>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</si>
  <si>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</si>
  <si>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</si>
  <si>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</si>
  <si>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</si>
  <si>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</si>
  <si>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</si>
  <si>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</si>
  <si>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</si>
  <si>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</si>
  <si>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</si>
  <si>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</si>
  <si>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</si>
  <si>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</si>
  <si>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</si>
  <si>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</si>
  <si>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</si>
  <si>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</si>
  <si>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</si>
  <si>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</si>
  <si>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</si>
  <si>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</si>
  <si>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</si>
  <si>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</si>
  <si>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</si>
  <si>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</si>
  <si>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</si>
  <si>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</si>
  <si>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</si>
  <si>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</si>
  <si>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</si>
  <si>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</si>
  <si>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</si>
  <si>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</si>
  <si>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</si>
  <si>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</si>
  <si>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</si>
  <si>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</si>
  <si>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</si>
  <si>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</si>
  <si>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</si>
  <si>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</si>
  <si>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</si>
  <si>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</si>
  <si>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</si>
  <si>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</si>
  <si>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</si>
  <si>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</si>
  <si>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</si>
  <si>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</si>
  <si>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</si>
  <si>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</si>
  <si>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</si>
  <si>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</si>
  <si>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</si>
  <si>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</si>
  <si>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</si>
  <si>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</si>
  <si>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</si>
  <si>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</si>
  <si>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</si>
  <si>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</si>
  <si>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</si>
  <si>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</si>
  <si>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</si>
  <si>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</si>
  <si>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</si>
  <si>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</si>
  <si>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</si>
  <si>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</si>
  <si>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</si>
  <si>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</si>
  <si>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</si>
  <si>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</si>
  <si>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</si>
  <si>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</si>
  <si>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</si>
  <si>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</si>
  <si>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</si>
  <si>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</si>
  <si>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</si>
  <si>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</si>
  <si>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</si>
  <si>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</si>
  <si>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</si>
  <si>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</si>
  <si>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</si>
  <si>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</si>
  <si>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</si>
  <si>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</si>
  <si>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</si>
  <si>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</si>
  <si>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</si>
  <si>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</si>
  <si>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</si>
  <si>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</si>
  <si>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</si>
  <si>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</si>
  <si>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</si>
  <si>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</si>
  <si>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</si>
  <si>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</si>
  <si>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</si>
  <si>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</si>
  <si>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</si>
  <si>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</si>
  <si>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</si>
  <si>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</si>
  <si>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</si>
  <si>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</si>
  <si>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</si>
  <si>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</si>
  <si>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</si>
  <si>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</si>
  <si>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</si>
  <si>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</si>
  <si>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</si>
  <si>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</si>
  <si>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</si>
  <si>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</si>
  <si>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</si>
  <si>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</si>
  <si>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</si>
  <si>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</si>
  <si>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</si>
  <si>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</si>
  <si>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</si>
  <si>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</si>
  <si>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</si>
  <si>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</si>
  <si>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</si>
  <si>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</si>
  <si>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</si>
  <si>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</si>
  <si>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</si>
  <si>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</si>
  <si>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</si>
  <si>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</si>
  <si>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</si>
  <si>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</si>
  <si>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</si>
  <si>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</si>
  <si>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</si>
  <si>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</si>
  <si>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</si>
  <si>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</si>
  <si>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</si>
  <si>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</si>
  <si>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</si>
  <si>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</si>
  <si>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</si>
  <si>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</si>
  <si>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</si>
  <si>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</si>
  <si>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</si>
  <si>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</si>
  <si>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</si>
  <si>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</si>
  <si>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</si>
  <si>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</si>
  <si>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</si>
  <si>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</si>
  <si>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</si>
  <si>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</si>
  <si>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</si>
  <si>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</si>
  <si>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</si>
  <si>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</si>
  <si>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</si>
  <si>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</si>
  <si>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</si>
  <si>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</si>
  <si>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</si>
  <si>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</si>
  <si>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</si>
  <si>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</si>
  <si>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</si>
  <si>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</si>
  <si>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</si>
  <si>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</si>
  <si>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</si>
  <si>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</si>
  <si>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</si>
  <si>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</si>
  <si>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</si>
  <si>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</si>
  <si>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</si>
  <si>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</si>
  <si>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</si>
  <si>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</si>
  <si>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</si>
  <si>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</si>
  <si>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</si>
  <si>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</si>
  <si>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</si>
  <si>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</si>
  <si>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</si>
  <si>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</si>
  <si>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</si>
  <si>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</si>
  <si>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</si>
  <si>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</si>
  <si>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</si>
  <si>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</si>
  <si>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</si>
  <si>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</si>
  <si>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</si>
  <si>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</si>
  <si>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</si>
  <si>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</si>
  <si>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</si>
  <si>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</si>
  <si>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</si>
  <si>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</si>
  <si>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</si>
  <si>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</si>
  <si>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</si>
  <si>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</si>
  <si>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</si>
  <si>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</si>
  <si>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</si>
  <si>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</si>
  <si>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</si>
  <si>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</si>
  <si>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</si>
  <si>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</si>
  <si>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</si>
  <si>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</si>
  <si>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</si>
  <si>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</si>
  <si>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</si>
  <si>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</si>
  <si>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</si>
  <si>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</si>
  <si>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</si>
  <si>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</si>
  <si>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</si>
  <si>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</si>
  <si>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</si>
  <si>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</si>
  <si>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</si>
  <si>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</si>
  <si>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</si>
  <si>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</si>
  <si>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</si>
  <si>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</si>
  <si>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</si>
  <si>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</si>
  <si>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</si>
  <si>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</si>
  <si>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</si>
  <si>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</si>
  <si>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</si>
  <si>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</si>
  <si>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</si>
  <si>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</si>
  <si>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</si>
  <si>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</si>
  <si>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</si>
  <si>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</si>
  <si>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</si>
  <si>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</si>
  <si>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</si>
  <si>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</si>
  <si>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</si>
  <si>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</si>
  <si>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</si>
  <si>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</si>
  <si>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</si>
  <si>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</si>
  <si>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</si>
  <si>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</si>
  <si>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</si>
  <si>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</si>
  <si>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</si>
  <si>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</si>
  <si>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</si>
  <si>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</si>
  <si>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</si>
  <si>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</si>
  <si>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</si>
  <si>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</si>
  <si>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</si>
  <si>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</si>
  <si>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</si>
  <si>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</si>
  <si>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</si>
  <si>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</si>
  <si>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</si>
  <si>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</si>
  <si>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</si>
  <si>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</si>
  <si>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</si>
  <si>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</si>
  <si>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</si>
  <si>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</si>
  <si>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</si>
  <si>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</si>
  <si>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</si>
  <si>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</si>
  <si>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</si>
  <si>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</si>
  <si>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</si>
  <si>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</si>
  <si>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</si>
  <si>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</si>
  <si>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</si>
  <si>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</si>
  <si>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</si>
  <si>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</si>
  <si>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</si>
  <si>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</si>
  <si>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</si>
  <si>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</si>
  <si>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</si>
  <si>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</si>
  <si>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</si>
  <si>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</si>
  <si>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</si>
  <si>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</si>
  <si>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</si>
  <si>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</si>
  <si>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</si>
  <si>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</si>
  <si>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</si>
  <si>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</si>
  <si>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</si>
  <si>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</si>
  <si>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</si>
  <si>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</si>
  <si>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</si>
  <si>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</si>
  <si>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</si>
  <si>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</si>
  <si>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</si>
  <si>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</si>
  <si>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</si>
  <si>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</si>
  <si>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</si>
  <si>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</si>
  <si>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</si>
  <si>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</si>
  <si>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</si>
  <si>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</si>
  <si>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</si>
  <si>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</si>
  <si>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</si>
  <si>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</si>
  <si>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</si>
  <si>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</si>
  <si>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</si>
  <si>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</si>
  <si>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</si>
  <si>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</si>
  <si>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</si>
  <si>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</si>
  <si>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</si>
  <si>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</si>
  <si>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</si>
  <si>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</si>
  <si>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</si>
  <si>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</si>
  <si>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</si>
  <si>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</si>
  <si>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</si>
  <si>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</si>
  <si>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</si>
  <si>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</si>
  <si>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</si>
  <si>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</si>
  <si>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</si>
  <si>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</si>
  <si>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</si>
  <si>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</si>
  <si>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</si>
  <si>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</si>
  <si>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</si>
  <si>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</si>
  <si>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</si>
  <si>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</si>
  <si>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</si>
  <si>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</si>
  <si>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</si>
  <si>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</si>
  <si>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</si>
  <si>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</si>
  <si>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</si>
  <si>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</si>
  <si>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</si>
  <si>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</si>
  <si>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</si>
  <si>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</si>
  <si>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</si>
  <si>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</si>
  <si>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</si>
  <si>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</si>
  <si>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</si>
  <si>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</si>
  <si>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</si>
  <si>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</si>
  <si>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</si>
  <si>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</si>
  <si>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</si>
  <si>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</si>
  <si>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</si>
  <si>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</si>
  <si>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</si>
  <si>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</si>
  <si>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</si>
  <si>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</si>
  <si>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</si>
  <si>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</si>
  <si>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</si>
  <si>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</si>
  <si>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</si>
  <si>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</si>
  <si>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</si>
  <si>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</si>
  <si>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</si>
  <si>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</si>
  <si>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</si>
  <si>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</si>
  <si>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</si>
  <si>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</si>
  <si>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</si>
  <si>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</si>
  <si>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</si>
  <si>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</si>
  <si>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</si>
  <si>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</si>
  <si>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</si>
  <si>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</si>
  <si>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</si>
  <si>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</si>
  <si>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</si>
  <si>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</si>
  <si>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</si>
  <si>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</si>
  <si>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</si>
  <si>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</si>
  <si>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</si>
  <si>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</si>
  <si>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</si>
  <si>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</si>
  <si>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</si>
  <si>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</si>
  <si>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</si>
  <si>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</si>
  <si>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</si>
  <si>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</si>
  <si>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</si>
  <si>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</si>
  <si>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</si>
  <si>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</si>
  <si>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</si>
  <si>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</si>
  <si>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</si>
  <si>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</si>
  <si>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</si>
  <si>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</si>
  <si>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</si>
  <si>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</si>
  <si>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</si>
  <si>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</si>
  <si>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</si>
  <si>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</si>
  <si>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</si>
  <si>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</si>
  <si>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</si>
  <si>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</si>
  <si>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</si>
  <si>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</si>
  <si>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</si>
  <si>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</si>
  <si>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</si>
  <si>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</si>
  <si>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</si>
  <si>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</si>
  <si>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</si>
  <si>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</si>
  <si>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</si>
  <si>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</si>
  <si>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</si>
  <si>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</si>
  <si>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</si>
  <si>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</si>
  <si>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</si>
  <si>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</si>
  <si>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</si>
  <si>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</si>
  <si>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</si>
  <si>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</si>
  <si>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</si>
  <si>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</si>
  <si>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</si>
  <si>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</si>
  <si>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</si>
  <si>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</si>
  <si>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</si>
  <si>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</si>
  <si>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</si>
  <si>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</si>
  <si>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</si>
  <si>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</si>
  <si>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</si>
  <si>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</si>
  <si>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</si>
  <si>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</si>
  <si>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</si>
  <si>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</si>
  <si>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</si>
  <si>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</si>
  <si>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</si>
  <si>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</si>
  <si>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</si>
  <si>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</si>
  <si>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</si>
  <si>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</si>
  <si>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</si>
  <si>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</si>
  <si>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</si>
  <si>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</si>
  <si>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</si>
  <si>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</si>
  <si>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</si>
  <si>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</si>
  <si>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</si>
  <si>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</si>
  <si>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</si>
  <si>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</si>
  <si>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</si>
  <si>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</si>
  <si>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</si>
  <si>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</si>
  <si>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</si>
  <si>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</si>
  <si>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</si>
  <si>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</si>
  <si>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</si>
  <si>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</si>
  <si>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</si>
  <si>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</si>
  <si>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</si>
  <si>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</si>
  <si>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</si>
  <si>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</si>
  <si>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</si>
  <si>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</si>
  <si>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</si>
  <si>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</si>
  <si>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</si>
  <si>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</si>
  <si>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</si>
  <si>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</si>
  <si>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</si>
  <si>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</si>
  <si>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</si>
  <si>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</si>
  <si>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</si>
  <si>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</si>
  <si>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</si>
  <si>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</si>
  <si>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</si>
  <si>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</si>
  <si>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</si>
  <si>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</si>
  <si>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</si>
  <si>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</si>
  <si>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</si>
  <si>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</si>
  <si>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</si>
  <si>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</si>
  <si>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</si>
  <si>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</si>
  <si>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</si>
  <si>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</si>
  <si>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</si>
  <si>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</si>
  <si>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</si>
  <si>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</si>
  <si>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</si>
  <si>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</si>
  <si>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</si>
  <si>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</si>
  <si>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</si>
  <si>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</si>
  <si>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</si>
  <si>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</si>
  <si>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</si>
  <si>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</si>
  <si>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</si>
  <si>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</si>
  <si>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</si>
  <si>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</si>
  <si>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</si>
  <si>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</si>
  <si>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</si>
  <si>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</si>
  <si>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</si>
  <si>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</si>
  <si>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</si>
  <si>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</si>
  <si>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</si>
  <si>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</si>
  <si>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</si>
  <si>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</si>
  <si>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</si>
  <si>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</si>
  <si>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</si>
  <si>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</si>
  <si>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</si>
  <si>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</si>
  <si>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</si>
  <si>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</si>
  <si>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</si>
  <si>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</si>
  <si>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</si>
  <si>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</si>
  <si>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</si>
  <si>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</si>
  <si>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</si>
  <si>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</si>
  <si>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</si>
  <si>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</si>
  <si>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</si>
  <si>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</si>
  <si>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</si>
  <si>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</si>
  <si>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</si>
  <si>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</si>
  <si>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</si>
  <si>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</si>
  <si>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</si>
  <si>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</si>
  <si>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</si>
  <si>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</si>
  <si>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</si>
  <si>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</si>
  <si>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</si>
  <si>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</si>
  <si>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</si>
  <si>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</si>
  <si>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</si>
  <si>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</si>
  <si>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</si>
  <si>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</si>
  <si>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</si>
  <si>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</si>
  <si>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</si>
  <si>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</si>
  <si>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</si>
  <si>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</si>
  <si>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</si>
  <si>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</si>
  <si>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</si>
  <si>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</si>
  <si>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</si>
  <si>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</si>
  <si>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</si>
  <si>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</si>
  <si>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</si>
  <si>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</si>
  <si>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</si>
  <si>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</si>
  <si>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</si>
  <si>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</si>
  <si>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</si>
  <si>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</si>
  <si>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</si>
  <si>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</si>
  <si>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</si>
  <si>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</si>
  <si>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</si>
  <si>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</si>
  <si>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</si>
  <si>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</si>
  <si>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</si>
  <si>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</si>
  <si>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</si>
  <si>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</si>
  <si>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</si>
  <si>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</si>
  <si>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</si>
  <si>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</si>
  <si>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</si>
  <si>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</si>
  <si>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</si>
  <si>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</si>
  <si>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</si>
  <si>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</si>
  <si>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</si>
  <si>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</si>
  <si>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</si>
  <si>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</si>
  <si>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</si>
  <si>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</si>
  <si>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</si>
  <si>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</si>
  <si>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</si>
  <si>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</si>
  <si>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</si>
  <si>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</si>
  <si>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</si>
  <si>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</si>
  <si>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</si>
  <si>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</si>
  <si>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</si>
  <si>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</si>
  <si>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</si>
  <si>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</si>
  <si>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</si>
  <si>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</si>
  <si>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</si>
  <si>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</si>
  <si>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</si>
  <si>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</si>
  <si>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</si>
  <si>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</si>
  <si>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</si>
  <si>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</si>
  <si>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</si>
  <si>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</si>
  <si>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</si>
  <si>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</si>
  <si>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</si>
  <si>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</si>
  <si>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</si>
  <si>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</si>
  <si>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</si>
  <si>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</si>
  <si>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</si>
  <si>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</si>
  <si>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</si>
  <si>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</si>
  <si>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</si>
  <si>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</si>
  <si>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</si>
  <si>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</si>
  <si>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</si>
  <si>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</si>
  <si>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</si>
  <si>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</si>
  <si>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</si>
  <si>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</si>
  <si>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</si>
  <si>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</si>
  <si>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</si>
  <si>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</si>
  <si>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</si>
  <si>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</si>
  <si>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</si>
  <si>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</si>
  <si>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</si>
  <si>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</si>
  <si>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</si>
  <si>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</si>
  <si>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</si>
  <si>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</si>
  <si>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</si>
  <si>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</si>
  <si>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</si>
  <si>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</si>
  <si>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</si>
  <si>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</si>
  <si>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</si>
  <si>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</si>
  <si>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</si>
  <si>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</si>
  <si>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</si>
  <si>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</si>
  <si>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</si>
  <si>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</si>
  <si>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</si>
  <si>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</si>
  <si>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</si>
  <si>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</si>
  <si>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</si>
  <si>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</si>
  <si>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</si>
  <si>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</si>
  <si>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</si>
  <si>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</si>
  <si>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</si>
  <si>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</si>
  <si>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</si>
  <si>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</si>
  <si>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</si>
  <si>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</si>
  <si>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</si>
  <si>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</si>
  <si>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</si>
  <si>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</si>
  <si>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</si>
  <si>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</si>
  <si>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</si>
  <si>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</si>
  <si>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</si>
  <si>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</si>
  <si>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</si>
  <si>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</si>
  <si>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</si>
  <si>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</si>
  <si>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</si>
  <si>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</si>
  <si>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</si>
  <si>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</si>
  <si>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</si>
  <si>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</si>
  <si>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</si>
  <si>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</si>
  <si>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</si>
  <si>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</si>
  <si>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</si>
  <si>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</si>
  <si>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</si>
  <si>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</si>
  <si>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</si>
  <si>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</si>
  <si>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</si>
  <si>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</si>
  <si>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</si>
  <si>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</si>
  <si>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</si>
  <si>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</si>
  <si>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</si>
  <si>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</si>
  <si>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</si>
  <si>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</si>
  <si>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</si>
  <si>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</si>
  <si>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</si>
  <si>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</si>
  <si>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</si>
  <si>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</si>
  <si>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</si>
  <si>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</si>
  <si>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</si>
  <si>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</si>
  <si>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</si>
  <si>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</si>
  <si>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</si>
  <si>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</si>
  <si>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</si>
  <si>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</si>
  <si>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</si>
  <si>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</si>
  <si>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</si>
  <si>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</si>
  <si>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</si>
  <si>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</si>
  <si>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</si>
  <si>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</si>
  <si>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</si>
  <si>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</si>
  <si>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</si>
  <si>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</si>
  <si>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</si>
  <si>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</si>
  <si>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</si>
  <si>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</si>
  <si>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</si>
  <si>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</si>
  <si>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</si>
  <si>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</si>
  <si>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</si>
  <si>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</si>
  <si>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</si>
  <si>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</si>
  <si>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</si>
  <si>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</si>
  <si>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</si>
  <si>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</si>
  <si>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</si>
  <si>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</si>
  <si>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</si>
  <si>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</si>
  <si>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</si>
  <si>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</si>
  <si>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</si>
  <si>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</si>
  <si>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</si>
  <si>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</si>
  <si>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</si>
  <si>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</si>
  <si>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</si>
  <si>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</si>
  <si>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</si>
  <si>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</si>
  <si>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</si>
  <si>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</si>
  <si>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</si>
  <si>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</si>
  <si>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</si>
  <si>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</si>
  <si>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</si>
  <si>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</si>
  <si>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</si>
  <si>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</si>
  <si>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</si>
  <si>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</si>
  <si>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</si>
  <si>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</si>
  <si>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</si>
  <si>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</si>
  <si>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</si>
  <si>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</si>
  <si>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</si>
  <si>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</si>
  <si>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</si>
  <si>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</si>
  <si>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</si>
  <si>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</si>
  <si>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</si>
  <si>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</si>
  <si>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</si>
  <si>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</si>
  <si>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</si>
  <si>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</si>
  <si>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</si>
  <si>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</si>
  <si>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</si>
  <si>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</si>
  <si>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</si>
  <si>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</si>
  <si>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</si>
  <si>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</si>
  <si>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</si>
  <si>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</si>
  <si>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</si>
  <si>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</si>
  <si>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</si>
  <si>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</si>
  <si>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</si>
  <si>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</si>
  <si>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</si>
  <si>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</si>
  <si>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</si>
  <si>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</si>
  <si>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</si>
  <si>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</si>
  <si>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</si>
  <si>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</si>
  <si>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</si>
  <si>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</si>
  <si>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</si>
  <si>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</si>
  <si>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</si>
  <si>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</si>
  <si>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</si>
  <si>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</si>
  <si>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</si>
  <si>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</si>
  <si>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</si>
  <si>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</si>
  <si>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</si>
  <si>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</si>
  <si>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</si>
  <si>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</si>
  <si>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</si>
  <si>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</si>
  <si>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</si>
  <si>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</si>
  <si>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</si>
  <si>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</si>
  <si>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</si>
  <si>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</si>
  <si>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</si>
  <si>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</si>
  <si>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</si>
  <si>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</si>
  <si>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</si>
  <si>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</si>
  <si>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</si>
  <si>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</si>
  <si>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</si>
  <si>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</si>
  <si>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</si>
  <si>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</si>
  <si>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</si>
  <si>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</si>
  <si>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</si>
  <si>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</si>
  <si>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</si>
  <si>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</si>
  <si>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</si>
  <si>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</si>
  <si>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</si>
  <si>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</si>
  <si>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</si>
  <si>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</si>
  <si>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</si>
  <si>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</si>
  <si>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</si>
  <si>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</si>
  <si>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</si>
  <si>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</si>
  <si>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</si>
  <si>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</si>
  <si>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</si>
  <si>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</si>
  <si>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</si>
  <si>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</si>
  <si>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</si>
  <si>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</si>
  <si>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</si>
  <si>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</si>
  <si>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</si>
  <si>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</si>
  <si>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</si>
  <si>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</si>
  <si>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</si>
  <si>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</si>
  <si>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</si>
  <si>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</si>
  <si>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</si>
  <si>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</si>
  <si>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</si>
  <si>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</si>
  <si>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</si>
  <si>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</si>
  <si>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</si>
  <si>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</si>
  <si>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</si>
  <si>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</si>
  <si>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</si>
  <si>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</si>
  <si>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</si>
  <si>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</si>
  <si>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</si>
  <si>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</si>
  <si>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</si>
  <si>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</si>
  <si>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</si>
  <si>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</si>
  <si>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</si>
  <si>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</si>
  <si>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</si>
  <si>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</si>
  <si>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</si>
  <si>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</si>
  <si>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</si>
  <si>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</si>
  <si>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</si>
  <si>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</si>
  <si>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</si>
  <si>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</si>
  <si>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</si>
  <si>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</si>
  <si>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</si>
  <si>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</si>
  <si>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</si>
  <si>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</si>
  <si>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</si>
  <si>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</si>
  <si>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</si>
  <si>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</si>
  <si>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</si>
  <si>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</si>
  <si>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</si>
  <si>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</si>
  <si>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</si>
  <si>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</si>
  <si>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</si>
  <si>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</si>
  <si>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</si>
  <si>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</si>
  <si>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</si>
  <si>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</si>
  <si>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</si>
  <si>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</si>
  <si>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</si>
  <si>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</si>
  <si>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</si>
  <si>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</si>
  <si>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</si>
  <si>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</si>
  <si>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</si>
  <si>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</si>
  <si>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</si>
  <si>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</si>
  <si>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</si>
  <si>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</si>
  <si>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</si>
  <si>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</si>
  <si>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</si>
  <si>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</si>
  <si>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</si>
  <si>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</si>
  <si>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</si>
  <si>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</si>
  <si>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</si>
  <si>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</si>
  <si>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</si>
  <si>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</si>
  <si>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</si>
  <si>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</si>
  <si>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</si>
  <si>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</si>
  <si>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</si>
  <si>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</si>
  <si>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</si>
  <si>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</si>
  <si>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</si>
  <si>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</si>
  <si>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</si>
  <si>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</si>
  <si>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</si>
  <si>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</si>
  <si>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</si>
  <si>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</si>
  <si>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</si>
  <si>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</si>
  <si>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</si>
  <si>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</si>
  <si>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</si>
  <si>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</si>
  <si>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</si>
  <si>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</si>
  <si>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</si>
  <si>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</si>
  <si>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</si>
  <si>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</si>
  <si>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</si>
  <si>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</si>
  <si>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</si>
  <si>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</si>
  <si>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</si>
  <si>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</si>
  <si>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</si>
  <si>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</si>
  <si>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</si>
  <si>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</si>
  <si>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</si>
  <si>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</si>
  <si>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</si>
  <si>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</si>
  <si>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</si>
  <si>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</si>
  <si>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</si>
  <si>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</si>
  <si>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</si>
  <si>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</si>
  <si>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</si>
  <si>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</si>
  <si>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</si>
  <si>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</si>
  <si>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</si>
  <si>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</si>
  <si>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</si>
  <si>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</si>
  <si>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</si>
  <si>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</si>
  <si>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</si>
  <si>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</si>
  <si>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</si>
  <si>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</si>
  <si>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</si>
  <si>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</si>
  <si>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</si>
  <si>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</si>
  <si>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</si>
  <si>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</si>
  <si>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</si>
  <si>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</si>
  <si>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</si>
  <si>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</si>
  <si>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</si>
  <si>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</si>
  <si>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</si>
  <si>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</si>
  <si>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</si>
  <si>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</si>
  <si>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</si>
  <si>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</si>
  <si>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</si>
  <si>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</si>
  <si>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</si>
  <si>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</si>
  <si>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</si>
  <si>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</si>
  <si>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</si>
  <si>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</si>
  <si>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</si>
  <si>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</si>
  <si>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</si>
  <si>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</si>
  <si>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</si>
  <si>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</si>
  <si>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</si>
  <si>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</si>
  <si>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</si>
  <si>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</si>
  <si>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</si>
  <si>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</si>
  <si>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</si>
  <si>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</si>
  <si>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</si>
  <si>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</si>
  <si>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</si>
  <si>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</si>
  <si>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</si>
  <si>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</si>
  <si>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</si>
  <si>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</si>
  <si>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</si>
  <si>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</si>
  <si>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</si>
  <si>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</si>
  <si>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</si>
  <si>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</si>
  <si>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</si>
  <si>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</si>
  <si>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</si>
  <si>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</si>
  <si>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</si>
  <si>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</si>
  <si>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</si>
  <si>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</si>
  <si>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</si>
  <si>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</si>
  <si>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</si>
  <si>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</si>
  <si>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</si>
  <si>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</si>
  <si>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</si>
  <si>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</si>
  <si>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</si>
  <si>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</si>
  <si>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</si>
  <si>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</si>
  <si>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</si>
  <si>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</si>
  <si>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</si>
  <si>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</si>
  <si>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</si>
  <si>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</si>
  <si>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</si>
  <si>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</si>
  <si>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</si>
  <si>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</si>
  <si>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</si>
  <si>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</si>
  <si>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</si>
  <si>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</si>
  <si>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</si>
  <si>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</si>
  <si>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</si>
  <si>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</si>
  <si>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</si>
  <si>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</si>
  <si>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</si>
  <si>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</si>
  <si>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</si>
  <si>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</si>
  <si>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</si>
  <si>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</si>
  <si>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</si>
  <si>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</si>
  <si>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</si>
  <si>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</si>
  <si>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</si>
  <si>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</si>
  <si>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</si>
  <si>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</si>
  <si>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</si>
  <si>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</si>
  <si>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</si>
  <si>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</si>
  <si>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</si>
  <si>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</si>
  <si>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</si>
  <si>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</si>
  <si>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</si>
  <si>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</si>
  <si>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</si>
  <si>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</si>
  <si>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</si>
  <si>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</si>
  <si>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</si>
  <si>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</si>
  <si>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</si>
  <si>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</si>
  <si>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</si>
  <si>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</si>
  <si>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</si>
  <si>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</si>
  <si>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</si>
  <si>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</si>
  <si>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</si>
  <si>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</si>
  <si>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</si>
  <si>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</si>
  <si>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</si>
  <si>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</si>
  <si>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</si>
  <si>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</si>
  <si>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</si>
  <si>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</si>
  <si>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</si>
  <si>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</si>
  <si>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</si>
  <si>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</si>
  <si>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</si>
  <si>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</si>
  <si>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</si>
  <si>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</si>
  <si>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</si>
  <si>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</si>
  <si>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</si>
  <si>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</si>
  <si>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</si>
  <si>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</si>
  <si>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</si>
  <si>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</si>
  <si>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</si>
  <si>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</si>
  <si>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</si>
  <si>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</si>
  <si>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</si>
  <si>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</si>
  <si>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</si>
  <si>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</si>
  <si>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</si>
  <si>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</si>
  <si>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</si>
  <si>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</si>
  <si>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</si>
  <si>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</si>
  <si>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</si>
  <si>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</si>
  <si>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</si>
  <si>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</si>
  <si>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</si>
  <si>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</si>
  <si>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</si>
  <si>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</si>
  <si>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</si>
  <si>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</si>
  <si>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</si>
  <si>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</si>
  <si>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</si>
  <si>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</si>
  <si>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</si>
  <si>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</si>
  <si>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</si>
  <si>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</si>
  <si>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</si>
  <si>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</si>
  <si>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</si>
  <si>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</si>
  <si>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</si>
  <si>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</si>
  <si>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</si>
  <si>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</si>
  <si>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</si>
  <si>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</si>
  <si>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</si>
  <si>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</si>
  <si>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</si>
  <si>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</si>
  <si>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</si>
  <si>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</si>
  <si>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</si>
  <si>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</si>
  <si>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</si>
  <si>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</si>
  <si>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</si>
  <si>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</si>
  <si>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</si>
  <si>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</si>
  <si>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</si>
  <si>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</si>
  <si>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</si>
  <si>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</si>
  <si>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</si>
  <si>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</si>
  <si>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</si>
  <si>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</si>
  <si>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</si>
  <si>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</si>
  <si>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</si>
  <si>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</si>
  <si>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</si>
  <si>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</si>
  <si>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</si>
  <si>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</si>
  <si>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</si>
  <si>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</si>
  <si>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</si>
  <si>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</si>
  <si>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</si>
  <si>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</si>
  <si>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</si>
  <si>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</si>
  <si>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</si>
  <si>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</si>
  <si>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</si>
  <si>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</si>
  <si>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</si>
  <si>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</si>
  <si>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</si>
  <si>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</si>
  <si>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</si>
  <si>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</si>
  <si>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</si>
  <si>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</si>
  <si>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</si>
  <si>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</si>
  <si>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</si>
  <si>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</si>
  <si>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</si>
  <si>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</si>
  <si>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</si>
  <si>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</si>
  <si>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</si>
  <si>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</si>
  <si>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</si>
  <si>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</si>
  <si>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</si>
  <si>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</si>
  <si>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</si>
  <si>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</si>
  <si>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</si>
  <si>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</si>
  <si>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</si>
  <si>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</si>
  <si>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</si>
  <si>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</si>
  <si>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</si>
  <si>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</si>
  <si>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</si>
  <si>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</si>
  <si>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</si>
  <si>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</si>
  <si>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</si>
  <si>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</si>
  <si>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</si>
  <si>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</si>
  <si>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</si>
  <si>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</si>
  <si>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</si>
  <si>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</si>
  <si>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</si>
  <si>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</si>
  <si>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</si>
  <si>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</si>
  <si>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</si>
  <si>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</si>
  <si>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</si>
  <si>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</si>
  <si>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</si>
  <si>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</si>
  <si>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</si>
  <si>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</si>
  <si>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</si>
  <si>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</si>
  <si>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</si>
  <si>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</si>
  <si>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</si>
  <si>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</si>
  <si>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</si>
  <si>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</si>
  <si>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</si>
  <si>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</si>
  <si>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</si>
  <si>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</si>
  <si>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</si>
  <si>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</si>
  <si>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</si>
  <si>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</si>
  <si>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</si>
  <si>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</si>
  <si>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</si>
  <si>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</si>
  <si>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</si>
  <si>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</si>
  <si>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</si>
  <si>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</si>
  <si>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</si>
  <si>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</si>
  <si>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</si>
  <si>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</si>
  <si>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</si>
  <si>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</si>
  <si>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</si>
  <si>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</si>
  <si>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</si>
  <si>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</si>
  <si>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</si>
  <si>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</si>
  <si>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</si>
  <si>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</si>
  <si>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</si>
  <si>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</si>
  <si>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</si>
  <si>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</si>
  <si>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</si>
  <si>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</si>
  <si>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</si>
  <si>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</si>
  <si>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</si>
  <si>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</si>
  <si>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</si>
  <si>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</si>
  <si>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</si>
  <si>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</si>
  <si>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</si>
  <si>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</si>
  <si>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</si>
  <si>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</si>
  <si>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</si>
  <si>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</si>
  <si>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</si>
  <si>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</si>
  <si>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</si>
  <si>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</si>
  <si>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</si>
  <si>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</si>
  <si>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</si>
  <si>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</si>
  <si>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</si>
  <si>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</si>
  <si>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</si>
  <si>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</si>
  <si>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</si>
  <si>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</si>
  <si>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</si>
  <si>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</si>
  <si>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</si>
  <si>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</si>
  <si>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</si>
  <si>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</si>
  <si>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</si>
  <si>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</si>
  <si>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</si>
  <si>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</si>
  <si>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</si>
  <si>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</si>
  <si>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</si>
  <si>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</si>
  <si>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</si>
  <si>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</si>
  <si>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</si>
  <si>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</si>
  <si>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</si>
  <si>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</si>
  <si>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</si>
  <si>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</si>
  <si>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</si>
  <si>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</si>
  <si>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</si>
  <si>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</si>
  <si>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</si>
  <si>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</si>
  <si>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</si>
  <si>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</si>
  <si>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</si>
  <si>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</si>
  <si>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</si>
  <si>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</si>
  <si>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</si>
  <si>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</si>
  <si>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</si>
  <si>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</si>
  <si>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</si>
  <si>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</si>
  <si>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</si>
  <si>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</si>
  <si>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</si>
  <si>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</si>
  <si>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</si>
  <si>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</si>
  <si>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</si>
  <si>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</si>
  <si>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</si>
  <si>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</si>
  <si>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</si>
  <si>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</si>
  <si>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</si>
  <si>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</si>
  <si>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</si>
  <si>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</si>
  <si>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</si>
  <si>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</si>
  <si>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</si>
  <si>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</si>
  <si>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</si>
  <si>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</si>
  <si>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</si>
  <si>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</si>
  <si>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</si>
  <si>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</si>
  <si>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</si>
  <si>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</si>
  <si>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</si>
  <si>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</si>
  <si>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</si>
  <si>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</si>
  <si>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</si>
  <si>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</si>
  <si>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</si>
  <si>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</si>
  <si>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</si>
  <si>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</si>
  <si>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</si>
  <si>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</si>
  <si>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</si>
  <si>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</si>
  <si>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</si>
  <si>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</si>
  <si>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</si>
  <si>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</si>
  <si>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</si>
  <si>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</si>
  <si>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</si>
  <si>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</si>
  <si>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</si>
  <si>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</si>
  <si>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</si>
  <si>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</si>
  <si>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</si>
  <si>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</si>
  <si>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</si>
  <si>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</si>
  <si>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</si>
  <si>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</si>
  <si>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</si>
  <si>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</si>
  <si>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</si>
  <si>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</si>
  <si>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</si>
  <si>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</si>
  <si>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</si>
  <si>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</si>
  <si>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</si>
  <si>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</si>
  <si>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</si>
  <si>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</si>
  <si>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</si>
  <si>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</si>
  <si>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</si>
  <si>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</si>
  <si>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</si>
  <si>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</si>
  <si>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</si>
  <si>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</si>
  <si>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</si>
  <si>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</si>
  <si>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</si>
  <si>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</si>
  <si>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</si>
  <si>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</si>
  <si>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</si>
  <si>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</si>
  <si>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</si>
  <si>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</si>
  <si>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</si>
  <si>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</si>
  <si>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</si>
  <si>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</si>
  <si>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</si>
  <si>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</si>
  <si>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</si>
  <si>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</si>
  <si>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</si>
  <si>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</si>
  <si>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</si>
  <si>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</si>
  <si>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</si>
  <si>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</si>
  <si>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</si>
  <si>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</si>
  <si>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</si>
  <si>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</si>
  <si>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</si>
  <si>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</si>
  <si>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</si>
  <si>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</si>
  <si>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</si>
  <si>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</si>
  <si>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</si>
  <si>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</si>
  <si>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</si>
  <si>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</si>
  <si>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</si>
  <si>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</si>
  <si>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</si>
  <si>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</si>
  <si>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</si>
  <si>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</si>
  <si>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</si>
  <si>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</si>
  <si>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</si>
  <si>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</si>
  <si>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</si>
  <si>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</si>
  <si>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</si>
  <si>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</si>
  <si>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</si>
  <si>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</si>
  <si>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</si>
  <si>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</si>
  <si>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</si>
  <si>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</si>
  <si>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</si>
  <si>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</si>
  <si>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</si>
  <si>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</si>
  <si>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</si>
  <si>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</si>
  <si>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</si>
  <si>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</si>
  <si>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</si>
  <si>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</si>
  <si>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</si>
  <si>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</si>
  <si>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</si>
  <si>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</si>
  <si>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</si>
  <si>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</si>
  <si>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</si>
  <si>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</si>
  <si>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</si>
  <si>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</si>
  <si>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</si>
  <si>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</si>
  <si>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</si>
  <si>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</si>
  <si>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</si>
  <si>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</si>
  <si>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</si>
  <si>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</si>
  <si>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</si>
  <si>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</si>
  <si>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</si>
  <si>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</si>
  <si>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</si>
  <si>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</si>
  <si>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</si>
  <si>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</si>
  <si>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</si>
  <si>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</si>
  <si>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</si>
  <si>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</si>
  <si>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</si>
  <si>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</si>
  <si>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</si>
  <si>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</si>
  <si>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</si>
  <si>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</si>
  <si>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</si>
  <si>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</si>
  <si>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</si>
  <si>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</si>
  <si>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</si>
  <si>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</si>
  <si>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</si>
  <si>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</si>
  <si>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</si>
  <si>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</si>
  <si>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</si>
  <si>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</si>
  <si>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</si>
  <si>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</si>
  <si>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</si>
  <si>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</si>
  <si>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</si>
  <si>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</si>
  <si>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</si>
  <si>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</si>
  <si>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</si>
  <si>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</si>
  <si>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</si>
  <si>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</si>
  <si>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</si>
  <si>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</si>
  <si>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</si>
  <si>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</si>
  <si>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</si>
  <si>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</si>
  <si>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</si>
  <si>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</si>
  <si>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</si>
  <si>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</si>
  <si>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</si>
  <si>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</si>
  <si>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</si>
  <si>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</si>
  <si>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</si>
  <si>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</si>
  <si>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</si>
  <si>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</si>
  <si>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</si>
  <si>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</si>
  <si>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</si>
  <si>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</si>
  <si>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</si>
  <si>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</si>
  <si>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</si>
  <si>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</si>
  <si>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</si>
  <si>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</si>
  <si>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</si>
  <si>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</si>
  <si>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</si>
  <si>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</si>
  <si>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</si>
  <si>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</si>
  <si>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</si>
  <si>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</si>
  <si>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</si>
  <si>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</si>
  <si>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</si>
  <si>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</si>
  <si>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</si>
  <si>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</si>
  <si>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</si>
  <si>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</si>
  <si>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</si>
  <si>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</si>
  <si>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</si>
  <si>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</si>
  <si>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</si>
  <si>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</si>
  <si>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</si>
  <si>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</si>
  <si>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</si>
  <si>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</si>
  <si>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</si>
  <si>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</si>
  <si>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</si>
  <si>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</si>
  <si>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</si>
  <si>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</si>
  <si>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</si>
  <si>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</si>
  <si>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</si>
  <si>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</si>
  <si>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</si>
  <si>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</si>
  <si>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</si>
  <si>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</si>
  <si>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</si>
  <si>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</si>
  <si>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</si>
  <si>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</si>
  <si>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</si>
  <si>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</si>
  <si>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</si>
  <si>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</si>
  <si>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</si>
  <si>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</si>
  <si>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</si>
  <si>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</si>
  <si>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</si>
  <si>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</si>
  <si>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</si>
  <si>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</si>
  <si>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</si>
  <si>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</si>
  <si>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</si>
  <si>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</si>
  <si>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</si>
  <si>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</si>
  <si>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</si>
  <si>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</si>
  <si>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</si>
  <si>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</si>
  <si>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</si>
  <si>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</si>
  <si>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</si>
  <si>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</si>
  <si>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</si>
  <si>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</si>
  <si>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</si>
  <si>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</si>
  <si>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</si>
  <si>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</si>
  <si>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</si>
  <si>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</si>
  <si>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</si>
  <si>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</si>
  <si>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</si>
  <si>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</si>
  <si>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</si>
  <si>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</si>
  <si>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</si>
  <si>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</si>
  <si>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</si>
  <si>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</si>
  <si>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</si>
  <si>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</si>
  <si>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</si>
  <si>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</si>
  <si>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</si>
  <si>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</si>
  <si>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</si>
  <si>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</si>
  <si>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</si>
  <si>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</si>
  <si>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</si>
  <si>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</si>
  <si>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</si>
  <si>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</si>
  <si>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</si>
  <si>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</si>
  <si>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</si>
  <si>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</si>
  <si>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</si>
  <si>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</si>
  <si>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</si>
  <si>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</si>
  <si>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</si>
  <si>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</si>
  <si>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</si>
  <si>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</si>
  <si>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</si>
  <si>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</si>
  <si>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</si>
  <si>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</si>
  <si>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</si>
  <si>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</si>
  <si>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</si>
  <si>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</si>
  <si>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</si>
  <si>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</si>
  <si>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</si>
  <si>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</si>
  <si>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</si>
  <si>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</si>
  <si>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</si>
  <si>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</si>
  <si>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</si>
  <si>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</si>
  <si>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</si>
  <si>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</si>
  <si>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</si>
  <si>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</si>
  <si>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</si>
  <si>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</si>
  <si>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</si>
  <si>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</si>
  <si>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</si>
  <si>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</si>
  <si>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</si>
  <si>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</si>
  <si>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</si>
  <si>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</si>
  <si>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</si>
  <si>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</si>
  <si>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</si>
  <si>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</si>
  <si>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</si>
  <si>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</si>
  <si>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</si>
  <si>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</si>
  <si>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</si>
  <si>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</si>
  <si>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</si>
  <si>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</si>
  <si>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</si>
  <si>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</si>
  <si>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</si>
  <si>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</si>
  <si>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</si>
  <si>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</si>
  <si>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</si>
  <si>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</si>
  <si>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</si>
  <si>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</si>
  <si>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</si>
  <si>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</si>
  <si>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</si>
  <si>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</si>
  <si>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</si>
  <si>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</si>
  <si>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</si>
  <si>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</si>
  <si>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</si>
  <si>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</si>
  <si>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</si>
  <si>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</si>
  <si>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</si>
  <si>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</si>
  <si>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</si>
  <si>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</si>
  <si>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</si>
  <si>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</si>
  <si>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</si>
  <si>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</si>
  <si>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</si>
  <si>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</si>
  <si>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</si>
  <si>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</si>
  <si>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</si>
  <si>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</si>
  <si>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</si>
  <si>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</si>
  <si>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</si>
  <si>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</si>
  <si>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</si>
  <si>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</si>
  <si>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</si>
  <si>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</si>
  <si>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</si>
  <si>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</si>
  <si>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</si>
  <si>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</si>
  <si>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</si>
  <si>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</si>
  <si>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</si>
  <si>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</si>
  <si>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</si>
  <si>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</si>
  <si>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</si>
  <si>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</si>
  <si>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</si>
  <si>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</si>
  <si>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</si>
  <si>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</si>
  <si>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</si>
  <si>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</si>
  <si>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</si>
  <si>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</si>
  <si>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</si>
  <si>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</si>
  <si>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</si>
  <si>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</si>
  <si>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</si>
  <si>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</si>
  <si>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</si>
  <si>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</si>
  <si>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</si>
  <si>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</si>
  <si>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</si>
  <si>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</si>
  <si>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</si>
  <si>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</si>
  <si>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</si>
  <si>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</si>
  <si>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</si>
  <si>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</si>
  <si>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</si>
  <si>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</si>
  <si>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</si>
  <si>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</si>
  <si>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</si>
  <si>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</si>
  <si>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</si>
  <si>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</si>
  <si>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</si>
  <si>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</si>
  <si>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</si>
  <si>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</si>
  <si>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</si>
  <si>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</si>
  <si>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</si>
  <si>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</si>
  <si>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</si>
  <si>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</si>
  <si>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</si>
  <si>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</si>
  <si>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</si>
  <si>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</si>
  <si>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</si>
  <si>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</si>
  <si>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</si>
  <si>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</si>
  <si>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</si>
  <si>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</si>
  <si>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</si>
  <si>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</si>
  <si>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</si>
  <si>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</si>
  <si>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</si>
  <si>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</si>
  <si>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</si>
  <si>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</si>
  <si>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</si>
  <si>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</si>
  <si>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</si>
  <si>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</si>
  <si>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</si>
  <si>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</si>
  <si>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</si>
  <si>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</si>
  <si>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</si>
  <si>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</si>
  <si>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</si>
  <si>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</si>
  <si>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</si>
  <si>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</si>
  <si>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</si>
  <si>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</si>
  <si>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</si>
  <si>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</si>
  <si>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</si>
  <si>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</si>
  <si>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</si>
  <si>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</si>
  <si>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</si>
  <si>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</si>
  <si>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</si>
  <si>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</si>
  <si>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</si>
  <si>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</si>
  <si>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</si>
  <si>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</si>
  <si>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</si>
  <si>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</si>
  <si>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</si>
  <si>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</si>
  <si>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</si>
  <si>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</si>
  <si>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</si>
  <si>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</si>
  <si>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</si>
  <si>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</si>
  <si>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</si>
  <si>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</si>
  <si>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</si>
  <si>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</si>
  <si>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</si>
  <si>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</si>
  <si>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</si>
  <si>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</si>
  <si>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</si>
  <si>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</si>
  <si>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</si>
  <si>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</si>
  <si>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</si>
  <si>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</si>
  <si>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</si>
  <si>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</si>
  <si>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</si>
  <si>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</si>
  <si>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</si>
  <si>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</si>
  <si>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</si>
  <si>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</si>
  <si>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</si>
  <si>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</si>
  <si>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</si>
  <si>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</si>
  <si>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</si>
  <si>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</si>
  <si>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</si>
  <si>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</si>
  <si>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</si>
  <si>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</si>
  <si>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</si>
  <si>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</si>
  <si>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</si>
  <si>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</si>
  <si>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</si>
  <si>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</si>
  <si>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</si>
  <si>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</si>
  <si>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</si>
  <si>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</si>
  <si>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</si>
  <si>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</si>
  <si>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</si>
  <si>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</si>
  <si>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</si>
  <si>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</si>
  <si>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</si>
  <si>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</si>
  <si>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</si>
  <si>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</si>
  <si>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</si>
  <si>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</si>
  <si>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</si>
  <si>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</si>
  <si>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</si>
  <si>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</si>
  <si>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</si>
  <si>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</si>
  <si>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</si>
  <si>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</si>
  <si>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</si>
  <si>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</si>
  <si>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</si>
  <si>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</si>
  <si>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</si>
  <si>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</si>
  <si>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</si>
  <si>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</si>
  <si>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</si>
  <si>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</si>
  <si>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</si>
  <si>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</si>
  <si>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</si>
  <si>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</si>
  <si>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</si>
  <si>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</si>
  <si>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</si>
  <si>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</si>
  <si>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</si>
  <si>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</si>
  <si>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</si>
  <si>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</si>
  <si>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</si>
  <si>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</si>
  <si>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</si>
  <si>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</si>
  <si>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</si>
  <si>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</si>
  <si>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</si>
  <si>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</si>
  <si>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</si>
  <si>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</si>
  <si>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</si>
  <si>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</si>
  <si>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</si>
  <si>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</si>
  <si>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</si>
  <si>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</si>
  <si>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</si>
  <si>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</si>
  <si>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</si>
  <si>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</si>
  <si>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</si>
  <si>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</si>
  <si>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</si>
  <si>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</si>
  <si>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</si>
  <si>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</si>
  <si>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</si>
  <si>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</si>
  <si>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</si>
  <si>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</si>
  <si>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</si>
  <si>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</si>
  <si>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</si>
  <si>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</si>
  <si>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</si>
  <si>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</si>
  <si>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</si>
  <si>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</si>
  <si>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</si>
  <si>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</si>
  <si>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</si>
  <si>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</si>
  <si>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</si>
  <si>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</si>
  <si>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</si>
  <si>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</si>
  <si>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</si>
  <si>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</si>
  <si>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</si>
  <si>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</si>
  <si>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</si>
  <si>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</si>
  <si>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</si>
  <si>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</si>
  <si>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</si>
  <si>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</si>
  <si>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</si>
  <si>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</si>
  <si>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</si>
  <si>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</si>
  <si>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</si>
  <si>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</si>
  <si>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</si>
  <si>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</si>
  <si>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</si>
  <si>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</si>
  <si>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</si>
  <si>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</si>
  <si>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</si>
  <si>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</si>
  <si>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</si>
  <si>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</si>
  <si>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</si>
  <si>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</si>
  <si>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</si>
  <si>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</si>
  <si>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</si>
  <si>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</si>
  <si>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</si>
  <si>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</si>
  <si>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</si>
  <si>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</si>
  <si>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</si>
  <si>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</si>
  <si>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</si>
  <si>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</si>
  <si>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</si>
  <si>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</si>
  <si>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</si>
  <si>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</si>
  <si>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</si>
  <si>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</si>
  <si>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</si>
  <si>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</si>
  <si>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</si>
  <si>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</si>
  <si>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</si>
  <si>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</si>
  <si>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</si>
  <si>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</si>
  <si>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</si>
  <si>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</si>
  <si>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</si>
  <si>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</si>
  <si>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</si>
  <si>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</si>
  <si>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</si>
  <si>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</si>
  <si>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</si>
  <si>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</si>
  <si>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</si>
  <si>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</si>
  <si>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</si>
  <si>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</si>
  <si>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</si>
  <si>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</si>
  <si>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</si>
  <si>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</si>
  <si>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</si>
  <si>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</si>
  <si>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</si>
  <si>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</si>
  <si>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</si>
  <si>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</si>
  <si>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</si>
  <si>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</si>
  <si>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</si>
  <si>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</si>
  <si>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</si>
  <si>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</si>
  <si>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</si>
  <si>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</si>
  <si>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</si>
  <si>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</si>
  <si>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</si>
  <si>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</si>
  <si>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</si>
  <si>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</si>
  <si>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</si>
  <si>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</si>
  <si>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</si>
  <si>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</si>
  <si>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</si>
  <si>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</si>
  <si>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</si>
  <si>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</si>
  <si>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</si>
  <si>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</si>
  <si>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</si>
  <si>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</si>
  <si>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</si>
  <si>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</si>
  <si>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</si>
  <si>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</si>
  <si>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</si>
  <si>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</si>
  <si>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</si>
  <si>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</si>
  <si>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</si>
  <si>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</si>
  <si>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</si>
  <si>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</si>
  <si>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</si>
  <si>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</si>
  <si>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</si>
  <si>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</si>
  <si>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</si>
  <si>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</si>
  <si>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</si>
  <si>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</si>
  <si>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</si>
  <si>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</si>
  <si>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</si>
  <si>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</si>
  <si>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</si>
  <si>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</si>
  <si>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</si>
  <si>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</si>
  <si>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</si>
  <si>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</si>
  <si>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</si>
  <si>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</si>
  <si>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</si>
  <si>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</si>
  <si>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</si>
  <si>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</si>
  <si>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</si>
  <si>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</si>
  <si>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</si>
  <si>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</si>
  <si>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</si>
  <si>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</si>
  <si>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</si>
  <si>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</si>
  <si>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</si>
  <si>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</si>
  <si>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</si>
  <si>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</si>
  <si>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</si>
  <si>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</si>
  <si>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</si>
  <si>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</si>
  <si>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</si>
  <si>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</si>
  <si>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</si>
  <si>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</si>
  <si>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</si>
  <si>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</si>
  <si>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</si>
  <si>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</si>
  <si>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</si>
  <si>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</si>
  <si>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</si>
  <si>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</si>
  <si>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</si>
  <si>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</si>
  <si>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</si>
  <si>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</si>
  <si>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</si>
  <si>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</si>
  <si>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</si>
  <si>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</si>
  <si>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</si>
  <si>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</si>
  <si>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</si>
  <si>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</si>
  <si>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</si>
  <si>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</si>
  <si>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</si>
  <si>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</si>
  <si>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</si>
  <si>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</si>
  <si>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</si>
  <si>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</si>
  <si>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</si>
  <si>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</si>
  <si>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</si>
  <si>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</si>
  <si>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</si>
  <si>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</si>
  <si>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</si>
  <si>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</si>
  <si>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</si>
  <si>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</si>
  <si>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</si>
  <si>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</si>
  <si>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</si>
  <si>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</si>
  <si>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</si>
  <si>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</si>
  <si>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</si>
  <si>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</si>
  <si>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</si>
  <si>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</si>
  <si>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</si>
  <si>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</si>
  <si>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</si>
  <si>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</si>
  <si>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</si>
  <si>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</si>
  <si>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</si>
  <si>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</si>
  <si>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</si>
  <si>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</si>
  <si>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</si>
  <si>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</si>
  <si>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</si>
  <si>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</si>
  <si>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</si>
  <si>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</si>
  <si>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</si>
  <si>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</si>
  <si>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</si>
  <si>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</si>
  <si>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</si>
  <si>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</si>
  <si>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</si>
  <si>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</si>
  <si>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</si>
  <si>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</si>
  <si>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</si>
  <si>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</si>
  <si>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</si>
  <si>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</si>
  <si>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</si>
  <si>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</si>
  <si>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</si>
  <si>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</si>
  <si>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</si>
  <si>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</si>
  <si>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</si>
  <si>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</si>
  <si>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</si>
  <si>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</si>
  <si>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</si>
  <si>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</si>
  <si>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</si>
  <si>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</si>
  <si>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</si>
  <si>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</si>
  <si>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</si>
  <si>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</si>
  <si>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</si>
  <si>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</si>
  <si>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</si>
  <si>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</si>
  <si>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</si>
  <si>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</si>
  <si>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</si>
  <si>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</si>
  <si>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</si>
  <si>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</si>
  <si>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</si>
  <si>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</si>
  <si>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</si>
  <si>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</si>
  <si>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</si>
  <si>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</si>
  <si>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</si>
  <si>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</si>
  <si>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</si>
  <si>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</si>
  <si>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</si>
  <si>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</si>
  <si>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</si>
  <si>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</si>
  <si>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</si>
  <si>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</si>
  <si>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</si>
  <si>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</si>
  <si>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</si>
  <si>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</si>
  <si>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</si>
  <si>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</si>
  <si>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</si>
  <si>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</si>
  <si>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</si>
  <si>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</si>
  <si>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</si>
  <si>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</si>
  <si>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</si>
  <si>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</si>
  <si>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</si>
  <si>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</si>
  <si>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</si>
  <si>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</si>
  <si>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</si>
  <si>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</si>
  <si>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</si>
  <si>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</si>
  <si>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</si>
  <si>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</si>
  <si>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</si>
  <si>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</si>
  <si>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</si>
  <si>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</si>
  <si>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</si>
  <si>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</si>
  <si>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</si>
  <si>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</si>
  <si>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</si>
  <si>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</si>
  <si>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</si>
  <si>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</si>
  <si>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</si>
  <si>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</si>
  <si>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</si>
  <si>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</si>
  <si>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</si>
  <si>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</si>
  <si>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</si>
  <si>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</si>
  <si>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</si>
  <si>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</si>
  <si>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</si>
  <si>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</si>
  <si>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</si>
  <si>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</si>
  <si>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</si>
  <si>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</si>
  <si>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</si>
  <si>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</si>
  <si>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</si>
  <si>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</si>
  <si>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</si>
  <si>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</si>
  <si>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</si>
  <si>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</si>
  <si>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</si>
  <si>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</si>
  <si>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</si>
  <si>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</si>
  <si>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</si>
  <si>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</si>
  <si>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</si>
  <si>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</si>
  <si>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</si>
  <si>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</si>
  <si>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</si>
  <si>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</si>
  <si>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</si>
  <si>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</si>
  <si>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</si>
  <si>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</si>
  <si>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</si>
  <si>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</si>
  <si>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</si>
  <si>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</si>
  <si>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</si>
  <si>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</si>
  <si>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</si>
  <si>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</si>
  <si>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</si>
  <si>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</si>
  <si>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</si>
  <si>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</si>
  <si>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</si>
  <si>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</si>
  <si>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</si>
  <si>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</si>
  <si>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</si>
  <si>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</si>
  <si>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</si>
  <si>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</si>
  <si>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</si>
  <si>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</si>
  <si>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</si>
  <si>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</si>
  <si>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</si>
  <si>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</si>
  <si>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</si>
  <si>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</si>
  <si>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</si>
  <si>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</si>
  <si>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</si>
  <si>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</si>
  <si>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</si>
  <si>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</si>
  <si>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</si>
  <si>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</si>
  <si>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</si>
  <si>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</si>
  <si>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</si>
  <si>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</si>
  <si>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</si>
  <si>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</si>
  <si>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</si>
  <si>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</si>
  <si>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</si>
  <si>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</si>
  <si>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</si>
  <si>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</si>
  <si>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</si>
  <si>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</si>
  <si>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</si>
  <si>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</si>
  <si>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</si>
  <si>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</si>
  <si>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</si>
  <si>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</si>
  <si>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</si>
  <si>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</si>
  <si>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</si>
  <si>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</si>
  <si>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</si>
  <si>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</si>
  <si>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</si>
  <si>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</si>
  <si>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</si>
  <si>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</si>
  <si>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</si>
  <si>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</si>
  <si>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</si>
  <si>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</si>
  <si>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</si>
  <si>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</si>
  <si>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</si>
  <si>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</si>
  <si>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</si>
  <si>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</si>
  <si>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</si>
  <si>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</si>
  <si>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</si>
  <si>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</si>
  <si>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</si>
  <si>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</si>
  <si>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</si>
  <si>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</si>
  <si>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</si>
  <si>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</si>
  <si>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</si>
  <si>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</si>
  <si>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</si>
  <si>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</si>
  <si>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</si>
  <si>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</si>
  <si>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</si>
  <si>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</si>
  <si>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</si>
  <si>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</si>
  <si>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</si>
  <si>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</si>
  <si>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</si>
  <si>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</si>
  <si>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</si>
  <si>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</si>
  <si>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</si>
  <si>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</si>
  <si>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</si>
  <si>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</si>
  <si>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</si>
  <si>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</si>
  <si>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</si>
  <si>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</si>
  <si>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</si>
  <si>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</si>
  <si>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</si>
  <si>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</si>
  <si>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</si>
  <si>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</si>
  <si>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</si>
  <si>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</si>
  <si>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</si>
  <si>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</si>
  <si>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</si>
  <si>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</si>
  <si>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</si>
  <si>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</si>
  <si>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</si>
  <si>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</si>
  <si>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</si>
  <si>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</si>
  <si>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</si>
  <si>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</si>
  <si>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</si>
  <si>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</si>
  <si>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</si>
  <si>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</si>
  <si>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</si>
  <si>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</si>
  <si>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</si>
  <si>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</si>
  <si>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</si>
  <si>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</si>
  <si>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</si>
  <si>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</si>
  <si>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</si>
  <si>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</si>
  <si>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</si>
  <si>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</si>
  <si>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</si>
  <si>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</si>
  <si>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</si>
  <si>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</si>
  <si>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</si>
  <si>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</si>
  <si>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</si>
  <si>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</si>
  <si>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</si>
  <si>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</si>
  <si>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</si>
  <si>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</si>
  <si>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</si>
  <si>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</si>
  <si>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</si>
  <si>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</si>
  <si>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</si>
  <si>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</si>
  <si>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</si>
  <si>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</si>
  <si>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</si>
  <si>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</si>
  <si>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</si>
  <si>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</si>
  <si>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</si>
  <si>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</si>
  <si>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</si>
  <si>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</si>
  <si>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</si>
  <si>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</si>
  <si>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</si>
  <si>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</si>
  <si>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</si>
  <si>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</si>
  <si>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</si>
  <si>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</si>
  <si>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</si>
  <si>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</si>
  <si>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</si>
  <si>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</si>
  <si>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</si>
  <si>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</si>
  <si>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</si>
  <si>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</si>
  <si>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</si>
  <si>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</si>
  <si>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</si>
  <si>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</si>
  <si>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</si>
  <si>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</si>
  <si>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</si>
  <si>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</si>
  <si>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</si>
  <si>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</si>
  <si>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</si>
  <si>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</si>
  <si>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</si>
  <si>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</si>
  <si>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</si>
  <si>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</si>
  <si>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</si>
  <si>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</si>
  <si>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</si>
  <si>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</si>
  <si>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</si>
  <si>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</si>
  <si>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</si>
  <si>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</si>
  <si>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</si>
  <si>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</si>
  <si>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</si>
  <si>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</si>
  <si>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</si>
  <si>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</si>
  <si>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</si>
  <si>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</si>
  <si>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</si>
  <si>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</si>
  <si>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</si>
  <si>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</si>
  <si>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</si>
  <si>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</si>
  <si>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</si>
  <si>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</si>
  <si>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</si>
  <si>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</si>
  <si>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</si>
  <si>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</si>
  <si>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</si>
  <si>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</si>
  <si>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</si>
  <si>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</si>
  <si>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</si>
  <si>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</si>
  <si>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</si>
  <si>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</si>
  <si>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</si>
  <si>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</si>
  <si>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</si>
  <si>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</si>
  <si>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</si>
  <si>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</si>
  <si>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</si>
  <si>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</si>
  <si>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</si>
  <si>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</si>
  <si>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</si>
  <si>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</si>
  <si>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</si>
  <si>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</si>
  <si>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</si>
  <si>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</si>
  <si>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</si>
  <si>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</si>
  <si>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</si>
  <si>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</si>
  <si>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</si>
  <si>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</si>
  <si>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</si>
  <si>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</si>
  <si>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</si>
  <si>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</si>
  <si>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</si>
  <si>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</si>
  <si>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</si>
  <si>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</si>
  <si>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</si>
  <si>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</si>
  <si>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</si>
  <si>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</si>
  <si>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</si>
  <si>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</si>
  <si>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</si>
  <si>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</si>
  <si>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</si>
  <si>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</si>
  <si>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</si>
  <si>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</si>
  <si>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</si>
  <si>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</si>
  <si>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</si>
  <si>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</si>
  <si>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</si>
  <si>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</si>
  <si>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</si>
  <si>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</si>
  <si>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</si>
  <si>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</si>
  <si>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</si>
  <si>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</si>
  <si>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</si>
  <si>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</si>
  <si>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</si>
  <si>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</si>
  <si>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</si>
  <si>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</si>
  <si>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</si>
  <si>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</si>
  <si>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</si>
  <si>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</si>
  <si>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</si>
  <si>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</si>
  <si>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</si>
  <si>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</si>
  <si>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</si>
  <si>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</si>
  <si>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</si>
  <si>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</si>
  <si>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</si>
  <si>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</si>
  <si>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</si>
  <si>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</si>
  <si>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</si>
  <si>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</si>
  <si>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</si>
  <si>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</si>
  <si>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</si>
  <si>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</si>
  <si>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</si>
  <si>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</si>
  <si>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</si>
  <si>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</si>
  <si>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</si>
  <si>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</si>
  <si>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</si>
  <si>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</si>
  <si>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</si>
  <si>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</si>
  <si>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</si>
  <si>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</si>
  <si>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</si>
  <si>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</si>
  <si>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</si>
  <si>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</si>
  <si>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</si>
  <si>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</si>
  <si>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</si>
  <si>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</si>
  <si>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</si>
  <si>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</si>
  <si>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</si>
  <si>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</si>
  <si>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</si>
  <si>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</si>
  <si>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</si>
  <si>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</si>
  <si>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</si>
  <si>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</si>
  <si>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</si>
  <si>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</si>
  <si>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</si>
  <si>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</si>
  <si>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</si>
  <si>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</si>
  <si>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</si>
  <si>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</si>
  <si>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</si>
  <si>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</si>
  <si>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</si>
  <si>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</si>
  <si>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</si>
  <si>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</si>
  <si>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</si>
  <si>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</si>
  <si>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</si>
  <si>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</si>
  <si>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</si>
  <si>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</si>
  <si>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</si>
  <si>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</si>
  <si>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</si>
  <si>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</si>
  <si>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</si>
  <si>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</si>
  <si>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</si>
  <si>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</si>
  <si>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</si>
  <si>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</si>
  <si>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</si>
  <si>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</si>
  <si>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</si>
  <si>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</si>
  <si>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</si>
  <si>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</si>
  <si>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</si>
  <si>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</si>
  <si>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</si>
  <si>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</si>
  <si>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</si>
  <si>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</si>
  <si>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</si>
  <si>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</si>
  <si>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</si>
  <si>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</si>
  <si>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</si>
  <si>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</si>
  <si>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</si>
  <si>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</si>
  <si>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</si>
  <si>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</si>
  <si>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</si>
  <si>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</si>
  <si>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</si>
  <si>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</si>
  <si>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</si>
  <si>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</si>
  <si>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</si>
  <si>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</si>
  <si>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</si>
  <si>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</si>
  <si>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</si>
  <si>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</si>
  <si>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</si>
  <si>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</si>
  <si>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</si>
  <si>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</si>
  <si>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</si>
  <si>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</si>
  <si>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</si>
  <si>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</si>
  <si>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</si>
  <si>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</si>
  <si>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</si>
  <si>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</si>
  <si>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</si>
  <si>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</si>
  <si>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</si>
  <si>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</si>
  <si>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</si>
  <si>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</si>
  <si>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</si>
  <si>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</si>
  <si>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</si>
  <si>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</si>
  <si>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</si>
  <si>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</si>
  <si>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</si>
  <si>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</si>
  <si>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</si>
  <si>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</si>
  <si>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</si>
  <si>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</si>
  <si>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</si>
  <si>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</si>
  <si>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</si>
  <si>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</si>
  <si>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</si>
  <si>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</si>
  <si>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</si>
  <si>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</si>
  <si>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</si>
  <si>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</si>
  <si>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</si>
  <si>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</si>
  <si>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</si>
  <si>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</si>
  <si>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</si>
  <si>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</si>
  <si>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</si>
  <si>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</si>
  <si>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</si>
  <si>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</si>
  <si>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</si>
  <si>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</si>
  <si>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</si>
  <si>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</si>
  <si>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</si>
  <si>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</si>
  <si>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</si>
  <si>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</si>
  <si>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</si>
  <si>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</si>
  <si>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</si>
  <si>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</si>
  <si>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</si>
  <si>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</si>
  <si>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</si>
  <si>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</si>
  <si>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</si>
  <si>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</si>
  <si>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</si>
  <si>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</si>
  <si>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</si>
  <si>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</si>
  <si>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</si>
  <si>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</si>
  <si>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</si>
  <si>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</si>
  <si>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</si>
  <si>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</si>
  <si>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</si>
  <si>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</si>
  <si>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</si>
  <si>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</si>
  <si>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</si>
  <si>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</si>
  <si>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</si>
  <si>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</si>
  <si>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</si>
  <si>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</si>
  <si>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</si>
  <si>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</si>
  <si>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</si>
  <si>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</si>
  <si>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</si>
  <si>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</si>
  <si>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</si>
  <si>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</si>
  <si>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</si>
  <si>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</si>
  <si>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</si>
  <si>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</si>
  <si>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</si>
  <si>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</si>
  <si>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</si>
  <si>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</si>
  <si>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</si>
  <si>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</si>
  <si>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</si>
  <si>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</si>
  <si>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</si>
  <si>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</si>
  <si>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</si>
  <si>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</si>
  <si>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</si>
  <si>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</si>
  <si>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</si>
  <si>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</si>
  <si>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</si>
  <si>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</si>
  <si>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</si>
  <si>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</si>
  <si>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</si>
  <si>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</si>
  <si>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</si>
  <si>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</si>
  <si>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</si>
  <si>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</si>
  <si>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</si>
  <si>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</si>
  <si>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</si>
  <si>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</si>
  <si>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</si>
  <si>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</si>
  <si>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</si>
  <si>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</si>
  <si>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</si>
  <si>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</si>
  <si>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</si>
  <si>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</si>
  <si>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</si>
  <si>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</si>
  <si>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</si>
  <si>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</si>
  <si>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</si>
  <si>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</si>
  <si>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</si>
  <si>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</si>
  <si>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</si>
  <si>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</si>
  <si>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</si>
  <si>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</si>
  <si>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</si>
  <si>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</si>
  <si>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</si>
  <si>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</si>
  <si>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</si>
  <si>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</si>
  <si>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</si>
  <si>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</si>
  <si>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</si>
  <si>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</si>
  <si>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</si>
  <si>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</si>
  <si>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</si>
  <si>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</si>
  <si>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</si>
  <si>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</si>
  <si>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</si>
  <si>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</si>
  <si>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</si>
  <si>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</si>
  <si>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</si>
  <si>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</si>
  <si>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</si>
  <si>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</si>
  <si>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</si>
  <si>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</si>
  <si>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</si>
  <si>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</si>
  <si>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</si>
  <si>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</si>
  <si>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</si>
  <si>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</si>
  <si>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</si>
  <si>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</si>
  <si>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</si>
  <si>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</si>
  <si>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</si>
  <si>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</si>
  <si>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</si>
  <si>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</si>
  <si>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</si>
  <si>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</si>
  <si>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</si>
  <si>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</si>
  <si>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</si>
  <si>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</si>
  <si>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</si>
  <si>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</si>
  <si>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</si>
  <si>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</si>
  <si>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</si>
  <si>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</si>
  <si>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</si>
  <si>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</si>
  <si>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</si>
  <si>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</si>
  <si>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</si>
  <si>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</si>
  <si>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</si>
  <si>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</si>
  <si>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</si>
  <si>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</si>
  <si>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</si>
  <si>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</si>
  <si>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</si>
  <si>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</si>
  <si>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</si>
  <si>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</si>
  <si>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</si>
  <si>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</si>
  <si>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</si>
  <si>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</si>
  <si>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</si>
  <si>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</si>
  <si>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</si>
  <si>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</si>
  <si>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</si>
  <si>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</si>
  <si>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</si>
  <si>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</si>
  <si>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</si>
  <si>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</si>
  <si>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</si>
  <si>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</si>
  <si>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</si>
  <si>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</si>
  <si>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</si>
  <si>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</si>
  <si>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</si>
  <si>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</si>
  <si>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</si>
  <si>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</si>
  <si>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</si>
  <si>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</si>
  <si>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</si>
  <si>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</si>
  <si>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</si>
  <si>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</si>
  <si>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</si>
  <si>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</si>
  <si>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</si>
  <si>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</si>
  <si>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</si>
  <si>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</si>
  <si>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</si>
  <si>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</si>
  <si>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</si>
  <si>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</si>
  <si>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</si>
  <si>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</si>
  <si>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</si>
  <si>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</si>
  <si>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</si>
  <si>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</si>
  <si>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</si>
  <si>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</si>
  <si>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</si>
  <si>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</si>
  <si>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</si>
  <si>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</si>
  <si>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</si>
  <si>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</si>
  <si>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</si>
  <si>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</si>
  <si>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</si>
  <si>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</si>
  <si>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</si>
  <si>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</si>
  <si>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</si>
  <si>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</si>
  <si>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</si>
  <si>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</si>
  <si>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</si>
  <si>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</si>
  <si>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</si>
  <si>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</si>
  <si>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</si>
  <si>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</si>
  <si>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</si>
  <si>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</si>
  <si>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</si>
  <si>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</si>
  <si>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</si>
  <si>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</si>
  <si>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</si>
  <si>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</si>
  <si>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</si>
  <si>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</si>
  <si>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</si>
  <si>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</si>
  <si>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</si>
  <si>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</si>
  <si>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</si>
  <si>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</si>
  <si>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</si>
  <si>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</si>
  <si>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</si>
  <si>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</si>
  <si>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</si>
  <si>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</si>
  <si>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</si>
  <si>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</si>
  <si>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</si>
  <si>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</si>
  <si>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</si>
  <si>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</si>
  <si>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</si>
  <si>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</si>
  <si>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</si>
  <si>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</si>
  <si>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</si>
  <si>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</si>
  <si>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</si>
  <si>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</si>
  <si>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</si>
  <si>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</si>
  <si>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</si>
  <si>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</si>
  <si>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</si>
  <si>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</si>
  <si>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</si>
  <si>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</si>
  <si>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</si>
  <si>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</si>
  <si>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</si>
  <si>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</si>
  <si>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</si>
  <si>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</si>
  <si>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</si>
  <si>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</si>
  <si>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</si>
  <si>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</si>
  <si>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</si>
  <si>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</si>
  <si>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</si>
  <si>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</si>
  <si>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</si>
  <si>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</si>
  <si>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</si>
  <si>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</si>
  <si>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</si>
  <si>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</si>
  <si>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</si>
  <si>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</si>
  <si>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</si>
  <si>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</si>
  <si>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</si>
  <si>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</si>
  <si>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</si>
  <si>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</si>
  <si>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</si>
  <si>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</si>
  <si>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</si>
  <si>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</si>
  <si>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</si>
  <si>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</si>
  <si>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</si>
  <si>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</si>
  <si>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</si>
  <si>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</si>
  <si>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</si>
  <si>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</si>
  <si>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</si>
  <si>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</si>
  <si>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</si>
  <si>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</si>
  <si>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</si>
  <si>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</si>
  <si>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</si>
  <si>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</si>
  <si>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</si>
  <si>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</si>
  <si>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</si>
  <si>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</si>
  <si>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</si>
  <si>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</si>
  <si>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</si>
  <si>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</si>
  <si>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</si>
  <si>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</si>
  <si>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</si>
  <si>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</si>
  <si>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</si>
  <si>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</si>
  <si>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</si>
  <si>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</si>
  <si>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</si>
  <si>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</si>
  <si>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</si>
  <si>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</si>
  <si>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</si>
  <si>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</si>
  <si>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</si>
  <si>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</si>
  <si>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</si>
  <si>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</si>
  <si>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</si>
  <si>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</si>
  <si>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</si>
  <si>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</si>
  <si>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</si>
  <si>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</si>
  <si>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</si>
  <si>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</si>
  <si>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</si>
  <si>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</si>
  <si>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</si>
  <si>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</si>
  <si>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</si>
  <si>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</si>
  <si>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</si>
  <si>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</si>
  <si>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</si>
  <si>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</si>
  <si>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</si>
  <si>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</si>
  <si>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</si>
  <si>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</si>
  <si>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</si>
  <si>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</si>
  <si>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</si>
  <si>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</si>
  <si>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</si>
  <si>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</si>
  <si>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</si>
  <si>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</si>
  <si>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</si>
  <si>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</si>
  <si>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</si>
  <si>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</si>
  <si>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</si>
  <si>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</si>
  <si>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</si>
  <si>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</si>
  <si>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</si>
  <si>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</si>
  <si>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</si>
  <si>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</si>
  <si>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</si>
  <si>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</si>
  <si>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</si>
  <si>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</si>
  <si>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</si>
  <si>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</si>
  <si>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</si>
  <si>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</si>
  <si>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</si>
  <si>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</si>
  <si>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</si>
  <si>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</si>
  <si>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</si>
  <si>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</si>
  <si>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</si>
  <si>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</si>
  <si>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</si>
  <si>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</si>
  <si>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</si>
  <si>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</si>
  <si>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</si>
  <si>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</si>
  <si>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</si>
  <si>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</si>
  <si>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</si>
  <si>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</si>
  <si>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</si>
  <si>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</si>
  <si>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</si>
  <si>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</si>
  <si>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</si>
  <si>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</si>
  <si>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</si>
  <si>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</si>
  <si>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</si>
  <si>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</si>
  <si>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</si>
  <si>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</si>
  <si>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</si>
  <si>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</si>
  <si>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</si>
  <si>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</si>
  <si>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</si>
  <si>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</si>
  <si>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</si>
  <si>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</si>
  <si>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</si>
  <si>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</si>
  <si>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</si>
  <si>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</si>
  <si>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</si>
  <si>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</si>
  <si>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</si>
  <si>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</si>
  <si>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</si>
  <si>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</si>
  <si>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</si>
  <si>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</si>
  <si>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</si>
  <si>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</si>
  <si>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</si>
  <si>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</si>
  <si>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</si>
  <si>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</si>
  <si>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</si>
  <si>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</si>
  <si>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</si>
  <si>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</si>
  <si>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</si>
  <si>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</si>
  <si>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</si>
  <si>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</si>
  <si>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</si>
  <si>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</si>
  <si>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</si>
  <si>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</si>
  <si>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</si>
  <si>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</si>
  <si>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</si>
  <si>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</si>
  <si>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</si>
  <si>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</si>
  <si>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</si>
  <si>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</si>
  <si>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</si>
  <si>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</si>
  <si>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</si>
  <si>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</si>
  <si>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</si>
  <si>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</si>
  <si>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</si>
  <si>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</si>
  <si>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</si>
  <si>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</si>
  <si>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</si>
  <si>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</si>
  <si>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</si>
  <si>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</si>
  <si>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</si>
  <si>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</si>
  <si>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</si>
  <si>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</si>
  <si>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</si>
  <si>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</si>
  <si>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</si>
  <si>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</si>
  <si>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</si>
  <si>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</si>
  <si>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</si>
  <si>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</si>
  <si>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</si>
  <si>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</si>
  <si>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</si>
  <si>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</si>
  <si>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</si>
  <si>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</si>
  <si>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</si>
  <si>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</si>
  <si>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</si>
  <si>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</si>
  <si>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</si>
  <si>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</si>
  <si>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</si>
  <si>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</si>
  <si>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</si>
  <si>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</si>
  <si>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</si>
  <si>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</si>
  <si>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</si>
  <si>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</si>
  <si>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</si>
  <si>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</si>
  <si>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</si>
  <si>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</si>
  <si>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</si>
  <si>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</si>
  <si>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</si>
  <si>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</si>
  <si>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</si>
  <si>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</si>
  <si>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</si>
  <si>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</si>
  <si>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</si>
  <si>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</si>
  <si>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</si>
  <si>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</si>
  <si>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</si>
  <si>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</si>
  <si>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</si>
  <si>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</si>
  <si>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</si>
  <si>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</si>
  <si>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</si>
  <si>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</si>
  <si>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</si>
  <si>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</si>
  <si>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</si>
  <si>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</si>
  <si>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</si>
  <si>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</si>
  <si>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</si>
  <si>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</si>
  <si>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</si>
  <si>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</si>
  <si>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</si>
  <si>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</si>
  <si>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</si>
  <si>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</si>
  <si>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</si>
  <si>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</si>
  <si>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</si>
  <si>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</si>
  <si>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</si>
  <si>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</si>
  <si>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</si>
  <si>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</si>
  <si>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</si>
  <si>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</si>
  <si>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</si>
  <si>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</si>
  <si>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</si>
  <si>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</si>
  <si>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</si>
  <si>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</si>
  <si>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</si>
  <si>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</si>
  <si>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</si>
  <si>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</si>
  <si>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</si>
  <si>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</si>
  <si>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</si>
  <si>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</si>
  <si>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</si>
  <si>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</si>
  <si>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</si>
  <si>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</si>
  <si>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</si>
  <si>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</si>
  <si>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</si>
  <si>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</si>
  <si>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</si>
  <si>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</si>
  <si>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</si>
  <si>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</si>
  <si>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</si>
  <si>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</si>
  <si>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</si>
  <si>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</si>
  <si>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</si>
  <si>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</si>
  <si>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</si>
  <si>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</si>
  <si>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</si>
  <si>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</si>
  <si>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</si>
  <si>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</si>
  <si>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</si>
  <si>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</si>
  <si>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</si>
  <si>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</si>
  <si>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</si>
  <si>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</si>
  <si>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</si>
  <si>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</si>
  <si>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</si>
  <si>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</si>
  <si>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</si>
  <si>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</si>
  <si>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</si>
  <si>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</si>
  <si>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</si>
  <si>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</si>
  <si>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</si>
  <si>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</si>
  <si>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</si>
  <si>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</si>
  <si>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</si>
  <si>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</si>
  <si>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</si>
  <si>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</si>
  <si>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</si>
  <si>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</si>
  <si>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</si>
  <si>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</si>
  <si>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</si>
  <si>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</si>
  <si>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</si>
  <si>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</si>
  <si>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</si>
  <si>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</si>
  <si>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</si>
  <si>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</si>
  <si>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</si>
  <si>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</si>
  <si>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</si>
  <si>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</si>
  <si>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</si>
  <si>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</si>
  <si>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</si>
  <si>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</si>
  <si>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</si>
  <si>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</si>
  <si>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</si>
  <si>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</si>
  <si>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</si>
  <si>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</si>
  <si>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</si>
  <si>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</si>
  <si>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</si>
  <si>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</si>
  <si>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</si>
  <si>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</si>
  <si>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</si>
  <si>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</si>
  <si>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</si>
  <si>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</si>
  <si>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</si>
  <si>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</si>
  <si>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</si>
  <si>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</si>
  <si>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</si>
  <si>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</si>
  <si>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</si>
  <si>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</si>
  <si>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</si>
  <si>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</si>
  <si>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</si>
  <si>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</si>
  <si>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</si>
  <si>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</si>
  <si>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</si>
  <si>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</si>
  <si>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</si>
  <si>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</si>
  <si>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</si>
  <si>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</si>
  <si>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</si>
  <si>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</si>
  <si>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</si>
  <si>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</si>
  <si>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</si>
  <si>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</si>
  <si>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</si>
  <si>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</si>
  <si>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</si>
  <si>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</si>
  <si>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</si>
  <si>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</si>
  <si>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</si>
  <si>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</si>
  <si>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</si>
  <si>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</si>
  <si>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</si>
  <si>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</si>
  <si>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</si>
  <si>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</si>
  <si>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</si>
  <si>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</si>
  <si>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</si>
  <si>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</si>
  <si>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</si>
  <si>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</si>
  <si>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</si>
  <si>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</si>
  <si>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</si>
  <si>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</si>
  <si>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</si>
  <si>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</si>
  <si>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</si>
  <si>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</si>
  <si>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</si>
  <si>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</si>
  <si>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</si>
  <si>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</si>
  <si>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</si>
  <si>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</si>
  <si>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</si>
  <si>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</si>
  <si>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</si>
  <si>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</si>
  <si>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</si>
  <si>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</si>
  <si>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</si>
  <si>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</si>
  <si>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</si>
  <si>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</si>
  <si>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</si>
  <si>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</si>
  <si>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</si>
  <si>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</si>
  <si>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</si>
  <si>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</si>
  <si>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</si>
  <si>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</si>
  <si>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</si>
  <si>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</si>
  <si>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</si>
  <si>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</si>
  <si>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</si>
  <si>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</si>
  <si>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</si>
  <si>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</si>
  <si>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</si>
  <si>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</si>
  <si>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</si>
  <si>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</si>
  <si>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</si>
  <si>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</si>
  <si>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</si>
  <si>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</si>
  <si>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</si>
  <si>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</si>
  <si>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</si>
  <si>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</si>
  <si>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</si>
  <si>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</si>
  <si>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</si>
  <si>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</si>
  <si>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</si>
  <si>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</si>
  <si>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</si>
  <si>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</si>
  <si>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</si>
  <si>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</si>
  <si>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</si>
  <si>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</si>
  <si>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</si>
  <si>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</si>
  <si>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</si>
  <si>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</si>
  <si>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</si>
  <si>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</si>
  <si>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</si>
  <si>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</si>
  <si>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</si>
  <si>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</si>
  <si>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</si>
  <si>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</si>
  <si>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</si>
  <si>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</si>
  <si>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</si>
  <si>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</si>
  <si>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</si>
  <si>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</si>
  <si>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</si>
  <si>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</si>
  <si>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</si>
  <si>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</si>
  <si>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</si>
  <si>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</si>
  <si>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</si>
  <si>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</si>
  <si>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</si>
  <si>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</si>
  <si>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</si>
  <si>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</si>
  <si>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</si>
  <si>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</si>
  <si>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</si>
  <si>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</si>
  <si>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</si>
  <si>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</si>
  <si>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</si>
  <si>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</si>
  <si>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</si>
  <si>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</si>
  <si>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</si>
  <si>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</si>
  <si>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</si>
  <si>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</si>
  <si>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</si>
  <si>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</si>
  <si>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</si>
  <si>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</si>
  <si>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</si>
  <si>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</si>
  <si>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</si>
  <si>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</si>
  <si>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</si>
  <si>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</si>
  <si>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</si>
  <si>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</si>
  <si>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</si>
  <si>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</si>
  <si>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</si>
  <si>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</si>
  <si>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</si>
  <si>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</si>
  <si>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</si>
  <si>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</si>
  <si>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</si>
  <si>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</si>
  <si>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</si>
  <si>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</si>
  <si>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</si>
  <si>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</si>
  <si>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</si>
  <si>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</si>
  <si>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</si>
  <si>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</si>
  <si>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</si>
  <si>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</si>
  <si>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</si>
  <si>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</si>
  <si>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</si>
  <si>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</si>
  <si>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</si>
  <si>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</si>
  <si>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</si>
  <si>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</si>
  <si>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</si>
  <si>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</si>
  <si>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</si>
  <si>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</si>
  <si>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</si>
  <si>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</si>
  <si>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</si>
  <si>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</si>
  <si>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</si>
  <si>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</si>
  <si>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</si>
  <si>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</si>
  <si>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</si>
  <si>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</si>
  <si>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</si>
  <si>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</si>
  <si>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</si>
  <si>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</si>
  <si>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</si>
  <si>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</si>
  <si>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</si>
  <si>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</si>
  <si>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</si>
  <si>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</si>
  <si>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</si>
  <si>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</si>
  <si>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</si>
  <si>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</si>
  <si>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</si>
  <si>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</si>
  <si>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</si>
  <si>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</si>
  <si>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</si>
  <si>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</si>
  <si>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</si>
  <si>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</si>
  <si>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</si>
  <si>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</si>
  <si>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</si>
  <si>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</si>
  <si>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</si>
  <si>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</si>
  <si>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</si>
  <si>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</si>
  <si>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</si>
  <si>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</si>
  <si>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</si>
  <si>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</si>
  <si>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</si>
  <si>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</si>
  <si>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</si>
  <si>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</si>
  <si>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</si>
  <si>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</si>
  <si>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</si>
  <si>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</si>
  <si>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</si>
  <si>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</si>
  <si>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</si>
  <si>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</si>
  <si>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</si>
  <si>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</si>
  <si>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</si>
  <si>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</si>
  <si>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</si>
  <si>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</si>
  <si>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</si>
  <si>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</si>
  <si>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</si>
  <si>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</si>
  <si>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</si>
  <si>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</si>
  <si>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</si>
  <si>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</si>
  <si>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</si>
  <si>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</si>
  <si>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</si>
  <si>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</si>
  <si>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</si>
  <si>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</si>
  <si>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</si>
  <si>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</si>
  <si>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</si>
  <si>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</si>
  <si>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</si>
  <si>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</si>
  <si>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</si>
  <si>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</si>
  <si>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</si>
  <si>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</si>
  <si>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</si>
  <si>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</si>
  <si>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</si>
  <si>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</si>
  <si>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</si>
  <si>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</si>
  <si>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</si>
  <si>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</si>
  <si>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</si>
  <si>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</si>
  <si>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</si>
  <si>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</si>
  <si>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</si>
  <si>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</si>
  <si>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</si>
  <si>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</si>
  <si>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</si>
  <si>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</si>
  <si>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</si>
  <si>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</si>
  <si>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</si>
  <si>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</si>
  <si>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</si>
  <si>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</si>
  <si>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</si>
  <si>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</si>
  <si>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</si>
  <si>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</si>
  <si>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</si>
  <si>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</si>
  <si>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</si>
  <si>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</si>
  <si>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</si>
  <si>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</si>
  <si>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</si>
  <si>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</si>
  <si>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</si>
  <si>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</si>
  <si>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</si>
  <si>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</si>
  <si>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</si>
  <si>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</si>
  <si>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</si>
  <si>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</si>
  <si>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</si>
  <si>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</si>
  <si>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</si>
  <si>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</si>
  <si>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</si>
  <si>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</si>
  <si>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</si>
  <si>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</si>
  <si>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</si>
  <si>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</si>
  <si>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</si>
  <si>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</si>
  <si>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</si>
  <si>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</si>
  <si>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</si>
  <si>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</si>
  <si>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</si>
  <si>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</si>
  <si>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</si>
  <si>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</si>
  <si>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</si>
  <si>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</si>
  <si>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</si>
  <si>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</si>
  <si>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</si>
  <si>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</si>
  <si>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</si>
  <si>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</si>
  <si>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</si>
  <si>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</si>
  <si>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</si>
  <si>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</si>
  <si>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</si>
  <si>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</si>
  <si>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</si>
  <si>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</si>
  <si>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</si>
  <si>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</si>
  <si>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</si>
  <si>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</si>
  <si>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</si>
  <si>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</si>
  <si>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</si>
  <si>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</si>
  <si>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</si>
  <si>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</si>
  <si>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</si>
  <si>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</si>
  <si>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</si>
  <si>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</si>
  <si>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</si>
  <si>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</si>
  <si>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</si>
  <si>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</si>
  <si>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</si>
  <si>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</si>
  <si>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</si>
  <si>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</si>
  <si>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</si>
  <si>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</si>
  <si>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</si>
  <si>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</si>
  <si>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</si>
  <si>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</si>
  <si>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</si>
  <si>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</si>
  <si>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</si>
  <si>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</si>
  <si>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</si>
  <si>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</si>
  <si>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</si>
  <si>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</si>
  <si>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</si>
  <si>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</si>
  <si>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</si>
  <si>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</si>
  <si>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</si>
  <si>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</si>
  <si>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</si>
  <si>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</si>
  <si>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</si>
  <si>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</si>
  <si>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</si>
  <si>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</si>
  <si>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</si>
  <si>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</si>
  <si>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</si>
  <si>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</si>
  <si>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</si>
  <si>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</si>
  <si>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</si>
  <si>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</si>
  <si>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</si>
  <si>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</si>
  <si>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</si>
  <si>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</si>
  <si>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</si>
  <si>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</si>
  <si>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</si>
  <si>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</si>
  <si>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</si>
  <si>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</si>
  <si>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</si>
  <si>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</si>
  <si>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</si>
  <si>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</si>
  <si>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</si>
  <si>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</si>
  <si>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</si>
  <si>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</si>
  <si>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</si>
  <si>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</si>
  <si>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</si>
  <si>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</si>
  <si>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</si>
  <si>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</si>
  <si>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</si>
  <si>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</si>
  <si>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</si>
  <si>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</si>
  <si>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</si>
  <si>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</si>
  <si>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</si>
  <si>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</si>
  <si>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</si>
  <si>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</si>
  <si>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</si>
  <si>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</si>
  <si>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</si>
  <si>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</si>
  <si>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</si>
  <si>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</si>
  <si>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</si>
  <si>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</si>
  <si>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</si>
  <si>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</si>
  <si>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</si>
  <si>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</si>
  <si>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</si>
  <si>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</si>
  <si>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</si>
  <si>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</si>
  <si>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</si>
  <si>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</si>
  <si>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</si>
  <si>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</si>
  <si>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</si>
  <si>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</si>
  <si>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</si>
  <si>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</si>
  <si>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</si>
  <si>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</si>
  <si>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</si>
  <si>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</si>
  <si>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</si>
  <si>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</si>
  <si>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</si>
  <si>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</si>
  <si>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</si>
  <si>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</si>
  <si>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</si>
  <si>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</si>
  <si>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</si>
  <si>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</si>
  <si>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</si>
  <si>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</si>
  <si>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</si>
  <si>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</si>
  <si>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</si>
  <si>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</si>
  <si>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</si>
  <si>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</si>
  <si>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</si>
  <si>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</si>
  <si>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</si>
  <si>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</si>
  <si>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</si>
  <si>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</si>
  <si>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</si>
  <si>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</si>
  <si>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</si>
  <si>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</si>
  <si>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</si>
  <si>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</si>
  <si>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</si>
  <si>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</si>
  <si>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</si>
  <si>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</si>
  <si>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</si>
  <si>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</si>
  <si>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</si>
  <si>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</si>
  <si>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</si>
  <si>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</si>
  <si>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</si>
  <si>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</si>
  <si>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</si>
  <si>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</si>
  <si>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</si>
  <si>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</si>
  <si>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</si>
  <si>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</si>
  <si>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</si>
  <si>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</si>
  <si>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</si>
  <si>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</si>
  <si>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</si>
  <si>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</si>
  <si>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</si>
  <si>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</si>
  <si>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</si>
  <si>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</si>
  <si>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</si>
  <si>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</si>
  <si>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</si>
  <si>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</si>
  <si>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</si>
  <si>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</si>
  <si>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</si>
  <si>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</si>
  <si>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</si>
  <si>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</si>
  <si>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</si>
  <si>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</si>
  <si>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</si>
  <si>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</si>
  <si>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</si>
  <si>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</si>
  <si>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</si>
  <si>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</si>
  <si>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</si>
  <si>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</si>
  <si>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</si>
  <si>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</si>
  <si>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</si>
  <si>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</si>
  <si>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</si>
  <si>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</si>
  <si>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</si>
  <si>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</si>
  <si>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</si>
  <si>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</si>
  <si>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</si>
  <si>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</si>
  <si>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</si>
  <si>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</si>
  <si>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</si>
  <si>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</si>
  <si>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</si>
  <si>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</si>
  <si>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</si>
  <si>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</si>
  <si>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</si>
  <si>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</si>
  <si>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</si>
  <si>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</si>
  <si>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</si>
  <si>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</si>
  <si>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</si>
  <si>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</si>
  <si>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</si>
  <si>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</si>
  <si>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</si>
  <si>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</si>
  <si>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</si>
  <si>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</si>
  <si>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</si>
  <si>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</si>
  <si>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</si>
  <si>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</si>
  <si>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</si>
  <si>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</si>
  <si>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</si>
  <si>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</si>
  <si>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</si>
  <si>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</si>
  <si>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</si>
  <si>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</si>
  <si>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</si>
  <si>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</si>
  <si>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</si>
  <si>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</si>
  <si>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</si>
  <si>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</si>
  <si>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</si>
  <si>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</si>
  <si>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</si>
  <si>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</si>
  <si>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</si>
  <si>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</si>
  <si>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</si>
  <si>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</si>
  <si>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</si>
  <si>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</si>
  <si>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</si>
  <si>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</si>
  <si>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</si>
  <si>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</si>
  <si>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</si>
  <si>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</si>
  <si>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</si>
  <si>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</si>
  <si>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</si>
  <si>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</si>
  <si>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</si>
  <si>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</si>
  <si>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</si>
  <si>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</si>
  <si>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</si>
  <si>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</si>
  <si>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</si>
  <si>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</si>
  <si>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</si>
  <si>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</si>
  <si>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</si>
  <si>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</si>
  <si>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</si>
  <si>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</si>
  <si>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</si>
  <si>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</si>
  <si>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</si>
  <si>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</si>
  <si>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</si>
  <si>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</si>
  <si>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</si>
  <si>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</si>
  <si>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</si>
  <si>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</si>
  <si>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</si>
  <si>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</si>
  <si>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</si>
  <si>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</si>
  <si>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</si>
  <si>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</si>
  <si>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</si>
  <si>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</si>
  <si>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</si>
  <si>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</si>
  <si>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</si>
  <si>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</si>
  <si>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</si>
  <si>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</si>
  <si>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</si>
  <si>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of conversion</t>
  </si>
  <si>
    <t>Date Ended Conversions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</si>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</sst>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  <xf numFmtId="0" fontId="3" fillId="0" borderId="0" xfId="0" applyFont="1"/>
    <xf numFmtId="9" fontId="3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 patternType="none">
          <bgColor auto="1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5D84CB"/>
      <color rgb="FFF328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B-42A4-B2BD-9354D67181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B-42A4-B2BD-9354D67181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B-42A4-B2BD-9354D671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75200"/>
        <c:axId val="624463040"/>
      </c:lineChart>
      <c:catAx>
        <c:axId val="89947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63040"/>
        <c:crosses val="autoZero"/>
        <c:auto val="1"/>
        <c:lblAlgn val="ctr"/>
        <c:lblOffset val="100"/>
        <c:noMultiLvlLbl val="0"/>
      </c:catAx>
      <c:valAx>
        <c:axId val="6244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A-487E-8524-207A12E68A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A-487E-8524-207A12E68A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8A-487E-8524-207A12E68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691311"/>
        <c:axId val="847776047"/>
      </c:lineChart>
      <c:catAx>
        <c:axId val="74369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776047"/>
        <c:crosses val="autoZero"/>
        <c:auto val="1"/>
        <c:lblAlgn val="ctr"/>
        <c:lblOffset val="100"/>
        <c:noMultiLvlLbl val="0"/>
      </c:catAx>
      <c:valAx>
        <c:axId val="8477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9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8E293A0-4D5C-46C6-A916-1C21EB0C4D8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80EB17-849A-47D1-99A0-8E20C0597E6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599514</xdr:colOff>
      <xdr:row>2923</xdr:row>
      <xdr:rowOff>420229</xdr:rowOff>
    </xdr:from>
    <xdr:to>
      <xdr:col>32</xdr:col>
      <xdr:colOff>373529</xdr:colOff>
      <xdr:row>3631</xdr:row>
      <xdr:rowOff>84044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2B6221-27BC-4F2D-9836-1FCD6FF5DD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77514" y="104228900"/>
              <a:ext cx="5933515" cy="28966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2</xdr:row>
      <xdr:rowOff>57150</xdr:rowOff>
    </xdr:from>
    <xdr:to>
      <xdr:col>11</xdr:col>
      <xdr:colOff>254000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63948-9CBA-4A04-9CE2-DC46CEC05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473074</xdr:colOff>
      <xdr:row>3</xdr:row>
      <xdr:rowOff>41274</xdr:rowOff>
    </xdr:from>
    <xdr:to>
      <xdr:col>9</xdr:col>
      <xdr:colOff>292099</xdr:colOff>
      <xdr:row>21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3ED1F-C14C-4EE9-B83E-6F83514D9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ija Joshi" refreshedDate="43963.679568634259" createdVersion="6" refreshedVersion="6" minRefreshableVersion="3" recordCount="4114" xr:uid="{1EC328A1-25C6-4C78-8A05-CB5A0B0AFBD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of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s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20F4A-C37F-4832-8D46-D02231D337B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8" zoomScaleNormal="68" workbookViewId="0">
      <pane ySplit="1" topLeftCell="A3599" activePane="bottomLeft" state="frozen"/>
      <selection pane="bottomLeft" activeCell="D4115" sqref="D411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4.08984375" customWidth="1"/>
    <col min="9" max="9" width="19.36328125" customWidth="1"/>
    <col min="10" max="10" width="17.81640625" customWidth="1"/>
    <col min="11" max="11" width="15.453125" customWidth="1"/>
    <col min="12" max="12" width="10.7265625" customWidth="1"/>
    <col min="13" max="13" width="20.1796875" customWidth="1"/>
    <col min="14" max="14" width="17" customWidth="1"/>
    <col min="15" max="15" width="13.81640625" style="10" bestFit="1" customWidth="1"/>
    <col min="16" max="16" width="15.90625" bestFit="1" customWidth="1"/>
    <col min="17" max="17" width="14.453125" bestFit="1" customWidth="1"/>
    <col min="18" max="18" width="15.7265625" bestFit="1" customWidth="1"/>
    <col min="19" max="19" width="16.6328125" style="16" bestFit="1" customWidth="1"/>
    <col min="20" max="20" width="21.36328125" style="16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1" t="s">
        <v>8359</v>
      </c>
      <c r="S1" s="15" t="s">
        <v>8365</v>
      </c>
      <c r="T1" s="16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323AA271-5692-4D5C-A3DE-0BD33E964D6C}">
    <filterColumn colId="17">
      <filters>
        <filter val="plays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200"/>
        <color rgb="FFF3280D"/>
        <color rgb="FF5D84CB"/>
      </colorScale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4F293-B2CD-4334-94AF-0C80D05642DB}">
  <dimension ref="A1:E18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8379</v>
      </c>
      <c r="B2" t="s">
        <v>8364</v>
      </c>
    </row>
    <row r="4" spans="1:5" x14ac:dyDescent="0.35">
      <c r="A4" s="13" t="s">
        <v>8362</v>
      </c>
      <c r="B4" s="13" t="s">
        <v>8363</v>
      </c>
    </row>
    <row r="5" spans="1:5" x14ac:dyDescent="0.3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17DFB-C3EC-4985-AE90-0B13E812B076}">
  <dimension ref="A1:H13"/>
  <sheetViews>
    <sheetView tabSelected="1" topLeftCell="A6" workbookViewId="0">
      <selection activeCell="K8" sqref="K8"/>
    </sheetView>
  </sheetViews>
  <sheetFormatPr defaultRowHeight="14.5" x14ac:dyDescent="0.35"/>
  <cols>
    <col min="1" max="1" width="16" bestFit="1" customWidth="1"/>
    <col min="2" max="2" width="16.1796875" bestFit="1" customWidth="1"/>
    <col min="3" max="3" width="12.36328125" bestFit="1" customWidth="1"/>
    <col min="4" max="4" width="15.08984375" bestFit="1" customWidth="1"/>
    <col min="5" max="5" width="11.90625" bestFit="1" customWidth="1"/>
    <col min="6" max="6" width="19.26953125" style="18" bestFit="1" customWidth="1"/>
    <col min="7" max="7" width="15.453125" style="18" bestFit="1" customWidth="1"/>
    <col min="8" max="8" width="18.1796875" style="18" bestFit="1" customWidth="1"/>
  </cols>
  <sheetData>
    <row r="1" spans="1:8" s="19" customFormat="1" x14ac:dyDescent="0.3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1" t="s">
        <v>8385</v>
      </c>
      <c r="G1" s="21" t="s">
        <v>8386</v>
      </c>
      <c r="H1" s="21" t="s">
        <v>8387</v>
      </c>
    </row>
    <row r="2" spans="1:8" x14ac:dyDescent="0.35">
      <c r="A2" t="s">
        <v>8399</v>
      </c>
      <c r="B2">
        <f>COUNTIFS(Kickstarter!$F:$F,"=successful",Kickstarter!$D:$D,"&lt;1000",Kickstarter!R:R,"=plays")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B2+C2+D2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t="s">
        <v>8388</v>
      </c>
      <c r="B3">
        <f>COUNTIFS(Kickstarter!$F:$F,"=successful",Kickstarter!$D:$D,"&gt;=1000",Kickstarter!$D:$D,"&lt;5000",Kickstarter!$R:$R,"=plays")</f>
        <v>388</v>
      </c>
      <c r="C3">
        <f>COUNTIFS(Kickstarter!$F:$F,"=failed",Kickstarter!$D:$D,"&gt;=1000",Kickstarter!$D:$D,"&lt;5000",Kickstarter!$R:$R,"=plays")</f>
        <v>146</v>
      </c>
      <c r="D3">
        <f>COUNTIFS(Kickstarter!$F:$F,"=canceled",Kickstarter!$D:$D,"&gt;=1000",Kickstarter!$D:$D,"&lt;5000",Kickstarter!$R:$R,"=plays")</f>
        <v>0</v>
      </c>
      <c r="E3">
        <f t="shared" ref="E3:E13" si="0">B3+C3+D3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5">
      <c r="A4" t="s">
        <v>8389</v>
      </c>
      <c r="B4">
        <f>COUNTIFS(Kickstarter!$F:$F,"=successful",Kickstarter!$D:$D,"&gt;=5000",Kickstarter!$D:$D,"&lt;10000",Kickstarter!$R:$R,"=plays")</f>
        <v>93</v>
      </c>
      <c r="C4">
        <f>COUNTIFS(Kickstarter!$F:$F,"=failed",Kickstarter!$D:$D,"&gt;=5000",Kickstarter!$D:$D,"&lt;10000",Kickstarter!$R:$R,"=plays")</f>
        <v>76</v>
      </c>
      <c r="D4">
        <f>COUNTIFS(Kickstarter!$F:$F,"=canceled",Kickstarter!$D:$D,"&gt;=5000",Kickstarter!$D:$D,"&lt;10000",Kickstarter!$R:$R,"=plays")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8390</v>
      </c>
      <c r="B5">
        <f>COUNTIFS(Kickstarter!$F:$F,"=successful",Kickstarter!$D:$D,"&gt;=10000",Kickstarter!$D:$D,"&lt;15000",Kickstarter!$R:$R,"=plays")</f>
        <v>39</v>
      </c>
      <c r="C5">
        <f>COUNTIFS(Kickstarter!$F:$F,"=failed",Kickstarter!$D:$D,"&gt;=10000",Kickstarter!$D:$D,"&lt;15000",Kickstarter!$R:$R,"=plays")</f>
        <v>33</v>
      </c>
      <c r="D5">
        <f>COUNTIFS(Kickstarter!$F:$F,"=canceled",Kickstarter!$D:$D,"&gt;=10000",Kickstarter!$D:$D,"&lt;15000",Kickstarter!$R:$R,"=plays")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8391</v>
      </c>
      <c r="B6">
        <f>COUNTIFS(Kickstarter!$F:$F,"=successful",Kickstarter!$D:$D,"&gt;=15000",Kickstarter!$D:$D,"&lt;20000",Kickstarter!$R:$R,"=plays")</f>
        <v>12</v>
      </c>
      <c r="C6">
        <f>COUNTIFS(Kickstarter!$F:$F,"=failed",Kickstarter!$D:$D,"&gt;=15000",Kickstarter!$D:$D,"&lt;20000",Kickstarter!$R:$R,"=plays")</f>
        <v>12</v>
      </c>
      <c r="D6">
        <f>COUNTIFS(Kickstarter!$F:$F,"=canceled",Kickstarter!$D:$D,"&gt;=15000",Kickstarter!$D:$D,"&lt;20000",Kickstarter!$R:$R,"=plays")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8392</v>
      </c>
      <c r="B7">
        <f>COUNTIFS(Kickstarter!$F:$F,"=successful",Kickstarter!$D:$D,"&gt;=20000",Kickstarter!$D:$D,"&lt;25000",Kickstarter!$R:$R,"=plays")</f>
        <v>9</v>
      </c>
      <c r="C7">
        <f>COUNTIFS(Kickstarter!$F:$F,"=failed",Kickstarter!$D:$D,"&gt;=20000",Kickstarter!$D:$D,"&lt;25000",Kickstarter!$R:$R,"=plays")</f>
        <v>11</v>
      </c>
      <c r="D7">
        <f>COUNTIFS(Kickstarter!$F:$F,"=canceled",Kickstarter!$D:$D,"&gt;=20000",Kickstarter!$D:$D,"&lt;25000",Kickstarter!$R:$R,"=plays")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8393</v>
      </c>
      <c r="B8">
        <f>COUNTIFS(Kickstarter!$F:$F,"=successful",Kickstarter!$D:$D,"&gt;=25000",Kickstarter!$D:$D,"&lt;30000",Kickstarter!$R:$R,"=plays")</f>
        <v>1</v>
      </c>
      <c r="C8">
        <f>COUNTIFS(Kickstarter!$F:$F,"=failed",Kickstarter!$D:$D,"&gt;=25000",Kickstarter!$D:$D,"&lt;30000",Kickstarter!$R:$R,"=plays")</f>
        <v>4</v>
      </c>
      <c r="D8">
        <f>COUNTIFS(Kickstarter!$F:$F,"=canceled",Kickstarter!$D:$D,"&gt;=25000",Kickstarter!$D:$D,"&lt;30000",Kickstarter!$R:$R,"=plays")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8394</v>
      </c>
      <c r="B9">
        <f>COUNTIFS(Kickstarter!$F:$F,"=successful",Kickstarter!$D:$D,"&gt;=30000",Kickstarter!$D:$D,"&lt;35000",Kickstarter!$R:$R,"=plays")</f>
        <v>3</v>
      </c>
      <c r="C9">
        <f>COUNTIFS(Kickstarter!$F:$F,"=failed",Kickstarter!$D:$D,"&gt;=30000",Kickstarter!$D:$D,"&lt;35000",Kickstarter!$R:$R,"=plays")</f>
        <v>8</v>
      </c>
      <c r="D9">
        <f>COUNTIFS(Kickstarter!$F:$F,"=canceled",Kickstarter!$D:$D,"&gt;=30000",Kickstarter!$D:$D,"&lt;35000",Kickstarter!$R:$R,"=plays")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8395</v>
      </c>
      <c r="B10">
        <f>COUNTIFS(Kickstarter!$F:$F,"=successful",Kickstarter!$D:$D,"&gt;=35000",Kickstarter!$D:$D,"&lt;40000",Kickstarter!$R:$R,"=plays")</f>
        <v>4</v>
      </c>
      <c r="C10">
        <f>COUNTIFS(Kickstarter!$F:$F,"=failed",Kickstarter!$D:$D,"&gt;=35000",Kickstarter!$D:$D,"&lt;40000",Kickstarter!$R:$R,"=plays")</f>
        <v>2</v>
      </c>
      <c r="D10">
        <f>COUNTIFS(Kickstarter!$F:$F,"=canceled",Kickstarter!$D:$D,"&gt;=35000",Kickstarter!$D:$D,"&lt;40000",Kickstarter!$R:$R,"=plays")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8396</v>
      </c>
      <c r="B11">
        <f>COUNTIFS(Kickstarter!$F:$F,"=successful",Kickstarter!$D:$D,"&gt;=40000",Kickstarter!$D:$D,"&lt;45000",Kickstarter!$R:$R,"=plays")</f>
        <v>2</v>
      </c>
      <c r="C11">
        <f>COUNTIFS(Kickstarter!$F:$F,"=failed",Kickstarter!$D:$D,"&gt;=40000",Kickstarter!$D:$D,"&lt;45000",Kickstarter!$R:$R,"=plays")</f>
        <v>1</v>
      </c>
      <c r="D11">
        <f>COUNTIFS(Kickstarter!$F:$F,"=canceled",Kickstarter!$D:$D,"&gt;=40000",Kickstarter!$D:$D,"&lt;45000",Kickstarter!$R:$R,"=plays")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8397</v>
      </c>
      <c r="B12">
        <f>COUNTIFS(Kickstarter!$F:$F,"=successful",Kickstarter!$D:$D,"&gt;=45000",Kickstarter!$D:$D,"&lt;50000",Kickstarter!$R:$R,"=plays")</f>
        <v>0</v>
      </c>
      <c r="C12">
        <f>COUNTIFS(Kickstarter!$F:$F,"=failed",Kickstarter!$D:$D,"&gt;=45000",Kickstarter!$D:$D,"&lt;50000",Kickstarter!$R:$R,"=plays")</f>
        <v>1</v>
      </c>
      <c r="D12">
        <f>COUNTIFS(Kickstarter!$F:$F,"=canceled",Kickstarter!$D:$D,"&gt;=45000",Kickstarter!$D:$D,"&lt;50000",Kickstarter!$R:$R,"=plays")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t="s">
        <v>8398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Girija Joshi</cp:lastModifiedBy>
  <dcterms:created xsi:type="dcterms:W3CDTF">2017-04-20T15:17:24Z</dcterms:created>
  <dcterms:modified xsi:type="dcterms:W3CDTF">2020-05-13T21:55:20Z</dcterms:modified>
</cp:coreProperties>
</file>