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Sheet1" sheetId="1" r:id="rId1"/>
    <sheet name="harvard" sheetId="2" r:id="rId2"/>
    <sheet name="boston" sheetId="3" r:id="rId3"/>
    <sheet name="TASK 1" sheetId="5" r:id="rId4"/>
    <sheet name="TASK 2" sheetId="9" r:id="rId5"/>
    <sheet name="TASK 3" sheetId="10" r:id="rId6"/>
    <sheet name="TASK 4" sheetId="8" r:id="rId7"/>
  </sheets>
  <definedNames>
    <definedName name="_xlnm._FilterDatabase" localSheetId="0" hidden="1">Sheet1!$L$1:$L$63</definedName>
    <definedName name="_xlnm._FilterDatabase" localSheetId="2" hidden="1">boston!$A$1:$P$15</definedName>
  </definedNames>
  <calcPr calcId="144525"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<sst xmlns="http://schemas.openxmlformats.org/spreadsheetml/2006/main" count="487" uniqueCount="117">
  <si>
    <t>Student Name</t>
  </si>
  <si>
    <t>University</t>
  </si>
  <si>
    <t>Package Offered</t>
  </si>
  <si>
    <t>Type of Company</t>
  </si>
  <si>
    <t>Student Native Country</t>
  </si>
  <si>
    <t>Prior work Experience in years</t>
  </si>
  <si>
    <t>Domain</t>
  </si>
  <si>
    <t>Passport Number</t>
  </si>
  <si>
    <t>Date of Birth</t>
  </si>
  <si>
    <t>Date of Admission</t>
  </si>
  <si>
    <t>Date of Placement</t>
  </si>
  <si>
    <t>AGE</t>
  </si>
  <si>
    <t>MONTH</t>
  </si>
  <si>
    <t>Rudra Verma</t>
  </si>
  <si>
    <t xml:space="preserve">Harvard </t>
  </si>
  <si>
    <t>Finance</t>
  </si>
  <si>
    <t>India</t>
  </si>
  <si>
    <t>F2356145</t>
  </si>
  <si>
    <t>Aayansh Sharma</t>
  </si>
  <si>
    <t>Boston</t>
  </si>
  <si>
    <t xml:space="preserve">Pharmaceutical </t>
  </si>
  <si>
    <t>J4563219</t>
  </si>
  <si>
    <t>Aditya Pandey</t>
  </si>
  <si>
    <t>Washington</t>
  </si>
  <si>
    <t>IT</t>
  </si>
  <si>
    <t>W4526893</t>
  </si>
  <si>
    <t>Dhruv Verma</t>
  </si>
  <si>
    <t>K4578236</t>
  </si>
  <si>
    <t>Veer Patil</t>
  </si>
  <si>
    <t>K4578237</t>
  </si>
  <si>
    <t>Ahmed Shah</t>
  </si>
  <si>
    <t>K4578238</t>
  </si>
  <si>
    <t>Viyaan K</t>
  </si>
  <si>
    <t>K4578239</t>
  </si>
  <si>
    <t>Shivnew Patel</t>
  </si>
  <si>
    <t>K4578240</t>
  </si>
  <si>
    <t>Atharv Mahajan</t>
  </si>
  <si>
    <t>K4578241</t>
  </si>
  <si>
    <t>Ivaan Thakrey</t>
  </si>
  <si>
    <t>K4578242</t>
  </si>
  <si>
    <t>Yuvaan Sheik</t>
  </si>
  <si>
    <t>K4578243</t>
  </si>
  <si>
    <t>Ishaan Verma</t>
  </si>
  <si>
    <t>K4578244</t>
  </si>
  <si>
    <t>Kabir Singh</t>
  </si>
  <si>
    <t>K4578245</t>
  </si>
  <si>
    <t>Arjun Singh</t>
  </si>
  <si>
    <t>Bella Wilson</t>
  </si>
  <si>
    <t>USA</t>
  </si>
  <si>
    <t>Lucus Jones</t>
  </si>
  <si>
    <t>Maya Haris</t>
  </si>
  <si>
    <t>Velentina Clark</t>
  </si>
  <si>
    <t>Robert Anderson</t>
  </si>
  <si>
    <t>Delilah Williams</t>
  </si>
  <si>
    <t>Charles Taylor</t>
  </si>
  <si>
    <t>Anna Perez</t>
  </si>
  <si>
    <t>Ivy Thomas</t>
  </si>
  <si>
    <t>Richard Thompson</t>
  </si>
  <si>
    <t>Claire Abderson</t>
  </si>
  <si>
    <t>Ariana Jackson</t>
  </si>
  <si>
    <t>Serenity Taylor</t>
  </si>
  <si>
    <t>Oliver Smith</t>
  </si>
  <si>
    <t>Ethan S</t>
  </si>
  <si>
    <t>UAE</t>
  </si>
  <si>
    <t>Jacob Williams</t>
  </si>
  <si>
    <t>James Martinez</t>
  </si>
  <si>
    <t>Ruby Wilson</t>
  </si>
  <si>
    <t>Skylar Walker</t>
  </si>
  <si>
    <t>Italy</t>
  </si>
  <si>
    <t>KK45268976</t>
  </si>
  <si>
    <t>Hailey Allen</t>
  </si>
  <si>
    <t>KK45268977</t>
  </si>
  <si>
    <t>Jack Wright</t>
  </si>
  <si>
    <t>KK45268978</t>
  </si>
  <si>
    <t>Sophie Adamas</t>
  </si>
  <si>
    <t>KK45268979</t>
  </si>
  <si>
    <t>Elena Green</t>
  </si>
  <si>
    <t>KK45268980</t>
  </si>
  <si>
    <t>Michael Baker</t>
  </si>
  <si>
    <t>KK45268981</t>
  </si>
  <si>
    <t>William Carter</t>
  </si>
  <si>
    <t>KK45268982</t>
  </si>
  <si>
    <t>Thomas Turner</t>
  </si>
  <si>
    <t>Bank</t>
  </si>
  <si>
    <t>KK45268983</t>
  </si>
  <si>
    <t>Henry Parker</t>
  </si>
  <si>
    <t>KK45268984</t>
  </si>
  <si>
    <t>John Edwards</t>
  </si>
  <si>
    <t>KK45268985</t>
  </si>
  <si>
    <t>John Parker</t>
  </si>
  <si>
    <t>KK45268986</t>
  </si>
  <si>
    <t>Thomas Edward</t>
  </si>
  <si>
    <t>KK45268987</t>
  </si>
  <si>
    <t>Micheal Roger</t>
  </si>
  <si>
    <t>KK45268988</t>
  </si>
  <si>
    <t>20-24</t>
  </si>
  <si>
    <t>25-29</t>
  </si>
  <si>
    <t>30-34</t>
  </si>
  <si>
    <t>35-39</t>
  </si>
  <si>
    <t>Q1</t>
  </si>
  <si>
    <t>Q3</t>
  </si>
  <si>
    <t>IQR</t>
  </si>
  <si>
    <t>UF</t>
  </si>
  <si>
    <t>MEAN</t>
  </si>
  <si>
    <t>LF</t>
  </si>
  <si>
    <t>MEDIAN</t>
  </si>
  <si>
    <t>MODE</t>
  </si>
  <si>
    <t>Upper outlier</t>
  </si>
  <si>
    <t>lower outlier</t>
  </si>
  <si>
    <t>Sum of Package Offered</t>
  </si>
  <si>
    <t>(blank)</t>
  </si>
  <si>
    <t>Grand Total</t>
  </si>
  <si>
    <t>21-25</t>
  </si>
  <si>
    <t>26-30</t>
  </si>
  <si>
    <t>31-35</t>
  </si>
  <si>
    <t>36-40</t>
  </si>
  <si>
    <t>&lt;21 Or (blank)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</si>
</sst>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 &quot;₹&quot;* #,##0_ ;_ &quot;₹&quot;* \-#,##0_ ;_ &quot;₹&quot;* &quot;-&quot;_ ;_ @_ "/>
    <numFmt numFmtId="180" formatCode="_(&quot;$&quot;* #,##0_);_(&quot;$&quot;* \(#,##0\);_(&quot;$&quot;* &quot;-&quot;??_);_(@_)"/>
    <numFmt numFmtId="181" formatCode="dd/mm/yy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wrapText="1"/>
    </xf>
    <xf numFmtId="180" fontId="0" fillId="0" borderId="0" xfId="2" applyNumberFormat="1" applyFont="1"/>
    <xf numFmtId="0" fontId="0" fillId="0" borderId="0" xfId="0" applyAlignment="1">
      <alignment horizontal="left"/>
    </xf>
    <xf numFmtId="180" fontId="0" fillId="0" borderId="0" xfId="0" applyNumberFormat="1"/>
    <xf numFmtId="0" fontId="1" fillId="0" borderId="0" xfId="0" applyFont="1"/>
    <xf numFmtId="181" fontId="0" fillId="0" borderId="0" xfId="0" applyNumberFormat="1" applyAlignment="1">
      <alignment horizontal="left"/>
    </xf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2.xml"/><Relationship Id="rId8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160020</xdr:colOff>
      <xdr:row>3</xdr:row>
      <xdr:rowOff>83820</xdr:rowOff>
    </xdr:from>
    <xdr:to>
      <xdr:col>15</xdr:col>
      <xdr:colOff>220980</xdr:colOff>
      <xdr:row>15</xdr:row>
      <xdr:rowOff>173990</xdr:rowOff>
    </xdr:to>
    <xdr:sp>
      <xdr:nvSpPr>
        <xdr:cNvPr id="2" name="Text Box 1"/>
        <xdr:cNvSpPr txBox="1"/>
      </xdr:nvSpPr>
      <xdr:spPr>
        <a:xfrm>
          <a:off x="6751320" y="632460"/>
          <a:ext cx="4328160" cy="22847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en-IN" altLang="en-US" sz="1100"/>
        </a:p>
        <a:p>
          <a:pPr algn="l"/>
          <a:endParaRPr lang="en-IN" altLang="en-US" sz="1100"/>
        </a:p>
        <a:p>
          <a:pPr algn="l"/>
          <a:endParaRPr lang="en-IN" altLang="en-US" sz="1100"/>
        </a:p>
        <a:p>
          <a:pPr algn="l"/>
          <a:r>
            <a:rPr lang="en-IN" altLang="en-US" sz="1100"/>
            <a:t>The widest range of salary is</a:t>
          </a:r>
          <a:r>
            <a:rPr lang="en-IN" altLang="en-US" sz="1100" b="1"/>
            <a:t> IT DOMAIN</a:t>
          </a:r>
          <a:endParaRPr lang="en-IN" altLang="en-US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853440</xdr:colOff>
      <xdr:row>3</xdr:row>
      <xdr:rowOff>114300</xdr:rowOff>
    </xdr:from>
    <xdr:to>
      <xdr:col>9</xdr:col>
      <xdr:colOff>967740</xdr:colOff>
      <xdr:row>16</xdr:row>
      <xdr:rowOff>121920</xdr:rowOff>
    </xdr:to>
    <xdr:sp>
      <xdr:nvSpPr>
        <xdr:cNvPr id="2" name="Text Box 1"/>
        <xdr:cNvSpPr txBox="1"/>
      </xdr:nvSpPr>
      <xdr:spPr>
        <a:xfrm>
          <a:off x="6431280" y="662940"/>
          <a:ext cx="4442460" cy="2385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100"/>
            <a:t>mean,median ,mode for age</a:t>
          </a:r>
          <a:endParaRPr lang="en-IN" altLang="en-US" sz="1100"/>
        </a:p>
        <a:p>
          <a:pPr algn="l"/>
          <a:r>
            <a:rPr lang="en-IN" altLang="en-US" sz="1100"/>
            <a:t>         </a:t>
          </a:r>
          <a:endParaRPr lang="en-IN" altLang="en-US" sz="1100"/>
        </a:p>
        <a:p>
          <a:pPr algn="l"/>
          <a:r>
            <a:rPr lang="en-IN" altLang="en-US" sz="1100"/>
            <a:t>21-25                                         31-35                  </a:t>
          </a:r>
          <a:endParaRPr lang="en-IN" altLang="en-US" sz="1100"/>
        </a:p>
        <a:p>
          <a:pPr algn="l"/>
          <a:r>
            <a:rPr lang="en-IN" altLang="en-US" sz="1100"/>
            <a:t>Mean=79207.69231            mean=71666.66667</a:t>
          </a:r>
          <a:endParaRPr lang="en-IN" altLang="en-US" sz="1100"/>
        </a:p>
        <a:p>
          <a:pPr algn="l"/>
          <a:r>
            <a:rPr lang="en-IN" altLang="en-US" sz="1100"/>
            <a:t>median=65000                      median=625000</a:t>
          </a:r>
          <a:endParaRPr lang="en-IN" altLang="en-US" sz="1100"/>
        </a:p>
        <a:p>
          <a:pPr algn="l"/>
          <a:r>
            <a:rPr lang="en-IN" altLang="en-US" sz="1100"/>
            <a:t>mode=N/A                              mode=N/A</a:t>
          </a:r>
          <a:endParaRPr lang="en-IN" altLang="en-US" sz="1100"/>
        </a:p>
        <a:p>
          <a:pPr algn="l"/>
          <a:endParaRPr lang="en-IN" altLang="en-US" sz="1100"/>
        </a:p>
        <a:p>
          <a:pPr algn="l"/>
          <a:r>
            <a:rPr lang="en-IN" altLang="en-US" sz="1100"/>
            <a:t>26-30                                           36-40</a:t>
          </a:r>
          <a:endParaRPr lang="en-IN" altLang="en-US" sz="1100"/>
        </a:p>
        <a:p>
          <a:pPr algn="l"/>
          <a:r>
            <a:rPr lang="en-IN" altLang="en-US" sz="1100"/>
            <a:t>mean=93063.63636                mean=50000</a:t>
          </a:r>
          <a:endParaRPr lang="en-IN" altLang="en-US" sz="1100"/>
        </a:p>
        <a:p>
          <a:pPr algn="l"/>
          <a:r>
            <a:rPr lang="en-IN" altLang="en-US" sz="1100"/>
            <a:t>median=82500                         media=50000</a:t>
          </a:r>
          <a:endParaRPr lang="en-IN" altLang="en-US" sz="1100"/>
        </a:p>
        <a:p>
          <a:pPr algn="l"/>
          <a:r>
            <a:rPr lang="en-IN" altLang="en-US" sz="1100"/>
            <a:t>mode=N/A                                mode=N/A</a:t>
          </a:r>
          <a:endParaRPr lang="en-IN" altLang="en-US" sz="1100"/>
        </a:p>
        <a:p>
          <a:pPr algn="l"/>
          <a:endParaRPr lang="en-I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320040</xdr:colOff>
      <xdr:row>3</xdr:row>
      <xdr:rowOff>175260</xdr:rowOff>
    </xdr:from>
    <xdr:to>
      <xdr:col>10</xdr:col>
      <xdr:colOff>281940</xdr:colOff>
      <xdr:row>8</xdr:row>
      <xdr:rowOff>0</xdr:rowOff>
    </xdr:to>
    <xdr:sp>
      <xdr:nvSpPr>
        <xdr:cNvPr id="2" name="Text Box 1"/>
        <xdr:cNvSpPr txBox="1"/>
      </xdr:nvSpPr>
      <xdr:spPr>
        <a:xfrm>
          <a:off x="4251960" y="723900"/>
          <a:ext cx="2400300" cy="739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100"/>
            <a:t>maximum age = 39</a:t>
          </a:r>
          <a:endParaRPr lang="en-IN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403860</xdr:colOff>
      <xdr:row>4</xdr:row>
      <xdr:rowOff>152400</xdr:rowOff>
    </xdr:from>
    <xdr:to>
      <xdr:col>13</xdr:col>
      <xdr:colOff>594360</xdr:colOff>
      <xdr:row>8</xdr:row>
      <xdr:rowOff>53975</xdr:rowOff>
    </xdr:to>
    <xdr:sp>
      <xdr:nvSpPr>
        <xdr:cNvPr id="2" name="Text Box 1"/>
        <xdr:cNvSpPr txBox="1"/>
      </xdr:nvSpPr>
      <xdr:spPr>
        <a:xfrm>
          <a:off x="5280660" y="883920"/>
          <a:ext cx="3238500" cy="6330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IN" altLang="en-US" sz="1400">
              <a:latin typeface="+mj-lt"/>
              <a:cs typeface="+mj-lt"/>
            </a:rPr>
            <a:t>The highest number of job graduated in the month of 12</a:t>
          </a:r>
          <a:endParaRPr lang="en-IN" altLang="en-US" sz="1100"/>
        </a:p>
        <a:p>
          <a:pPr algn="l"/>
          <a:endParaRPr lang="en-I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3.7192013889" refreshedBy="girip" recordCount="46">
  <cacheSource type="worksheet">
    <worksheetSource ref="A1:A1" sheet="Sheet1"/>
  </cacheSource>
  <cacheFields count="2">
    <cacheField name="Domain" numFmtId="0">
      <sharedItems containsBlank="1" count="4">
        <s v="Finance"/>
        <s v="Pharmaceutical "/>
        <s v="IT"/>
        <m/>
      </sharedItems>
    </cacheField>
    <cacheField name="Package Offered" numFmtId="0">
      <sharedItems containsString="0" containsBlank="1" containsNumber="1" containsInteger="1" minValue="0" maxValue="230000" count="19">
        <n v="230000"/>
        <n v="40000"/>
        <n v="80000"/>
        <n v="45000"/>
        <n v="90000"/>
        <n v="89700"/>
        <n v="150000"/>
        <n v="85000"/>
        <n v="55000"/>
        <n v="110000"/>
        <n v="70000"/>
        <n v="65000"/>
        <n v="10000"/>
        <n v="130000"/>
        <n v="140000"/>
        <n v="60000"/>
        <n v="50000"/>
        <n v="8900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74.6073611111" refreshedBy="girip" recordCount="62">
  <cacheSource type="worksheet">
    <worksheetSource ref="A1:M1048576" sheet="Sheet1"/>
  </cacheSource>
  <cacheFields count="13">
    <cacheField name="Student Name" numFmtId="0">
      <sharedItems containsBlank="1" count="46">
        <s v="Rudra Verma"/>
        <s v="Aayansh Sharma"/>
        <s v="Aditya Pandey"/>
        <s v="Dhruv Verma"/>
        <s v="Veer Patil"/>
        <s v="Ahmed Shah"/>
        <s v="Viyaan K"/>
        <s v="Shivnew Patel"/>
        <s v="Atharv Mahajan"/>
        <s v="Ivaan Thakrey"/>
        <s v="Yuvaan Sheik"/>
        <s v="Ishaan Verma"/>
        <s v="Kabir Singh"/>
        <s v="Arjun Singh"/>
        <s v="Bella Wilson"/>
        <s v="Lucus Jones"/>
        <s v="Maya Haris"/>
        <s v="Velentina Clark"/>
        <s v="Robert Anderson"/>
        <s v="Delilah Williams"/>
        <s v="Charles Taylor"/>
        <s v="Anna Perez"/>
        <s v="Ivy Thomas"/>
        <s v="Richard Thompson"/>
        <s v="Claire Abderson"/>
        <s v="Ariana Jackson"/>
        <s v="Serenity Taylor"/>
        <s v="Oliver Smith"/>
        <s v="Ethan S"/>
        <s v="Jacob Williams"/>
        <s v="James Martinez"/>
        <s v="Ruby Wilson"/>
        <s v="Skylar Walker"/>
        <s v="Hailey Allen"/>
        <s v="Jack Wright"/>
        <s v="Sophie Adamas"/>
        <s v="Elena Green"/>
        <s v="Michael Baker"/>
        <s v="William Carter"/>
        <s v="Thomas Turner"/>
        <s v="Henry Parker"/>
        <s v="John Edwards"/>
        <s v="John Parker"/>
        <s v="Thomas Edward"/>
        <s v="Micheal Roger"/>
        <m/>
      </sharedItems>
    </cacheField>
    <cacheField name="University" numFmtId="0">
      <sharedItems containsBlank="1" count="4">
        <s v="Harvard "/>
        <s v="Boston"/>
        <s v="Washington"/>
        <m/>
      </sharedItems>
    </cacheField>
    <cacheField name="Package Offered" numFmtId="0">
      <sharedItems containsString="0" containsBlank="1" containsNumber="1" containsInteger="1" minValue="0" maxValue="230000" count="19">
        <n v="230000"/>
        <n v="40000"/>
        <n v="80000"/>
        <n v="45000"/>
        <n v="90000"/>
        <n v="89700"/>
        <n v="150000"/>
        <n v="85000"/>
        <n v="55000"/>
        <n v="110000"/>
        <n v="70000"/>
        <n v="65000"/>
        <n v="10000"/>
        <n v="130000"/>
        <n v="140000"/>
        <n v="60000"/>
        <n v="50000"/>
        <n v="89000"/>
        <m/>
      </sharedItems>
    </cacheField>
    <cacheField name="Type of Company" numFmtId="0">
      <sharedItems containsBlank="1" count="5">
        <s v="Finance"/>
        <s v="Pharmaceutical "/>
        <s v="IT"/>
        <s v="Bank"/>
        <m/>
      </sharedItems>
    </cacheField>
    <cacheField name="Student Native Country" numFmtId="0">
      <sharedItems containsBlank="1" count="5">
        <s v="India"/>
        <s v="USA"/>
        <s v="UAE"/>
        <s v="Italy"/>
        <m/>
      </sharedItems>
    </cacheField>
    <cacheField name="Prior work Experience in years" numFmtId="0">
      <sharedItems containsString="0" containsBlank="1" containsNumber="1" containsInteger="1" minValue="0" maxValue="12" count="9">
        <n v="5"/>
        <n v="3"/>
        <n v="4"/>
        <n v="2"/>
        <n v="0"/>
        <n v="10"/>
        <n v="12"/>
        <n v="6"/>
        <m/>
      </sharedItems>
    </cacheField>
    <cacheField name="Domain" numFmtId="0">
      <sharedItems containsBlank="1" count="4">
        <s v="Finance"/>
        <s v="Pharmaceutical "/>
        <s v="IT"/>
        <m/>
      </sharedItems>
    </cacheField>
    <cacheField name="Passport Number" numFmtId="0">
      <sharedItems containsBlank="1" containsNumber="1" containsInteger="1" containsMixedTypes="1" count="46">
        <s v="F2356145"/>
        <s v="J4563219"/>
        <s v="W4526893"/>
        <s v="K4578236"/>
        <s v="K4578237"/>
        <s v="K4578238"/>
        <s v="K4578239"/>
        <s v="K4578240"/>
        <s v="K4578241"/>
        <s v="K4578242"/>
        <s v="K4578243"/>
        <s v="K4578244"/>
        <s v="K4578245"/>
        <n v="88885623"/>
        <n v="888856126"/>
        <n v="888856127"/>
        <n v="888856128"/>
        <n v="888856129"/>
        <n v="888856130"/>
        <n v="888856131"/>
        <n v="888856132"/>
        <n v="888856133"/>
        <n v="888856134"/>
        <n v="888856135"/>
        <n v="888856136"/>
        <n v="888856137"/>
        <n v="888856138"/>
        <n v="888856139"/>
        <n v="888856140"/>
        <n v="888856141"/>
        <n v="888856142"/>
        <n v="888856143"/>
        <s v="KK45268976"/>
        <s v="KK45268977"/>
        <s v="KK45268978"/>
        <s v="KK45268979"/>
        <s v="KK45268980"/>
        <s v="KK45268981"/>
        <s v="KK45268982"/>
        <s v="KK45268983"/>
        <s v="KK45268984"/>
        <s v="KK45268985"/>
        <s v="KK45268986"/>
        <s v="KK45268987"/>
        <s v="KK45268988"/>
        <m/>
      </sharedItems>
    </cacheField>
    <cacheField name="Date of Birth" numFmtId="0">
      <sharedItems containsString="0" containsBlank="1" containsNonDate="0" containsDate="1" minDate="1981-12-26T00:00:00" maxDate="1996-11-28T00:00:00" count="45">
        <d v="1990-02-25T00:00:00"/>
        <d v="1989-02-17T00:00:00"/>
        <d v="1991-07-21T00:00:00"/>
        <d v="1990-03-08T00:00:00"/>
        <d v="1989-09-01T00:00:00"/>
        <d v="1992-01-07T00:00:00"/>
        <d v="1995-06-06T00:00:00"/>
        <d v="1991-07-24T00:00:00"/>
        <d v="1993-06-06T00:00:00"/>
        <d v="1986-04-12T00:00:00"/>
        <d v="1991-07-01T00:00:00"/>
        <d v="1989-06-16T00:00:00"/>
        <d v="1991-09-03T00:00:00"/>
        <d v="1991-04-20T00:00:00"/>
        <d v="1990-12-04T00:00:00"/>
        <d v="1991-05-07T00:00:00"/>
        <d v="1994-08-14T00:00:00"/>
        <d v="1989-12-21T00:00:00"/>
        <d v="1987-12-01T00:00:00"/>
        <d v="1995-08-10T00:00:00"/>
        <d v="1994-09-25T00:00:00"/>
        <d v="1994-02-18T00:00:00"/>
        <d v="1995-11-27T00:00:00"/>
        <d v="1985-06-23T00:00:00"/>
        <d v="1993-01-08T00:00:00"/>
        <d v="1996-03-10T00:00:00"/>
        <d v="1996-05-17T00:00:00"/>
        <d v="1996-04-12T00:00:00"/>
        <d v="1996-11-28T00:00:00"/>
        <d v="1993-03-05T00:00:00"/>
        <d v="1981-12-26T00:00:00"/>
        <d v="1994-11-10T00:00:00"/>
        <d v="1994-02-10T00:00:00"/>
        <d v="1996-10-02T00:00:00"/>
        <d v="1996-08-01T00:00:00"/>
        <d v="1986-04-29T00:00:00"/>
        <d v="1994-08-30T00:00:00"/>
        <d v="1996-02-18T00:00:00"/>
        <d v="1995-10-17T00:00:00"/>
        <d v="1994-07-15T00:00:00"/>
        <d v="1995-02-10T00:00:00"/>
        <d v="1993-11-20T00:00:00"/>
        <d v="1988-08-11T00:00:00"/>
        <d v="1988-03-01T00:00:00"/>
        <m/>
      </sharedItems>
    </cacheField>
    <cacheField name="Date of Admission" numFmtId="0">
      <sharedItems containsBlank="1" containsDate="1" containsMixedTypes="1" count="41">
        <d v="2016-04-03T00:00:00"/>
        <d v="2017-04-08T00:00:00"/>
        <d v="2017-03-17T00:00:00"/>
        <d v="2016-03-14T00:00:00"/>
        <d v="2017-03-15T00:00:00"/>
        <d v="2017-03-01T00:00:00"/>
        <d v="2016-03-05T00:00:00"/>
        <d v="2017-03-12T00:00:00"/>
        <d v="2017-03-05T00:00:00"/>
        <d v="2016-04-23T00:00:00"/>
        <d v="2017-03-07T00:00:00"/>
        <d v="2017-04-29T00:00:00"/>
        <d v="2016-04-27T00:00:00"/>
        <d v="2016-04-10T00:00:00"/>
        <d v="2016-03-13T00:00:00"/>
        <d v="2017-04-14T00:00:00"/>
        <d v="2016-03-17T00:00:00"/>
        <d v="2016-04-12T00:00:00"/>
        <d v="2017-03-20T00:00:00"/>
        <d v="2017-03-08T00:00:00"/>
        <d v="2017-04-17T00:00:00"/>
        <d v="2016-03-04T00:00:00"/>
        <d v="2017-05-01T00:00:00"/>
        <d v="2016-04-04T00:00:00"/>
        <d v="2016-03-24T00:00:00"/>
        <d v="2016-03-31T00:00:00"/>
        <d v="2016-03-07T00:00:00"/>
        <d v="2016-03-06T00:00:00"/>
        <d v="2017-03-30T00:00:00"/>
        <d v="2017-03-13T00:00:00"/>
        <d v="2017-04-23T00:00:00"/>
        <d v="2017-03-09T00:00:00"/>
        <d v="2017-04-07T00:00:00"/>
        <d v="2017-03-25T00:00:00"/>
        <d v="2016-04-22T00:00:00"/>
        <d v="2017-04-05T00:00:00"/>
        <m/>
        <s v="20-24"/>
        <s v="25-29"/>
        <s v="30-34"/>
        <s v="35-39"/>
      </sharedItems>
    </cacheField>
    <cacheField name="Date of Placement" numFmtId="0">
      <sharedItems containsString="0" containsBlank="1" containsDate="1" containsMixedTypes="1" count="52">
        <d v="2018-12-25T00:00:00"/>
        <d v="2019-10-11T00:00:00"/>
        <d v="2019-01-19T00:00:00"/>
        <d v="2021-03-16T00:00:00"/>
        <d v="2019-06-28T00:00:00"/>
        <d v="2019-08-12T00:00:00"/>
        <d v="2018-07-10T00:00:00"/>
        <d v="2019-12-30T00:00:00"/>
        <d v="2018-09-18T00:00:00"/>
        <d v="2019-10-18T00:00:00"/>
        <d v="2019-08-22T00:00:00"/>
        <d v="2019-06-27T00:00:00"/>
        <d v="2018-09-14T00:00:00"/>
        <d v="2019-11-06T00:00:00"/>
        <d v="2018-12-21T00:00:00"/>
        <d v="2018-12-14T00:00:00"/>
        <d v="2019-01-26T00:00:00"/>
        <d v="2018-05-28T00:00:00"/>
        <d v="2018-07-01T00:00:00"/>
        <d v="2019-02-20T00:00:00"/>
        <d v="2020-01-31T00:00:00"/>
        <d v="2018-07-09T00:00:00"/>
        <d v="2018-07-05T00:00:00"/>
        <d v="2018-01-05T00:00:00"/>
        <d v="2019-07-31T00:00:00"/>
        <d v="2018-11-27T00:00:00"/>
        <d v="2018-01-16T00:00:00"/>
        <d v="2018-04-24T00:00:00"/>
        <d v="2018-04-29T00:00:00"/>
        <d v="2018-09-27T00:00:00"/>
        <d v="2018-08-25T00:00:00"/>
        <d v="2020-01-03T00:00:00"/>
        <d v="2020-04-11T00:00:00"/>
        <d v="2019-09-01T00:00:00"/>
        <d v="2019-05-04T00:00:00"/>
        <d v="2019-02-26T00:00:00"/>
        <d v="2019-08-05T00:00:00"/>
        <d v="2018-11-22T00:00:00"/>
        <d v="2021-02-15T00:00:00"/>
        <d v="2018-10-24T00:00:00"/>
        <d v="2021-03-15T00:00:00"/>
        <d v="2018-12-19T00:00:00"/>
        <d v="2021-03-08T00:00:00"/>
        <d v="2019-12-21T00:00:00"/>
        <m/>
        <n v="80205.7142857143"/>
        <n v="80000"/>
        <n v="89700"/>
        <n v="80625.5813953488"/>
        <n v="76520.4545454546"/>
        <n v="58478.5714285714"/>
        <n v="50000"/>
      </sharedItems>
    </cacheField>
    <cacheField name="AGE" numFmtId="0">
      <sharedItems containsString="0" containsBlank="1" containsNumber="1" containsInteger="1" minValue="0" maxValue="39" count="14">
        <n v="28"/>
        <n v="30"/>
        <n v="31"/>
        <n v="27"/>
        <n v="23"/>
        <n v="25"/>
        <n v="33"/>
        <n v="29"/>
        <n v="24"/>
        <n v="26"/>
        <n v="34"/>
        <n v="22"/>
        <n v="39"/>
        <m/>
      </sharedItems>
      <fieldGroup base="11">
        <rangePr autoStart="0" autoEnd="0" startNum="21" endNum="40" groupInterval="5"/>
        <groupItems count="6">
          <s v="&lt;21 Or (blank)"/>
          <s v="21-25"/>
          <s v="26-30"/>
          <s v="31-35"/>
          <s v="36-40"/>
          <s v="&gt;41"/>
        </groupItems>
      </fieldGroup>
    </cacheField>
    <cacheField name="MONTH" numFmtId="0">
      <sharedItems containsString="0" containsBlank="1" containsNumber="1" containsInteger="1" minValue="0" maxValue="12" count="13">
        <n v="12"/>
        <n v="10"/>
        <n v="1"/>
        <n v="3"/>
        <n v="6"/>
        <n v="8"/>
        <n v="7"/>
        <n v="9"/>
        <n v="11"/>
        <n v="5"/>
        <n v="2"/>
        <n v="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">
  <r>
    <x v="0"/>
    <x v="0"/>
  </r>
  <r>
    <x v="1"/>
    <x v="1"/>
  </r>
  <r>
    <x v="2"/>
    <x v="2"/>
  </r>
  <r>
    <x v="0"/>
    <x v="3"/>
  </r>
  <r>
    <x v="0"/>
    <x v="4"/>
  </r>
  <r>
    <x v="0"/>
    <x v="5"/>
  </r>
  <r>
    <x v="0"/>
    <x v="5"/>
  </r>
  <r>
    <x v="2"/>
    <x v="5"/>
  </r>
  <r>
    <x v="2"/>
    <x v="5"/>
  </r>
  <r>
    <x v="2"/>
    <x v="2"/>
  </r>
  <r>
    <x v="0"/>
    <x v="6"/>
  </r>
  <r>
    <x v="0"/>
    <x v="6"/>
  </r>
  <r>
    <x v="2"/>
    <x v="5"/>
  </r>
  <r>
    <x v="1"/>
    <x v="7"/>
  </r>
  <r>
    <x v="1"/>
    <x v="8"/>
  </r>
  <r>
    <x v="2"/>
    <x v="3"/>
  </r>
  <r>
    <x v="1"/>
    <x v="9"/>
  </r>
  <r>
    <x v="0"/>
    <x v="2"/>
  </r>
  <r>
    <x v="0"/>
    <x v="10"/>
  </r>
  <r>
    <x v="2"/>
    <x v="11"/>
  </r>
  <r>
    <x v="2"/>
    <x v="10"/>
  </r>
  <r>
    <x v="2"/>
    <x v="3"/>
  </r>
  <r>
    <x v="2"/>
    <x v="12"/>
  </r>
  <r>
    <x v="2"/>
    <x v="13"/>
  </r>
  <r>
    <x v="2"/>
    <x v="13"/>
  </r>
  <r>
    <x v="2"/>
    <x v="14"/>
  </r>
  <r>
    <x v="1"/>
    <x v="3"/>
  </r>
  <r>
    <x v="1"/>
    <x v="5"/>
  </r>
  <r>
    <x v="1"/>
    <x v="6"/>
  </r>
  <r>
    <x v="1"/>
    <x v="7"/>
  </r>
  <r>
    <x v="2"/>
    <x v="15"/>
  </r>
  <r>
    <x v="2"/>
    <x v="16"/>
  </r>
  <r>
    <x v="2"/>
    <x v="17"/>
  </r>
  <r>
    <x v="2"/>
    <x v="8"/>
  </r>
  <r>
    <x v="2"/>
    <x v="3"/>
  </r>
  <r>
    <x v="0"/>
    <x v="1"/>
  </r>
  <r>
    <x v="0"/>
    <x v="8"/>
  </r>
  <r>
    <x v="0"/>
    <x v="16"/>
  </r>
  <r>
    <x v="0"/>
    <x v="16"/>
  </r>
  <r>
    <x v="1"/>
    <x v="2"/>
  </r>
  <r>
    <x v="1"/>
    <x v="5"/>
  </r>
  <r>
    <x v="0"/>
    <x v="1"/>
  </r>
  <r>
    <x v="0"/>
    <x v="3"/>
  </r>
  <r>
    <x v="2"/>
    <x v="16"/>
  </r>
  <r>
    <x v="2"/>
    <x v="2"/>
  </r>
  <r>
    <x v="3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2">
  <r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1"/>
    <x v="1"/>
    <x v="1"/>
    <x v="1"/>
  </r>
  <r>
    <x v="2"/>
    <x v="2"/>
    <x v="2"/>
    <x v="2"/>
    <x v="0"/>
    <x v="1"/>
    <x v="2"/>
    <x v="2"/>
    <x v="2"/>
    <x v="2"/>
    <x v="2"/>
    <x v="0"/>
    <x v="2"/>
  </r>
  <r>
    <x v="3"/>
    <x v="1"/>
    <x v="3"/>
    <x v="0"/>
    <x v="0"/>
    <x v="0"/>
    <x v="0"/>
    <x v="3"/>
    <x v="3"/>
    <x v="3"/>
    <x v="3"/>
    <x v="2"/>
    <x v="3"/>
  </r>
  <r>
    <x v="4"/>
    <x v="1"/>
    <x v="4"/>
    <x v="0"/>
    <x v="0"/>
    <x v="0"/>
    <x v="0"/>
    <x v="4"/>
    <x v="4"/>
    <x v="4"/>
    <x v="4"/>
    <x v="1"/>
    <x v="4"/>
  </r>
  <r>
    <x v="5"/>
    <x v="2"/>
    <x v="5"/>
    <x v="0"/>
    <x v="0"/>
    <x v="1"/>
    <x v="0"/>
    <x v="5"/>
    <x v="5"/>
    <x v="5"/>
    <x v="5"/>
    <x v="3"/>
    <x v="5"/>
  </r>
  <r>
    <x v="6"/>
    <x v="2"/>
    <x v="5"/>
    <x v="0"/>
    <x v="0"/>
    <x v="2"/>
    <x v="0"/>
    <x v="6"/>
    <x v="6"/>
    <x v="6"/>
    <x v="6"/>
    <x v="4"/>
    <x v="6"/>
  </r>
  <r>
    <x v="7"/>
    <x v="2"/>
    <x v="5"/>
    <x v="0"/>
    <x v="0"/>
    <x v="1"/>
    <x v="2"/>
    <x v="7"/>
    <x v="7"/>
    <x v="7"/>
    <x v="7"/>
    <x v="0"/>
    <x v="0"/>
  </r>
  <r>
    <x v="8"/>
    <x v="0"/>
    <x v="5"/>
    <x v="0"/>
    <x v="0"/>
    <x v="0"/>
    <x v="2"/>
    <x v="8"/>
    <x v="8"/>
    <x v="8"/>
    <x v="8"/>
    <x v="5"/>
    <x v="7"/>
  </r>
  <r>
    <x v="9"/>
    <x v="0"/>
    <x v="2"/>
    <x v="0"/>
    <x v="0"/>
    <x v="0"/>
    <x v="2"/>
    <x v="9"/>
    <x v="9"/>
    <x v="9"/>
    <x v="9"/>
    <x v="6"/>
    <x v="1"/>
  </r>
  <r>
    <x v="10"/>
    <x v="0"/>
    <x v="6"/>
    <x v="0"/>
    <x v="0"/>
    <x v="0"/>
    <x v="0"/>
    <x v="10"/>
    <x v="10"/>
    <x v="10"/>
    <x v="10"/>
    <x v="0"/>
    <x v="5"/>
  </r>
  <r>
    <x v="11"/>
    <x v="2"/>
    <x v="6"/>
    <x v="0"/>
    <x v="0"/>
    <x v="0"/>
    <x v="0"/>
    <x v="11"/>
    <x v="11"/>
    <x v="11"/>
    <x v="11"/>
    <x v="1"/>
    <x v="4"/>
  </r>
  <r>
    <x v="12"/>
    <x v="0"/>
    <x v="5"/>
    <x v="2"/>
    <x v="0"/>
    <x v="0"/>
    <x v="2"/>
    <x v="12"/>
    <x v="12"/>
    <x v="12"/>
    <x v="12"/>
    <x v="3"/>
    <x v="7"/>
  </r>
  <r>
    <x v="13"/>
    <x v="1"/>
    <x v="7"/>
    <x v="1"/>
    <x v="0"/>
    <x v="0"/>
    <x v="1"/>
    <x v="13"/>
    <x v="13"/>
    <x v="7"/>
    <x v="13"/>
    <x v="0"/>
    <x v="8"/>
  </r>
  <r>
    <x v="14"/>
    <x v="1"/>
    <x v="8"/>
    <x v="1"/>
    <x v="1"/>
    <x v="0"/>
    <x v="1"/>
    <x v="14"/>
    <x v="14"/>
    <x v="13"/>
    <x v="14"/>
    <x v="0"/>
    <x v="0"/>
  </r>
  <r>
    <x v="15"/>
    <x v="1"/>
    <x v="3"/>
    <x v="1"/>
    <x v="1"/>
    <x v="0"/>
    <x v="2"/>
    <x v="15"/>
    <x v="15"/>
    <x v="14"/>
    <x v="15"/>
    <x v="3"/>
    <x v="0"/>
  </r>
  <r>
    <x v="16"/>
    <x v="1"/>
    <x v="9"/>
    <x v="1"/>
    <x v="1"/>
    <x v="0"/>
    <x v="1"/>
    <x v="16"/>
    <x v="16"/>
    <x v="15"/>
    <x v="16"/>
    <x v="5"/>
    <x v="2"/>
  </r>
  <r>
    <x v="17"/>
    <x v="1"/>
    <x v="2"/>
    <x v="0"/>
    <x v="1"/>
    <x v="0"/>
    <x v="0"/>
    <x v="17"/>
    <x v="17"/>
    <x v="16"/>
    <x v="17"/>
    <x v="7"/>
    <x v="9"/>
  </r>
  <r>
    <x v="18"/>
    <x v="1"/>
    <x v="10"/>
    <x v="0"/>
    <x v="1"/>
    <x v="0"/>
    <x v="0"/>
    <x v="18"/>
    <x v="18"/>
    <x v="17"/>
    <x v="18"/>
    <x v="2"/>
    <x v="6"/>
  </r>
  <r>
    <x v="19"/>
    <x v="2"/>
    <x v="11"/>
    <x v="2"/>
    <x v="1"/>
    <x v="2"/>
    <x v="2"/>
    <x v="19"/>
    <x v="19"/>
    <x v="18"/>
    <x v="19"/>
    <x v="8"/>
    <x v="10"/>
  </r>
  <r>
    <x v="20"/>
    <x v="2"/>
    <x v="10"/>
    <x v="2"/>
    <x v="1"/>
    <x v="2"/>
    <x v="2"/>
    <x v="20"/>
    <x v="20"/>
    <x v="19"/>
    <x v="20"/>
    <x v="9"/>
    <x v="2"/>
  </r>
  <r>
    <x v="21"/>
    <x v="2"/>
    <x v="3"/>
    <x v="2"/>
    <x v="1"/>
    <x v="3"/>
    <x v="2"/>
    <x v="21"/>
    <x v="20"/>
    <x v="13"/>
    <x v="21"/>
    <x v="8"/>
    <x v="6"/>
  </r>
  <r>
    <x v="22"/>
    <x v="2"/>
    <x v="12"/>
    <x v="2"/>
    <x v="1"/>
    <x v="4"/>
    <x v="2"/>
    <x v="22"/>
    <x v="21"/>
    <x v="20"/>
    <x v="22"/>
    <x v="8"/>
    <x v="6"/>
  </r>
  <r>
    <x v="23"/>
    <x v="0"/>
    <x v="13"/>
    <x v="2"/>
    <x v="1"/>
    <x v="3"/>
    <x v="2"/>
    <x v="23"/>
    <x v="22"/>
    <x v="21"/>
    <x v="23"/>
    <x v="4"/>
    <x v="2"/>
  </r>
  <r>
    <x v="24"/>
    <x v="0"/>
    <x v="13"/>
    <x v="2"/>
    <x v="1"/>
    <x v="5"/>
    <x v="2"/>
    <x v="24"/>
    <x v="23"/>
    <x v="22"/>
    <x v="24"/>
    <x v="10"/>
    <x v="6"/>
  </r>
  <r>
    <x v="25"/>
    <x v="0"/>
    <x v="14"/>
    <x v="2"/>
    <x v="1"/>
    <x v="1"/>
    <x v="2"/>
    <x v="25"/>
    <x v="24"/>
    <x v="19"/>
    <x v="25"/>
    <x v="5"/>
    <x v="8"/>
  </r>
  <r>
    <x v="26"/>
    <x v="0"/>
    <x v="3"/>
    <x v="1"/>
    <x v="1"/>
    <x v="0"/>
    <x v="1"/>
    <x v="26"/>
    <x v="25"/>
    <x v="23"/>
    <x v="26"/>
    <x v="11"/>
    <x v="2"/>
  </r>
  <r>
    <x v="27"/>
    <x v="0"/>
    <x v="5"/>
    <x v="1"/>
    <x v="1"/>
    <x v="0"/>
    <x v="1"/>
    <x v="27"/>
    <x v="26"/>
    <x v="24"/>
    <x v="27"/>
    <x v="11"/>
    <x v="11"/>
  </r>
  <r>
    <x v="28"/>
    <x v="0"/>
    <x v="6"/>
    <x v="1"/>
    <x v="2"/>
    <x v="0"/>
    <x v="1"/>
    <x v="28"/>
    <x v="27"/>
    <x v="25"/>
    <x v="28"/>
    <x v="11"/>
    <x v="11"/>
  </r>
  <r>
    <x v="29"/>
    <x v="1"/>
    <x v="7"/>
    <x v="1"/>
    <x v="2"/>
    <x v="4"/>
    <x v="1"/>
    <x v="29"/>
    <x v="28"/>
    <x v="26"/>
    <x v="29"/>
    <x v="11"/>
    <x v="7"/>
  </r>
  <r>
    <x v="30"/>
    <x v="2"/>
    <x v="15"/>
    <x v="0"/>
    <x v="1"/>
    <x v="0"/>
    <x v="2"/>
    <x v="30"/>
    <x v="29"/>
    <x v="27"/>
    <x v="30"/>
    <x v="5"/>
    <x v="5"/>
  </r>
  <r>
    <x v="31"/>
    <x v="1"/>
    <x v="16"/>
    <x v="0"/>
    <x v="1"/>
    <x v="6"/>
    <x v="2"/>
    <x v="31"/>
    <x v="30"/>
    <x v="28"/>
    <x v="31"/>
    <x v="12"/>
    <x v="2"/>
  </r>
  <r>
    <x v="32"/>
    <x v="1"/>
    <x v="17"/>
    <x v="0"/>
    <x v="3"/>
    <x v="0"/>
    <x v="2"/>
    <x v="32"/>
    <x v="31"/>
    <x v="29"/>
    <x v="32"/>
    <x v="9"/>
    <x v="11"/>
  </r>
  <r>
    <x v="33"/>
    <x v="1"/>
    <x v="8"/>
    <x v="0"/>
    <x v="3"/>
    <x v="0"/>
    <x v="2"/>
    <x v="33"/>
    <x v="32"/>
    <x v="4"/>
    <x v="33"/>
    <x v="5"/>
    <x v="7"/>
  </r>
  <r>
    <x v="34"/>
    <x v="2"/>
    <x v="3"/>
    <x v="0"/>
    <x v="1"/>
    <x v="3"/>
    <x v="2"/>
    <x v="34"/>
    <x v="33"/>
    <x v="20"/>
    <x v="9"/>
    <x v="4"/>
    <x v="1"/>
  </r>
  <r>
    <x v="35"/>
    <x v="2"/>
    <x v="1"/>
    <x v="0"/>
    <x v="1"/>
    <x v="3"/>
    <x v="0"/>
    <x v="35"/>
    <x v="34"/>
    <x v="30"/>
    <x v="34"/>
    <x v="4"/>
    <x v="9"/>
  </r>
  <r>
    <x v="36"/>
    <x v="2"/>
    <x v="8"/>
    <x v="0"/>
    <x v="1"/>
    <x v="2"/>
    <x v="0"/>
    <x v="36"/>
    <x v="35"/>
    <x v="31"/>
    <x v="35"/>
    <x v="6"/>
    <x v="10"/>
  </r>
  <r>
    <x v="37"/>
    <x v="2"/>
    <x v="16"/>
    <x v="0"/>
    <x v="1"/>
    <x v="1"/>
    <x v="0"/>
    <x v="37"/>
    <x v="36"/>
    <x v="32"/>
    <x v="36"/>
    <x v="5"/>
    <x v="5"/>
  </r>
  <r>
    <x v="38"/>
    <x v="2"/>
    <x v="16"/>
    <x v="0"/>
    <x v="1"/>
    <x v="3"/>
    <x v="0"/>
    <x v="38"/>
    <x v="37"/>
    <x v="17"/>
    <x v="37"/>
    <x v="11"/>
    <x v="8"/>
  </r>
  <r>
    <x v="39"/>
    <x v="0"/>
    <x v="2"/>
    <x v="3"/>
    <x v="1"/>
    <x v="1"/>
    <x v="1"/>
    <x v="39"/>
    <x v="38"/>
    <x v="33"/>
    <x v="38"/>
    <x v="9"/>
    <x v="10"/>
  </r>
  <r>
    <x v="40"/>
    <x v="0"/>
    <x v="5"/>
    <x v="3"/>
    <x v="1"/>
    <x v="2"/>
    <x v="1"/>
    <x v="40"/>
    <x v="39"/>
    <x v="21"/>
    <x v="39"/>
    <x v="8"/>
    <x v="1"/>
  </r>
  <r>
    <x v="41"/>
    <x v="0"/>
    <x v="1"/>
    <x v="3"/>
    <x v="1"/>
    <x v="7"/>
    <x v="0"/>
    <x v="41"/>
    <x v="40"/>
    <x v="26"/>
    <x v="40"/>
    <x v="9"/>
    <x v="3"/>
  </r>
  <r>
    <x v="42"/>
    <x v="0"/>
    <x v="3"/>
    <x v="1"/>
    <x v="1"/>
    <x v="3"/>
    <x v="0"/>
    <x v="42"/>
    <x v="41"/>
    <x v="24"/>
    <x v="41"/>
    <x v="5"/>
    <x v="0"/>
  </r>
  <r>
    <x v="43"/>
    <x v="2"/>
    <x v="16"/>
    <x v="1"/>
    <x v="1"/>
    <x v="1"/>
    <x v="2"/>
    <x v="43"/>
    <x v="42"/>
    <x v="34"/>
    <x v="42"/>
    <x v="6"/>
    <x v="3"/>
  </r>
  <r>
    <x v="44"/>
    <x v="1"/>
    <x v="2"/>
    <x v="3"/>
    <x v="1"/>
    <x v="2"/>
    <x v="2"/>
    <x v="44"/>
    <x v="43"/>
    <x v="35"/>
    <x v="43"/>
    <x v="2"/>
    <x v="0"/>
  </r>
  <r>
    <x v="45"/>
    <x v="3"/>
    <x v="18"/>
    <x v="4"/>
    <x v="4"/>
    <x v="8"/>
    <x v="3"/>
    <x v="45"/>
    <x v="44"/>
    <x v="36"/>
    <x v="44"/>
    <x v="13"/>
    <x v="12"/>
  </r>
  <r>
    <x v="45"/>
    <x v="3"/>
    <x v="18"/>
    <x v="4"/>
    <x v="4"/>
    <x v="8"/>
    <x v="3"/>
    <x v="45"/>
    <x v="44"/>
    <x v="37"/>
    <x v="45"/>
    <x v="13"/>
    <x v="0"/>
  </r>
  <r>
    <x v="45"/>
    <x v="3"/>
    <x v="18"/>
    <x v="4"/>
    <x v="4"/>
    <x v="8"/>
    <x v="3"/>
    <x v="45"/>
    <x v="44"/>
    <x v="36"/>
    <x v="46"/>
    <x v="13"/>
    <x v="12"/>
  </r>
  <r>
    <x v="45"/>
    <x v="3"/>
    <x v="18"/>
    <x v="4"/>
    <x v="4"/>
    <x v="8"/>
    <x v="3"/>
    <x v="45"/>
    <x v="44"/>
    <x v="36"/>
    <x v="47"/>
    <x v="13"/>
    <x v="12"/>
  </r>
  <r>
    <x v="45"/>
    <x v="3"/>
    <x v="18"/>
    <x v="4"/>
    <x v="4"/>
    <x v="8"/>
    <x v="3"/>
    <x v="45"/>
    <x v="44"/>
    <x v="36"/>
    <x v="44"/>
    <x v="13"/>
    <x v="12"/>
  </r>
  <r>
    <x v="45"/>
    <x v="3"/>
    <x v="18"/>
    <x v="4"/>
    <x v="4"/>
    <x v="8"/>
    <x v="3"/>
    <x v="45"/>
    <x v="44"/>
    <x v="38"/>
    <x v="48"/>
    <x v="13"/>
    <x v="12"/>
  </r>
  <r>
    <x v="45"/>
    <x v="3"/>
    <x v="18"/>
    <x v="4"/>
    <x v="4"/>
    <x v="8"/>
    <x v="3"/>
    <x v="45"/>
    <x v="44"/>
    <x v="36"/>
    <x v="46"/>
    <x v="13"/>
    <x v="12"/>
  </r>
  <r>
    <x v="45"/>
    <x v="3"/>
    <x v="18"/>
    <x v="4"/>
    <x v="4"/>
    <x v="8"/>
    <x v="3"/>
    <x v="45"/>
    <x v="44"/>
    <x v="36"/>
    <x v="47"/>
    <x v="13"/>
    <x v="12"/>
  </r>
  <r>
    <x v="45"/>
    <x v="3"/>
    <x v="18"/>
    <x v="4"/>
    <x v="4"/>
    <x v="8"/>
    <x v="3"/>
    <x v="45"/>
    <x v="44"/>
    <x v="36"/>
    <x v="44"/>
    <x v="13"/>
    <x v="12"/>
  </r>
  <r>
    <x v="45"/>
    <x v="3"/>
    <x v="18"/>
    <x v="4"/>
    <x v="4"/>
    <x v="8"/>
    <x v="3"/>
    <x v="45"/>
    <x v="44"/>
    <x v="39"/>
    <x v="49"/>
    <x v="13"/>
    <x v="12"/>
  </r>
  <r>
    <x v="45"/>
    <x v="3"/>
    <x v="18"/>
    <x v="4"/>
    <x v="4"/>
    <x v="8"/>
    <x v="3"/>
    <x v="45"/>
    <x v="44"/>
    <x v="36"/>
    <x v="46"/>
    <x v="13"/>
    <x v="12"/>
  </r>
  <r>
    <x v="45"/>
    <x v="3"/>
    <x v="18"/>
    <x v="4"/>
    <x v="4"/>
    <x v="8"/>
    <x v="3"/>
    <x v="45"/>
    <x v="44"/>
    <x v="36"/>
    <x v="47"/>
    <x v="13"/>
    <x v="12"/>
  </r>
  <r>
    <x v="45"/>
    <x v="3"/>
    <x v="18"/>
    <x v="4"/>
    <x v="4"/>
    <x v="8"/>
    <x v="3"/>
    <x v="45"/>
    <x v="44"/>
    <x v="36"/>
    <x v="44"/>
    <x v="13"/>
    <x v="12"/>
  </r>
  <r>
    <x v="45"/>
    <x v="3"/>
    <x v="18"/>
    <x v="4"/>
    <x v="4"/>
    <x v="8"/>
    <x v="3"/>
    <x v="45"/>
    <x v="44"/>
    <x v="40"/>
    <x v="50"/>
    <x v="13"/>
    <x v="12"/>
  </r>
  <r>
    <x v="45"/>
    <x v="3"/>
    <x v="18"/>
    <x v="4"/>
    <x v="4"/>
    <x v="8"/>
    <x v="3"/>
    <x v="45"/>
    <x v="44"/>
    <x v="36"/>
    <x v="51"/>
    <x v="13"/>
    <x v="12"/>
  </r>
  <r>
    <x v="45"/>
    <x v="3"/>
    <x v="18"/>
    <x v="4"/>
    <x v="4"/>
    <x v="8"/>
    <x v="3"/>
    <x v="45"/>
    <x v="44"/>
    <x v="36"/>
    <x v="51"/>
    <x v="13"/>
    <x v="12"/>
  </r>
  <r>
    <x v="45"/>
    <x v="3"/>
    <x v="18"/>
    <x v="4"/>
    <x v="4"/>
    <x v="8"/>
    <x v="3"/>
    <x v="45"/>
    <x v="44"/>
    <x v="36"/>
    <x v="44"/>
    <x v="13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9" firstHeaderRow="1" firstDataRow="1" firstDataCol="1"/>
  <pivotFields count="2">
    <pivotField axis="axisRow" compact="0" showAll="0">
      <items count="5">
        <item x="0"/>
        <item x="2"/>
        <item x="1"/>
        <item x="3"/>
        <item t="default"/>
      </items>
    </pivotField>
    <pivotField dataField="1" compact="0" multipleItemSelectionAllowed="1" showAll="0">
      <items count="20">
        <item x="12"/>
        <item x="1"/>
        <item x="3"/>
        <item x="16"/>
        <item x="8"/>
        <item x="15"/>
        <item x="11"/>
        <item x="10"/>
        <item x="2"/>
        <item x="7"/>
        <item x="17"/>
        <item x="5"/>
        <item x="4"/>
        <item x="9"/>
        <item x="13"/>
        <item x="14"/>
        <item x="6"/>
        <item x="0"/>
        <item x="18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Package Offered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9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4:B40" firstHeaderRow="1" firstDataRow="1" firstDataCol="2"/>
  <pivotFields count="13">
    <pivotField compact="0" showAll="0"/>
    <pivotField compact="0" showAll="0"/>
    <pivotField axis="axisRow" compact="0" showAll="0">
      <items count="20">
        <item x="12"/>
        <item x="1"/>
        <item x="3"/>
        <item x="16"/>
        <item x="8"/>
        <item x="15"/>
        <item x="11"/>
        <item x="10"/>
        <item x="2"/>
        <item x="7"/>
        <item x="17"/>
        <item x="5"/>
        <item x="4"/>
        <item x="9"/>
        <item x="13"/>
        <item x="14"/>
        <item x="6"/>
        <item x="0"/>
        <item x="18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/>
  </pivotFields>
  <rowFields count="2">
    <field x="11"/>
    <field x="2"/>
  </rowFields>
  <rowItems count="36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9"/>
    </i>
    <i r="1">
      <x v="11"/>
    </i>
    <i r="1">
      <x v="13"/>
    </i>
    <i r="1">
      <x v="14"/>
    </i>
    <i r="1">
      <x v="15"/>
    </i>
    <i r="1">
      <x v="16"/>
    </i>
    <i>
      <x v="2"/>
    </i>
    <i r="1">
      <x v="1"/>
    </i>
    <i r="1">
      <x v="2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6"/>
    </i>
    <i r="1">
      <x v="17"/>
    </i>
    <i>
      <x v="3"/>
    </i>
    <i r="1">
      <x v="2"/>
    </i>
    <i r="1">
      <x v="3"/>
    </i>
    <i r="1">
      <x v="4"/>
    </i>
    <i r="1">
      <x v="7"/>
    </i>
    <i r="1">
      <x v="8"/>
    </i>
    <i r="1">
      <x v="14"/>
    </i>
    <i>
      <x v="4"/>
    </i>
    <i r="1">
      <x v="3"/>
    </i>
    <i t="grand">
      <x/>
    </i>
  </rowItems>
  <colItems count="1">
    <i/>
  </colItems>
  <pivotTableStyleInfo name="PivotStyleLight16" showRowHeaders="1" showColHeaders="1" showLastColumn="1"/>
  <filters count="1">
    <filter evalOrder="-1" fld="11" id="4" stringValue1="20" stringValue2="50" type="captionBetween">
      <autoFilter ref="A1">
        <filterColumn colId="0">
          <customFilters and="1">
            <customFilter operator="greaterThanOrEqual" val="20"/>
            <customFilter operator="lessThanOrEqual" val="5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0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9" firstHeaderRow="1" firstDataRow="1" firstDataCol="1"/>
  <pivotFields count="13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7">
        <item x="0"/>
        <item x="1"/>
        <item x="2"/>
        <item x="3"/>
        <item x="4"/>
        <item x="5"/>
        <item t="default"/>
      </items>
    </pivotField>
    <pivotField compact="0"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3"/>
  <sheetViews>
    <sheetView tabSelected="1" topLeftCell="C1" workbookViewId="0">
      <selection activeCell="O5" sqref="O5"/>
    </sheetView>
  </sheetViews>
  <sheetFormatPr defaultColWidth="9" defaultRowHeight="14.4"/>
  <cols>
    <col min="1" max="1" width="22.5740740740741" customWidth="1"/>
    <col min="2" max="2" width="28.5740740740741" customWidth="1"/>
    <col min="3" max="3" width="22.4259259259259" customWidth="1"/>
    <col min="4" max="4" width="29.5740740740741" customWidth="1"/>
    <col min="5" max="5" width="23.1388888888889" customWidth="1"/>
    <col min="6" max="6" width="22.4259259259259" customWidth="1"/>
    <col min="7" max="7" width="21.8518518518519" customWidth="1"/>
    <col min="8" max="10" width="13.8518518518519" style="4" customWidth="1"/>
    <col min="11" max="11" width="15.1388888888889" customWidth="1"/>
  </cols>
  <sheetData>
    <row r="1" s="1" customFormat="1" ht="28.8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s="3">
        <v>230000</v>
      </c>
      <c r="D2" t="s">
        <v>15</v>
      </c>
      <c r="E2" t="s">
        <v>16</v>
      </c>
      <c r="F2">
        <v>5</v>
      </c>
      <c r="G2" t="s">
        <v>15</v>
      </c>
      <c r="H2" s="4" t="s">
        <v>17</v>
      </c>
      <c r="I2" s="7">
        <v>32929</v>
      </c>
      <c r="J2" s="7">
        <v>42463</v>
      </c>
      <c r="K2" s="8">
        <v>43459</v>
      </c>
      <c r="L2">
        <f>YEAR(K2)-YEAR(I2)</f>
        <v>28</v>
      </c>
      <c r="M2">
        <f>MONTH(K2)</f>
        <v>12</v>
      </c>
    </row>
    <row r="3" spans="1:13">
      <c r="A3" t="s">
        <v>18</v>
      </c>
      <c r="B3" t="s">
        <v>19</v>
      </c>
      <c r="C3" s="3">
        <v>40000</v>
      </c>
      <c r="D3" t="s">
        <v>20</v>
      </c>
      <c r="E3" t="s">
        <v>16</v>
      </c>
      <c r="F3">
        <v>5</v>
      </c>
      <c r="G3" t="s">
        <v>20</v>
      </c>
      <c r="H3" s="4" t="s">
        <v>21</v>
      </c>
      <c r="I3" s="7">
        <v>32556</v>
      </c>
      <c r="J3" s="7">
        <v>42833</v>
      </c>
      <c r="K3" s="8">
        <v>43749</v>
      </c>
      <c r="L3">
        <f t="shared" ref="L3:L46" si="0">YEAR(K3)-YEAR(I3)</f>
        <v>30</v>
      </c>
      <c r="M3">
        <f t="shared" ref="M3:M46" si="1">MONTH(K3)</f>
        <v>10</v>
      </c>
    </row>
    <row r="4" spans="1:15">
      <c r="A4" t="s">
        <v>22</v>
      </c>
      <c r="B4" t="s">
        <v>23</v>
      </c>
      <c r="C4" s="3">
        <v>80000</v>
      </c>
      <c r="D4" t="s">
        <v>24</v>
      </c>
      <c r="E4" t="s">
        <v>16</v>
      </c>
      <c r="F4">
        <v>3</v>
      </c>
      <c r="G4" t="s">
        <v>24</v>
      </c>
      <c r="H4" s="4" t="s">
        <v>25</v>
      </c>
      <c r="I4" s="7">
        <v>33440</v>
      </c>
      <c r="J4" s="7">
        <v>42811</v>
      </c>
      <c r="K4" s="8">
        <v>43484</v>
      </c>
      <c r="L4">
        <f t="shared" si="0"/>
        <v>28</v>
      </c>
      <c r="M4">
        <f t="shared" si="1"/>
        <v>1</v>
      </c>
      <c r="O4">
        <f>MODE(M:M)</f>
        <v>12</v>
      </c>
    </row>
    <row r="5" spans="1:13">
      <c r="A5" t="s">
        <v>26</v>
      </c>
      <c r="B5" t="s">
        <v>19</v>
      </c>
      <c r="C5" s="3">
        <v>45000</v>
      </c>
      <c r="D5" t="s">
        <v>15</v>
      </c>
      <c r="E5" t="s">
        <v>16</v>
      </c>
      <c r="F5">
        <v>5</v>
      </c>
      <c r="G5" t="s">
        <v>15</v>
      </c>
      <c r="H5" s="4" t="s">
        <v>27</v>
      </c>
      <c r="I5" s="7">
        <v>32940</v>
      </c>
      <c r="J5" s="7">
        <v>42443</v>
      </c>
      <c r="K5" s="8">
        <v>44271</v>
      </c>
      <c r="L5">
        <f t="shared" si="0"/>
        <v>31</v>
      </c>
      <c r="M5">
        <f t="shared" si="1"/>
        <v>3</v>
      </c>
    </row>
    <row r="6" spans="1:13">
      <c r="A6" t="s">
        <v>28</v>
      </c>
      <c r="B6" t="s">
        <v>19</v>
      </c>
      <c r="C6" s="3">
        <v>90000</v>
      </c>
      <c r="D6" t="s">
        <v>15</v>
      </c>
      <c r="E6" t="s">
        <v>16</v>
      </c>
      <c r="F6">
        <v>5</v>
      </c>
      <c r="G6" t="s">
        <v>15</v>
      </c>
      <c r="H6" s="4" t="s">
        <v>29</v>
      </c>
      <c r="I6" s="7">
        <v>32752</v>
      </c>
      <c r="J6" s="7">
        <v>42809</v>
      </c>
      <c r="K6" s="8">
        <v>43644</v>
      </c>
      <c r="L6">
        <f t="shared" si="0"/>
        <v>30</v>
      </c>
      <c r="M6">
        <f t="shared" si="1"/>
        <v>6</v>
      </c>
    </row>
    <row r="7" spans="1:13">
      <c r="A7" t="s">
        <v>30</v>
      </c>
      <c r="B7" t="s">
        <v>23</v>
      </c>
      <c r="C7" s="3">
        <v>89700</v>
      </c>
      <c r="D7" t="s">
        <v>15</v>
      </c>
      <c r="E7" t="s">
        <v>16</v>
      </c>
      <c r="F7">
        <v>3</v>
      </c>
      <c r="G7" t="s">
        <v>15</v>
      </c>
      <c r="H7" s="4" t="s">
        <v>31</v>
      </c>
      <c r="I7" s="7">
        <v>33610</v>
      </c>
      <c r="J7" s="7">
        <v>42795</v>
      </c>
      <c r="K7" s="8">
        <v>43689</v>
      </c>
      <c r="L7">
        <f t="shared" si="0"/>
        <v>27</v>
      </c>
      <c r="M7">
        <f t="shared" si="1"/>
        <v>8</v>
      </c>
    </row>
    <row r="8" spans="1:13">
      <c r="A8" t="s">
        <v>32</v>
      </c>
      <c r="B8" t="s">
        <v>23</v>
      </c>
      <c r="C8" s="3">
        <v>89700</v>
      </c>
      <c r="D8" t="s">
        <v>15</v>
      </c>
      <c r="E8" t="s">
        <v>16</v>
      </c>
      <c r="F8">
        <v>4</v>
      </c>
      <c r="G8" t="s">
        <v>15</v>
      </c>
      <c r="H8" s="4" t="s">
        <v>33</v>
      </c>
      <c r="I8" s="7">
        <v>34856</v>
      </c>
      <c r="J8" s="7">
        <v>42434</v>
      </c>
      <c r="K8" s="8">
        <v>43291</v>
      </c>
      <c r="L8">
        <f t="shared" si="0"/>
        <v>23</v>
      </c>
      <c r="M8">
        <f t="shared" si="1"/>
        <v>7</v>
      </c>
    </row>
    <row r="9" spans="1:13">
      <c r="A9" t="s">
        <v>34</v>
      </c>
      <c r="B9" t="s">
        <v>23</v>
      </c>
      <c r="C9" s="3">
        <v>89700</v>
      </c>
      <c r="D9" t="s">
        <v>15</v>
      </c>
      <c r="E9" t="s">
        <v>16</v>
      </c>
      <c r="F9">
        <v>3</v>
      </c>
      <c r="G9" t="s">
        <v>24</v>
      </c>
      <c r="H9" s="4" t="s">
        <v>35</v>
      </c>
      <c r="I9" s="7">
        <v>33443</v>
      </c>
      <c r="J9" s="7">
        <v>42806</v>
      </c>
      <c r="K9" s="8">
        <v>43829</v>
      </c>
      <c r="L9">
        <f t="shared" si="0"/>
        <v>28</v>
      </c>
      <c r="M9">
        <f t="shared" si="1"/>
        <v>12</v>
      </c>
    </row>
    <row r="10" spans="1:13">
      <c r="A10" t="s">
        <v>36</v>
      </c>
      <c r="B10" t="s">
        <v>14</v>
      </c>
      <c r="C10" s="3">
        <v>89700</v>
      </c>
      <c r="D10" t="s">
        <v>15</v>
      </c>
      <c r="E10" t="s">
        <v>16</v>
      </c>
      <c r="F10">
        <v>5</v>
      </c>
      <c r="G10" t="s">
        <v>24</v>
      </c>
      <c r="H10" s="4" t="s">
        <v>37</v>
      </c>
      <c r="I10" s="7">
        <v>34126</v>
      </c>
      <c r="J10" s="7">
        <v>42799</v>
      </c>
      <c r="K10" s="8">
        <v>43361</v>
      </c>
      <c r="L10">
        <f t="shared" si="0"/>
        <v>25</v>
      </c>
      <c r="M10">
        <f t="shared" si="1"/>
        <v>9</v>
      </c>
    </row>
    <row r="11" spans="1:13">
      <c r="A11" t="s">
        <v>38</v>
      </c>
      <c r="B11" t="s">
        <v>14</v>
      </c>
      <c r="C11" s="3">
        <v>80000</v>
      </c>
      <c r="D11" t="s">
        <v>15</v>
      </c>
      <c r="E11" t="s">
        <v>16</v>
      </c>
      <c r="F11">
        <v>5</v>
      </c>
      <c r="G11" t="s">
        <v>24</v>
      </c>
      <c r="H11" s="4" t="s">
        <v>39</v>
      </c>
      <c r="I11" s="7">
        <v>31514</v>
      </c>
      <c r="J11" s="7">
        <v>42483</v>
      </c>
      <c r="K11" s="8">
        <v>43756</v>
      </c>
      <c r="L11">
        <f t="shared" si="0"/>
        <v>33</v>
      </c>
      <c r="M11">
        <f t="shared" si="1"/>
        <v>10</v>
      </c>
    </row>
    <row r="12" spans="1:13">
      <c r="A12" t="s">
        <v>40</v>
      </c>
      <c r="B12" t="s">
        <v>14</v>
      </c>
      <c r="C12" s="3">
        <v>150000</v>
      </c>
      <c r="D12" t="s">
        <v>15</v>
      </c>
      <c r="E12" t="s">
        <v>16</v>
      </c>
      <c r="F12">
        <v>5</v>
      </c>
      <c r="G12" t="s">
        <v>15</v>
      </c>
      <c r="H12" s="4" t="s">
        <v>41</v>
      </c>
      <c r="I12" s="7">
        <v>33420</v>
      </c>
      <c r="J12" s="7">
        <v>42801</v>
      </c>
      <c r="K12" s="8">
        <v>43699</v>
      </c>
      <c r="L12">
        <f t="shared" si="0"/>
        <v>28</v>
      </c>
      <c r="M12">
        <f t="shared" si="1"/>
        <v>8</v>
      </c>
    </row>
    <row r="13" spans="1:13">
      <c r="A13" t="s">
        <v>42</v>
      </c>
      <c r="B13" t="s">
        <v>23</v>
      </c>
      <c r="C13" s="3">
        <v>150000</v>
      </c>
      <c r="D13" t="s">
        <v>15</v>
      </c>
      <c r="E13" t="s">
        <v>16</v>
      </c>
      <c r="F13">
        <v>5</v>
      </c>
      <c r="G13" t="s">
        <v>15</v>
      </c>
      <c r="H13" s="4" t="s">
        <v>43</v>
      </c>
      <c r="I13" s="7">
        <v>32675</v>
      </c>
      <c r="J13" s="7">
        <v>42854</v>
      </c>
      <c r="K13" s="8">
        <v>43643</v>
      </c>
      <c r="L13">
        <f t="shared" si="0"/>
        <v>30</v>
      </c>
      <c r="M13">
        <f t="shared" si="1"/>
        <v>6</v>
      </c>
    </row>
    <row r="14" spans="1:13">
      <c r="A14" t="s">
        <v>44</v>
      </c>
      <c r="B14" t="s">
        <v>14</v>
      </c>
      <c r="C14" s="3">
        <v>89700</v>
      </c>
      <c r="D14" t="s">
        <v>24</v>
      </c>
      <c r="E14" t="s">
        <v>16</v>
      </c>
      <c r="F14">
        <v>5</v>
      </c>
      <c r="G14" t="s">
        <v>24</v>
      </c>
      <c r="H14" s="4" t="s">
        <v>45</v>
      </c>
      <c r="I14" s="7">
        <v>33484</v>
      </c>
      <c r="J14" s="7">
        <v>42487</v>
      </c>
      <c r="K14" s="8">
        <v>43357</v>
      </c>
      <c r="L14">
        <f t="shared" si="0"/>
        <v>27</v>
      </c>
      <c r="M14">
        <f t="shared" si="1"/>
        <v>9</v>
      </c>
    </row>
    <row r="15" spans="1:13">
      <c r="A15" t="s">
        <v>46</v>
      </c>
      <c r="B15" t="s">
        <v>19</v>
      </c>
      <c r="C15" s="3">
        <v>85000</v>
      </c>
      <c r="D15" t="s">
        <v>20</v>
      </c>
      <c r="E15" t="s">
        <v>16</v>
      </c>
      <c r="F15">
        <v>5</v>
      </c>
      <c r="G15" t="s">
        <v>20</v>
      </c>
      <c r="H15" s="4">
        <v>88885623</v>
      </c>
      <c r="I15" s="7">
        <v>33348</v>
      </c>
      <c r="J15" s="7">
        <v>42806</v>
      </c>
      <c r="K15" s="8">
        <v>43775</v>
      </c>
      <c r="L15">
        <f t="shared" si="0"/>
        <v>28</v>
      </c>
      <c r="M15">
        <f t="shared" si="1"/>
        <v>11</v>
      </c>
    </row>
    <row r="16" spans="1:13">
      <c r="A16" t="s">
        <v>47</v>
      </c>
      <c r="B16" t="s">
        <v>19</v>
      </c>
      <c r="C16" s="3">
        <v>55000</v>
      </c>
      <c r="D16" t="s">
        <v>20</v>
      </c>
      <c r="E16" t="s">
        <v>48</v>
      </c>
      <c r="F16">
        <v>5</v>
      </c>
      <c r="G16" t="s">
        <v>20</v>
      </c>
      <c r="H16" s="4">
        <v>888856126</v>
      </c>
      <c r="I16" s="7">
        <v>33211</v>
      </c>
      <c r="J16" s="7">
        <v>42470</v>
      </c>
      <c r="K16" s="8">
        <v>43455</v>
      </c>
      <c r="L16">
        <f t="shared" si="0"/>
        <v>28</v>
      </c>
      <c r="M16">
        <f t="shared" si="1"/>
        <v>12</v>
      </c>
    </row>
    <row r="17" spans="1:13">
      <c r="A17" t="s">
        <v>49</v>
      </c>
      <c r="B17" t="s">
        <v>19</v>
      </c>
      <c r="C17" s="3">
        <v>45000</v>
      </c>
      <c r="D17" t="s">
        <v>20</v>
      </c>
      <c r="E17" t="s">
        <v>48</v>
      </c>
      <c r="F17">
        <v>5</v>
      </c>
      <c r="G17" t="s">
        <v>24</v>
      </c>
      <c r="H17" s="4">
        <v>888856127</v>
      </c>
      <c r="I17" s="7">
        <v>33365</v>
      </c>
      <c r="J17" s="7">
        <v>42442</v>
      </c>
      <c r="K17" s="8">
        <v>43448</v>
      </c>
      <c r="L17">
        <f t="shared" si="0"/>
        <v>27</v>
      </c>
      <c r="M17">
        <f t="shared" si="1"/>
        <v>12</v>
      </c>
    </row>
    <row r="18" spans="1:13">
      <c r="A18" t="s">
        <v>50</v>
      </c>
      <c r="B18" t="s">
        <v>19</v>
      </c>
      <c r="C18" s="5">
        <v>110000</v>
      </c>
      <c r="D18" t="s">
        <v>20</v>
      </c>
      <c r="E18" t="s">
        <v>48</v>
      </c>
      <c r="F18">
        <v>5</v>
      </c>
      <c r="G18" t="s">
        <v>20</v>
      </c>
      <c r="H18" s="4">
        <v>888856128</v>
      </c>
      <c r="I18" s="7">
        <v>34560</v>
      </c>
      <c r="J18" s="7">
        <v>42839</v>
      </c>
      <c r="K18" s="8">
        <v>43491</v>
      </c>
      <c r="L18">
        <f t="shared" si="0"/>
        <v>25</v>
      </c>
      <c r="M18">
        <f t="shared" si="1"/>
        <v>1</v>
      </c>
    </row>
    <row r="19" spans="1:13">
      <c r="A19" t="s">
        <v>51</v>
      </c>
      <c r="B19" t="s">
        <v>19</v>
      </c>
      <c r="C19" s="3">
        <v>80000</v>
      </c>
      <c r="D19" t="s">
        <v>15</v>
      </c>
      <c r="E19" t="s">
        <v>48</v>
      </c>
      <c r="F19">
        <v>5</v>
      </c>
      <c r="G19" t="s">
        <v>15</v>
      </c>
      <c r="H19" s="4">
        <v>888856129</v>
      </c>
      <c r="I19" s="7">
        <v>32863</v>
      </c>
      <c r="J19" s="7">
        <v>42446</v>
      </c>
      <c r="K19" s="8">
        <v>43248</v>
      </c>
      <c r="L19">
        <f t="shared" si="0"/>
        <v>29</v>
      </c>
      <c r="M19">
        <f t="shared" si="1"/>
        <v>5</v>
      </c>
    </row>
    <row r="20" spans="1:13">
      <c r="A20" t="s">
        <v>52</v>
      </c>
      <c r="B20" t="s">
        <v>19</v>
      </c>
      <c r="C20" s="3">
        <v>70000</v>
      </c>
      <c r="D20" t="s">
        <v>15</v>
      </c>
      <c r="E20" t="s">
        <v>48</v>
      </c>
      <c r="F20">
        <v>5</v>
      </c>
      <c r="G20" t="s">
        <v>15</v>
      </c>
      <c r="H20" s="4">
        <v>888856130</v>
      </c>
      <c r="I20" s="7">
        <v>32112</v>
      </c>
      <c r="J20" s="7">
        <v>42472</v>
      </c>
      <c r="K20" s="8">
        <v>43282</v>
      </c>
      <c r="L20">
        <f t="shared" si="0"/>
        <v>31</v>
      </c>
      <c r="M20">
        <f t="shared" si="1"/>
        <v>7</v>
      </c>
    </row>
    <row r="21" spans="1:13">
      <c r="A21" t="s">
        <v>53</v>
      </c>
      <c r="B21" t="s">
        <v>23</v>
      </c>
      <c r="C21" s="3">
        <v>65000</v>
      </c>
      <c r="D21" t="s">
        <v>24</v>
      </c>
      <c r="E21" t="s">
        <v>48</v>
      </c>
      <c r="F21">
        <v>4</v>
      </c>
      <c r="G21" t="s">
        <v>24</v>
      </c>
      <c r="H21" s="4">
        <v>888856131</v>
      </c>
      <c r="I21" s="7">
        <v>34921</v>
      </c>
      <c r="J21" s="7">
        <v>42814</v>
      </c>
      <c r="K21" s="8">
        <v>43516</v>
      </c>
      <c r="L21">
        <f t="shared" si="0"/>
        <v>24</v>
      </c>
      <c r="M21">
        <f t="shared" si="1"/>
        <v>2</v>
      </c>
    </row>
    <row r="22" spans="1:13">
      <c r="A22" t="s">
        <v>54</v>
      </c>
      <c r="B22" t="s">
        <v>23</v>
      </c>
      <c r="C22" s="3">
        <v>70000</v>
      </c>
      <c r="D22" t="s">
        <v>24</v>
      </c>
      <c r="E22" t="s">
        <v>48</v>
      </c>
      <c r="F22">
        <v>4</v>
      </c>
      <c r="G22" t="s">
        <v>24</v>
      </c>
      <c r="H22" s="4">
        <v>888856132</v>
      </c>
      <c r="I22" s="7">
        <v>34602</v>
      </c>
      <c r="J22" s="7">
        <v>42802</v>
      </c>
      <c r="K22" s="8">
        <v>43861</v>
      </c>
      <c r="L22">
        <f t="shared" si="0"/>
        <v>26</v>
      </c>
      <c r="M22">
        <f t="shared" si="1"/>
        <v>1</v>
      </c>
    </row>
    <row r="23" spans="1:13">
      <c r="A23" t="s">
        <v>55</v>
      </c>
      <c r="B23" t="s">
        <v>23</v>
      </c>
      <c r="C23" s="3">
        <v>45000</v>
      </c>
      <c r="D23" t="s">
        <v>24</v>
      </c>
      <c r="E23" t="s">
        <v>48</v>
      </c>
      <c r="F23">
        <v>2</v>
      </c>
      <c r="G23" t="s">
        <v>24</v>
      </c>
      <c r="H23" s="4">
        <v>888856133</v>
      </c>
      <c r="I23" s="7">
        <v>34602</v>
      </c>
      <c r="J23" s="7">
        <v>42470</v>
      </c>
      <c r="K23" s="8">
        <v>43290</v>
      </c>
      <c r="L23">
        <f t="shared" si="0"/>
        <v>24</v>
      </c>
      <c r="M23">
        <f t="shared" si="1"/>
        <v>7</v>
      </c>
    </row>
    <row r="24" spans="1:13">
      <c r="A24" t="s">
        <v>56</v>
      </c>
      <c r="B24" t="s">
        <v>23</v>
      </c>
      <c r="C24" s="3">
        <v>10000</v>
      </c>
      <c r="D24" t="s">
        <v>24</v>
      </c>
      <c r="E24" t="s">
        <v>48</v>
      </c>
      <c r="F24">
        <v>0</v>
      </c>
      <c r="G24" t="s">
        <v>24</v>
      </c>
      <c r="H24" s="4">
        <v>888856134</v>
      </c>
      <c r="I24" s="7">
        <v>34383</v>
      </c>
      <c r="J24" s="7">
        <v>42842</v>
      </c>
      <c r="K24" s="8">
        <v>43286</v>
      </c>
      <c r="L24">
        <f t="shared" si="0"/>
        <v>24</v>
      </c>
      <c r="M24">
        <f t="shared" si="1"/>
        <v>7</v>
      </c>
    </row>
    <row r="25" spans="1:13">
      <c r="A25" t="s">
        <v>57</v>
      </c>
      <c r="B25" t="s">
        <v>14</v>
      </c>
      <c r="C25" s="3">
        <v>130000</v>
      </c>
      <c r="D25" t="s">
        <v>24</v>
      </c>
      <c r="E25" t="s">
        <v>48</v>
      </c>
      <c r="F25">
        <v>2</v>
      </c>
      <c r="G25" t="s">
        <v>24</v>
      </c>
      <c r="H25" s="4">
        <v>888856135</v>
      </c>
      <c r="I25" s="7">
        <v>35030</v>
      </c>
      <c r="J25" s="7">
        <v>42433</v>
      </c>
      <c r="K25" s="8">
        <v>43105</v>
      </c>
      <c r="L25">
        <f t="shared" si="0"/>
        <v>23</v>
      </c>
      <c r="M25">
        <f t="shared" si="1"/>
        <v>1</v>
      </c>
    </row>
    <row r="26" spans="1:13">
      <c r="A26" t="s">
        <v>58</v>
      </c>
      <c r="B26" t="s">
        <v>14</v>
      </c>
      <c r="C26" s="3">
        <v>130000</v>
      </c>
      <c r="D26" t="s">
        <v>24</v>
      </c>
      <c r="E26" t="s">
        <v>48</v>
      </c>
      <c r="F26">
        <v>10</v>
      </c>
      <c r="G26" t="s">
        <v>24</v>
      </c>
      <c r="H26" s="4">
        <v>888856136</v>
      </c>
      <c r="I26" s="7">
        <v>31221</v>
      </c>
      <c r="J26" s="7">
        <v>42856</v>
      </c>
      <c r="K26" s="8">
        <v>43677</v>
      </c>
      <c r="L26">
        <f t="shared" si="0"/>
        <v>34</v>
      </c>
      <c r="M26">
        <f t="shared" si="1"/>
        <v>7</v>
      </c>
    </row>
    <row r="27" spans="1:13">
      <c r="A27" t="s">
        <v>59</v>
      </c>
      <c r="B27" t="s">
        <v>14</v>
      </c>
      <c r="C27" s="3">
        <v>140000</v>
      </c>
      <c r="D27" t="s">
        <v>24</v>
      </c>
      <c r="E27" t="s">
        <v>48</v>
      </c>
      <c r="F27">
        <v>3</v>
      </c>
      <c r="G27" t="s">
        <v>24</v>
      </c>
      <c r="H27" s="4">
        <v>888856137</v>
      </c>
      <c r="I27" s="7">
        <v>33977</v>
      </c>
      <c r="J27" s="7">
        <v>42802</v>
      </c>
      <c r="K27" s="8">
        <v>43431</v>
      </c>
      <c r="L27">
        <f t="shared" si="0"/>
        <v>25</v>
      </c>
      <c r="M27">
        <f t="shared" si="1"/>
        <v>11</v>
      </c>
    </row>
    <row r="28" spans="1:13">
      <c r="A28" t="s">
        <v>60</v>
      </c>
      <c r="B28" t="s">
        <v>14</v>
      </c>
      <c r="C28" s="3">
        <v>45000</v>
      </c>
      <c r="D28" t="s">
        <v>20</v>
      </c>
      <c r="E28" t="s">
        <v>48</v>
      </c>
      <c r="F28">
        <v>5</v>
      </c>
      <c r="G28" t="s">
        <v>20</v>
      </c>
      <c r="H28" s="4">
        <v>888856138</v>
      </c>
      <c r="I28" s="7">
        <v>35134</v>
      </c>
      <c r="J28" s="7">
        <v>42464</v>
      </c>
      <c r="K28" s="8">
        <v>43116</v>
      </c>
      <c r="L28">
        <f t="shared" si="0"/>
        <v>22</v>
      </c>
      <c r="M28">
        <f t="shared" si="1"/>
        <v>1</v>
      </c>
    </row>
    <row r="29" spans="1:13">
      <c r="A29" t="s">
        <v>61</v>
      </c>
      <c r="B29" t="s">
        <v>14</v>
      </c>
      <c r="C29" s="3">
        <v>89700</v>
      </c>
      <c r="D29" t="s">
        <v>20</v>
      </c>
      <c r="E29" t="s">
        <v>48</v>
      </c>
      <c r="F29">
        <v>5</v>
      </c>
      <c r="G29" t="s">
        <v>20</v>
      </c>
      <c r="H29" s="4">
        <v>888856139</v>
      </c>
      <c r="I29" s="7">
        <v>35202</v>
      </c>
      <c r="J29" s="7">
        <v>42453</v>
      </c>
      <c r="K29" s="8">
        <v>43214</v>
      </c>
      <c r="L29">
        <f t="shared" si="0"/>
        <v>22</v>
      </c>
      <c r="M29">
        <f t="shared" si="1"/>
        <v>4</v>
      </c>
    </row>
    <row r="30" spans="1:13">
      <c r="A30" t="s">
        <v>62</v>
      </c>
      <c r="B30" t="s">
        <v>14</v>
      </c>
      <c r="C30" s="3">
        <v>150000</v>
      </c>
      <c r="D30" t="s">
        <v>20</v>
      </c>
      <c r="E30" t="s">
        <v>63</v>
      </c>
      <c r="F30">
        <v>5</v>
      </c>
      <c r="G30" t="s">
        <v>20</v>
      </c>
      <c r="H30" s="4">
        <v>888856140</v>
      </c>
      <c r="I30" s="7">
        <v>35167</v>
      </c>
      <c r="J30" s="7">
        <v>42460</v>
      </c>
      <c r="K30" s="8">
        <v>43219</v>
      </c>
      <c r="L30">
        <f t="shared" si="0"/>
        <v>22</v>
      </c>
      <c r="M30">
        <f t="shared" si="1"/>
        <v>4</v>
      </c>
    </row>
    <row r="31" spans="1:13">
      <c r="A31" t="s">
        <v>64</v>
      </c>
      <c r="B31" t="s">
        <v>19</v>
      </c>
      <c r="C31" s="3">
        <v>85000</v>
      </c>
      <c r="D31" t="s">
        <v>20</v>
      </c>
      <c r="E31" t="s">
        <v>63</v>
      </c>
      <c r="F31">
        <v>0</v>
      </c>
      <c r="G31" t="s">
        <v>20</v>
      </c>
      <c r="H31" s="4">
        <v>888856141</v>
      </c>
      <c r="I31" s="7">
        <v>35397</v>
      </c>
      <c r="J31" s="7">
        <v>42436</v>
      </c>
      <c r="K31" s="8">
        <v>43370</v>
      </c>
      <c r="L31">
        <f t="shared" si="0"/>
        <v>22</v>
      </c>
      <c r="M31">
        <f t="shared" si="1"/>
        <v>9</v>
      </c>
    </row>
    <row r="32" spans="1:13">
      <c r="A32" t="s">
        <v>65</v>
      </c>
      <c r="B32" t="s">
        <v>23</v>
      </c>
      <c r="C32" s="3">
        <v>60000</v>
      </c>
      <c r="D32" t="s">
        <v>15</v>
      </c>
      <c r="E32" t="s">
        <v>48</v>
      </c>
      <c r="F32">
        <v>5</v>
      </c>
      <c r="G32" t="s">
        <v>24</v>
      </c>
      <c r="H32" s="4">
        <v>888856142</v>
      </c>
      <c r="I32" s="7">
        <v>34033</v>
      </c>
      <c r="J32" s="7">
        <v>42435</v>
      </c>
      <c r="K32" s="8">
        <v>43337</v>
      </c>
      <c r="L32">
        <f t="shared" si="0"/>
        <v>25</v>
      </c>
      <c r="M32">
        <f t="shared" si="1"/>
        <v>8</v>
      </c>
    </row>
    <row r="33" spans="1:13">
      <c r="A33" t="s">
        <v>66</v>
      </c>
      <c r="B33" t="s">
        <v>19</v>
      </c>
      <c r="C33" s="3">
        <v>50000</v>
      </c>
      <c r="D33" t="s">
        <v>15</v>
      </c>
      <c r="E33" t="s">
        <v>48</v>
      </c>
      <c r="F33">
        <v>12</v>
      </c>
      <c r="G33" t="s">
        <v>24</v>
      </c>
      <c r="H33" s="4">
        <v>888856143</v>
      </c>
      <c r="I33" s="7">
        <v>29946</v>
      </c>
      <c r="J33" s="7">
        <v>42824</v>
      </c>
      <c r="K33" s="8">
        <v>43833</v>
      </c>
      <c r="L33">
        <f t="shared" si="0"/>
        <v>39</v>
      </c>
      <c r="M33">
        <f t="shared" si="1"/>
        <v>1</v>
      </c>
    </row>
    <row r="34" spans="1:13">
      <c r="A34" t="s">
        <v>67</v>
      </c>
      <c r="B34" t="s">
        <v>19</v>
      </c>
      <c r="C34" s="3">
        <v>89000</v>
      </c>
      <c r="D34" t="s">
        <v>15</v>
      </c>
      <c r="E34" t="s">
        <v>68</v>
      </c>
      <c r="F34">
        <v>5</v>
      </c>
      <c r="G34" t="s">
        <v>24</v>
      </c>
      <c r="H34" s="4" t="s">
        <v>69</v>
      </c>
      <c r="I34" s="7">
        <v>34648</v>
      </c>
      <c r="J34" s="7">
        <v>42807</v>
      </c>
      <c r="K34" s="8">
        <v>43932</v>
      </c>
      <c r="L34">
        <f t="shared" si="0"/>
        <v>26</v>
      </c>
      <c r="M34">
        <f t="shared" si="1"/>
        <v>4</v>
      </c>
    </row>
    <row r="35" spans="1:13">
      <c r="A35" t="s">
        <v>70</v>
      </c>
      <c r="B35" t="s">
        <v>19</v>
      </c>
      <c r="C35" s="3">
        <v>55000</v>
      </c>
      <c r="D35" t="s">
        <v>15</v>
      </c>
      <c r="E35" t="s">
        <v>68</v>
      </c>
      <c r="F35">
        <v>5</v>
      </c>
      <c r="G35" t="s">
        <v>24</v>
      </c>
      <c r="H35" s="4" t="s">
        <v>71</v>
      </c>
      <c r="I35" s="7">
        <v>34375</v>
      </c>
      <c r="J35" s="7">
        <v>42809</v>
      </c>
      <c r="K35" s="8">
        <v>43709</v>
      </c>
      <c r="L35">
        <f t="shared" si="0"/>
        <v>25</v>
      </c>
      <c r="M35">
        <f t="shared" si="1"/>
        <v>9</v>
      </c>
    </row>
    <row r="36" spans="1:13">
      <c r="A36" t="s">
        <v>72</v>
      </c>
      <c r="B36" t="s">
        <v>23</v>
      </c>
      <c r="C36" s="3">
        <v>45000</v>
      </c>
      <c r="D36" t="s">
        <v>15</v>
      </c>
      <c r="E36" t="s">
        <v>48</v>
      </c>
      <c r="F36">
        <v>2</v>
      </c>
      <c r="G36" t="s">
        <v>24</v>
      </c>
      <c r="H36" s="4" t="s">
        <v>73</v>
      </c>
      <c r="I36" s="7">
        <v>35340</v>
      </c>
      <c r="J36" s="7">
        <v>42842</v>
      </c>
      <c r="K36" s="8">
        <v>43756</v>
      </c>
      <c r="L36">
        <f t="shared" si="0"/>
        <v>23</v>
      </c>
      <c r="M36">
        <f t="shared" si="1"/>
        <v>10</v>
      </c>
    </row>
    <row r="37" spans="1:13">
      <c r="A37" t="s">
        <v>74</v>
      </c>
      <c r="B37" t="s">
        <v>23</v>
      </c>
      <c r="C37" s="3">
        <v>40000</v>
      </c>
      <c r="D37" t="s">
        <v>15</v>
      </c>
      <c r="E37" t="s">
        <v>48</v>
      </c>
      <c r="F37">
        <v>2</v>
      </c>
      <c r="G37" t="s">
        <v>15</v>
      </c>
      <c r="H37" s="4" t="s">
        <v>75</v>
      </c>
      <c r="I37" s="7">
        <v>35278</v>
      </c>
      <c r="J37" s="7">
        <v>42848</v>
      </c>
      <c r="K37" s="8">
        <v>43589</v>
      </c>
      <c r="L37">
        <f t="shared" si="0"/>
        <v>23</v>
      </c>
      <c r="M37">
        <f t="shared" si="1"/>
        <v>5</v>
      </c>
    </row>
    <row r="38" spans="1:13">
      <c r="A38" t="s">
        <v>76</v>
      </c>
      <c r="B38" t="s">
        <v>23</v>
      </c>
      <c r="C38" s="3">
        <v>55000</v>
      </c>
      <c r="D38" t="s">
        <v>15</v>
      </c>
      <c r="E38" t="s">
        <v>48</v>
      </c>
      <c r="F38">
        <v>4</v>
      </c>
      <c r="G38" t="s">
        <v>15</v>
      </c>
      <c r="H38" s="4" t="s">
        <v>77</v>
      </c>
      <c r="I38" s="7">
        <v>31531</v>
      </c>
      <c r="J38" s="7">
        <v>42803</v>
      </c>
      <c r="K38" s="8">
        <v>43522</v>
      </c>
      <c r="L38">
        <f t="shared" si="0"/>
        <v>33</v>
      </c>
      <c r="M38">
        <f t="shared" si="1"/>
        <v>2</v>
      </c>
    </row>
    <row r="39" spans="1:13">
      <c r="A39" t="s">
        <v>78</v>
      </c>
      <c r="B39" t="s">
        <v>23</v>
      </c>
      <c r="C39" s="3">
        <v>50000</v>
      </c>
      <c r="D39" t="s">
        <v>15</v>
      </c>
      <c r="E39" t="s">
        <v>48</v>
      </c>
      <c r="F39">
        <v>3</v>
      </c>
      <c r="G39" t="s">
        <v>15</v>
      </c>
      <c r="H39" s="4" t="s">
        <v>79</v>
      </c>
      <c r="I39" s="7">
        <v>34576</v>
      </c>
      <c r="J39" s="7">
        <v>42832</v>
      </c>
      <c r="K39" s="8">
        <v>43682</v>
      </c>
      <c r="L39">
        <f t="shared" si="0"/>
        <v>25</v>
      </c>
      <c r="M39">
        <f t="shared" si="1"/>
        <v>8</v>
      </c>
    </row>
    <row r="40" spans="1:13">
      <c r="A40" t="s">
        <v>80</v>
      </c>
      <c r="B40" t="s">
        <v>23</v>
      </c>
      <c r="C40" s="3">
        <v>50000</v>
      </c>
      <c r="D40" t="s">
        <v>15</v>
      </c>
      <c r="E40" t="s">
        <v>48</v>
      </c>
      <c r="F40">
        <v>2</v>
      </c>
      <c r="G40" t="s">
        <v>15</v>
      </c>
      <c r="H40" s="4" t="s">
        <v>81</v>
      </c>
      <c r="I40" s="7">
        <v>35113</v>
      </c>
      <c r="J40" s="7">
        <v>42472</v>
      </c>
      <c r="K40" s="8">
        <v>43426</v>
      </c>
      <c r="L40">
        <f t="shared" si="0"/>
        <v>22</v>
      </c>
      <c r="M40">
        <f t="shared" si="1"/>
        <v>11</v>
      </c>
    </row>
    <row r="41" spans="1:13">
      <c r="A41" t="s">
        <v>82</v>
      </c>
      <c r="B41" t="s">
        <v>14</v>
      </c>
      <c r="C41" s="3">
        <v>80000</v>
      </c>
      <c r="D41" t="s">
        <v>83</v>
      </c>
      <c r="E41" t="s">
        <v>48</v>
      </c>
      <c r="F41">
        <v>3</v>
      </c>
      <c r="G41" t="s">
        <v>20</v>
      </c>
      <c r="H41" s="4" t="s">
        <v>84</v>
      </c>
      <c r="I41" s="7">
        <v>34989</v>
      </c>
      <c r="J41" s="7">
        <v>42819</v>
      </c>
      <c r="K41" s="8">
        <v>44242</v>
      </c>
      <c r="L41">
        <f t="shared" si="0"/>
        <v>26</v>
      </c>
      <c r="M41">
        <f t="shared" si="1"/>
        <v>2</v>
      </c>
    </row>
    <row r="42" spans="1:13">
      <c r="A42" t="s">
        <v>85</v>
      </c>
      <c r="B42" t="s">
        <v>14</v>
      </c>
      <c r="C42" s="3">
        <v>89700</v>
      </c>
      <c r="D42" t="s">
        <v>83</v>
      </c>
      <c r="E42" t="s">
        <v>48</v>
      </c>
      <c r="F42">
        <v>4</v>
      </c>
      <c r="G42" t="s">
        <v>20</v>
      </c>
      <c r="H42" s="4" t="s">
        <v>86</v>
      </c>
      <c r="I42" s="7">
        <v>34530</v>
      </c>
      <c r="J42" s="7">
        <v>42433</v>
      </c>
      <c r="K42" s="8">
        <v>43397</v>
      </c>
      <c r="L42">
        <f t="shared" si="0"/>
        <v>24</v>
      </c>
      <c r="M42">
        <f t="shared" si="1"/>
        <v>10</v>
      </c>
    </row>
    <row r="43" spans="1:13">
      <c r="A43" t="s">
        <v>87</v>
      </c>
      <c r="B43" t="s">
        <v>14</v>
      </c>
      <c r="C43" s="3">
        <v>40000</v>
      </c>
      <c r="D43" t="s">
        <v>83</v>
      </c>
      <c r="E43" t="s">
        <v>48</v>
      </c>
      <c r="F43">
        <v>6</v>
      </c>
      <c r="G43" t="s">
        <v>15</v>
      </c>
      <c r="H43" s="4" t="s">
        <v>88</v>
      </c>
      <c r="I43" s="7">
        <v>34740</v>
      </c>
      <c r="J43" s="7">
        <v>42436</v>
      </c>
      <c r="K43" s="8">
        <v>44270</v>
      </c>
      <c r="L43">
        <f t="shared" si="0"/>
        <v>26</v>
      </c>
      <c r="M43">
        <f t="shared" si="1"/>
        <v>3</v>
      </c>
    </row>
    <row r="44" spans="1:13">
      <c r="A44" t="s">
        <v>89</v>
      </c>
      <c r="B44" t="s">
        <v>14</v>
      </c>
      <c r="C44" s="5">
        <v>45000</v>
      </c>
      <c r="D44" t="s">
        <v>20</v>
      </c>
      <c r="E44" t="s">
        <v>48</v>
      </c>
      <c r="F44">
        <v>2</v>
      </c>
      <c r="G44" t="s">
        <v>15</v>
      </c>
      <c r="H44" s="4" t="s">
        <v>90</v>
      </c>
      <c r="I44" s="7">
        <v>34293</v>
      </c>
      <c r="J44" s="7">
        <v>42453</v>
      </c>
      <c r="K44" s="8">
        <v>43453</v>
      </c>
      <c r="L44">
        <f t="shared" si="0"/>
        <v>25</v>
      </c>
      <c r="M44">
        <f t="shared" si="1"/>
        <v>12</v>
      </c>
    </row>
    <row r="45" spans="1:13">
      <c r="A45" t="s">
        <v>91</v>
      </c>
      <c r="B45" t="s">
        <v>23</v>
      </c>
      <c r="C45" s="5">
        <v>50000</v>
      </c>
      <c r="D45" t="s">
        <v>20</v>
      </c>
      <c r="E45" t="s">
        <v>48</v>
      </c>
      <c r="F45">
        <v>3</v>
      </c>
      <c r="G45" t="s">
        <v>24</v>
      </c>
      <c r="H45" s="4" t="s">
        <v>92</v>
      </c>
      <c r="I45" s="7">
        <v>32366</v>
      </c>
      <c r="J45" s="7">
        <v>42482</v>
      </c>
      <c r="K45" s="8">
        <v>44263</v>
      </c>
      <c r="L45">
        <f t="shared" si="0"/>
        <v>33</v>
      </c>
      <c r="M45">
        <f t="shared" si="1"/>
        <v>3</v>
      </c>
    </row>
    <row r="46" spans="1:13">
      <c r="A46" t="s">
        <v>93</v>
      </c>
      <c r="B46" t="s">
        <v>19</v>
      </c>
      <c r="C46" s="3">
        <v>80000</v>
      </c>
      <c r="D46" t="s">
        <v>83</v>
      </c>
      <c r="E46" t="s">
        <v>48</v>
      </c>
      <c r="F46">
        <v>4</v>
      </c>
      <c r="G46" t="s">
        <v>24</v>
      </c>
      <c r="H46" s="4" t="s">
        <v>94</v>
      </c>
      <c r="I46" s="7">
        <v>32203</v>
      </c>
      <c r="J46" s="7">
        <v>42830</v>
      </c>
      <c r="K46" s="8">
        <v>43820</v>
      </c>
      <c r="L46">
        <f t="shared" si="0"/>
        <v>31</v>
      </c>
      <c r="M46">
        <f t="shared" si="1"/>
        <v>12</v>
      </c>
    </row>
    <row r="47" spans="3:3">
      <c r="C47" s="5"/>
    </row>
    <row r="49" spans="4:13">
      <c r="D49" s="3"/>
      <c r="J49" s="4" t="s">
        <v>95</v>
      </c>
      <c r="K49">
        <f>AVERAGE(C8:C42)</f>
        <v>80205.7142857143</v>
      </c>
      <c r="M49">
        <f>MODE(M1:M46)</f>
        <v>12</v>
      </c>
    </row>
    <row r="50" spans="3:11">
      <c r="C50" s="5"/>
      <c r="D50" s="3"/>
      <c r="F50" s="3"/>
      <c r="K50">
        <f>MEDIAN(C8:C42)</f>
        <v>80000</v>
      </c>
    </row>
    <row r="51" spans="3:11">
      <c r="C51" s="5"/>
      <c r="D51" s="3"/>
      <c r="F51" s="3"/>
      <c r="K51">
        <f>MODE(C8:C47)</f>
        <v>89700</v>
      </c>
    </row>
    <row r="52" spans="4:6">
      <c r="D52" s="3"/>
      <c r="F52" s="3"/>
    </row>
    <row r="53" spans="4:11">
      <c r="D53" s="3"/>
      <c r="F53" s="3"/>
      <c r="J53" s="4" t="s">
        <v>96</v>
      </c>
      <c r="K53">
        <f>AVERAGE(C2:C44)</f>
        <v>80625.5813953488</v>
      </c>
    </row>
    <row r="54" spans="4:11">
      <c r="D54" s="3"/>
      <c r="F54" s="3"/>
      <c r="K54">
        <f>MEDIAN(C2:C44)</f>
        <v>80000</v>
      </c>
    </row>
    <row r="55" spans="4:11">
      <c r="D55" s="3"/>
      <c r="F55" s="3"/>
      <c r="K55">
        <f>MODE(C2:C44)</f>
        <v>89700</v>
      </c>
    </row>
    <row r="56" spans="4:6">
      <c r="D56" s="5"/>
      <c r="F56" s="3"/>
    </row>
    <row r="57" spans="4:11">
      <c r="D57" s="3"/>
      <c r="F57" s="3"/>
      <c r="J57" s="4" t="s">
        <v>97</v>
      </c>
      <c r="K57">
        <f>AVERAGE(C3:C46)</f>
        <v>76520.4545454545</v>
      </c>
    </row>
    <row r="58" spans="4:11">
      <c r="D58" s="3"/>
      <c r="F58" s="3"/>
      <c r="K58">
        <f>MEDIAN(C3:C48)</f>
        <v>80000</v>
      </c>
    </row>
    <row r="59" spans="4:11">
      <c r="D59" s="3"/>
      <c r="F59" s="3"/>
      <c r="K59">
        <f>MODE(C3:C46)</f>
        <v>89700</v>
      </c>
    </row>
    <row r="60" spans="4:6">
      <c r="D60" s="3"/>
      <c r="F60" s="3"/>
    </row>
    <row r="61" spans="4:11">
      <c r="D61" s="3"/>
      <c r="F61" s="3"/>
      <c r="J61" s="4" t="s">
        <v>98</v>
      </c>
      <c r="K61">
        <f>AVERAGE(C33:C48)</f>
        <v>58478.5714285714</v>
      </c>
    </row>
    <row r="62" spans="4:11">
      <c r="D62" s="3"/>
      <c r="F62" s="3"/>
      <c r="K62">
        <f>MEDIAN(C33:C49)</f>
        <v>50000</v>
      </c>
    </row>
    <row r="63" spans="3:11">
      <c r="C63" s="5"/>
      <c r="F63" s="3"/>
      <c r="K63">
        <f>MODE(C33:C49)</f>
        <v>50000</v>
      </c>
    </row>
  </sheetData>
  <autoFilter ref="L1:L63">
    <extLst/>
  </autoFilter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H22" sqref="H22"/>
    </sheetView>
  </sheetViews>
  <sheetFormatPr defaultColWidth="8.88888888888889" defaultRowHeight="14.4"/>
  <cols>
    <col min="1" max="1" width="17.4444444444444" customWidth="1"/>
    <col min="2" max="2" width="15.3333333333333" customWidth="1"/>
    <col min="3" max="3" width="15" customWidth="1"/>
    <col min="7" max="7" width="15.8888888888889" customWidth="1"/>
    <col min="9" max="9" width="12.3333333333333" customWidth="1"/>
    <col min="10" max="10" width="16" customWidth="1"/>
    <col min="11" max="11" width="21.6666666666667" customWidth="1"/>
    <col min="15" max="15" width="12.8888888888889"/>
    <col min="16" max="16" width="13.5555555555556" customWidth="1"/>
  </cols>
  <sheetData>
    <row r="1" ht="57.6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</row>
    <row r="2" spans="1:11">
      <c r="A2" t="s">
        <v>13</v>
      </c>
      <c r="B2" t="s">
        <v>14</v>
      </c>
      <c r="C2" s="3">
        <v>230000</v>
      </c>
      <c r="D2" t="s">
        <v>15</v>
      </c>
      <c r="E2" t="s">
        <v>16</v>
      </c>
      <c r="F2">
        <v>5</v>
      </c>
      <c r="G2" t="s">
        <v>15</v>
      </c>
      <c r="H2" s="4" t="s">
        <v>17</v>
      </c>
      <c r="I2" s="7">
        <v>32929</v>
      </c>
      <c r="J2" s="7">
        <v>42463</v>
      </c>
      <c r="K2" s="8">
        <v>43459</v>
      </c>
    </row>
    <row r="3" spans="1:11">
      <c r="A3" t="s">
        <v>36</v>
      </c>
      <c r="B3" t="s">
        <v>14</v>
      </c>
      <c r="C3" s="3">
        <v>89700</v>
      </c>
      <c r="D3" t="s">
        <v>15</v>
      </c>
      <c r="E3" t="s">
        <v>16</v>
      </c>
      <c r="F3">
        <v>5</v>
      </c>
      <c r="G3" t="s">
        <v>24</v>
      </c>
      <c r="H3" s="4" t="s">
        <v>37</v>
      </c>
      <c r="I3" s="7">
        <v>34126</v>
      </c>
      <c r="J3" s="7">
        <v>42799</v>
      </c>
      <c r="K3" s="8">
        <v>43361</v>
      </c>
    </row>
    <row r="4" spans="1:11">
      <c r="A4" t="s">
        <v>38</v>
      </c>
      <c r="B4" t="s">
        <v>14</v>
      </c>
      <c r="C4" s="3">
        <v>80000</v>
      </c>
      <c r="D4" t="s">
        <v>15</v>
      </c>
      <c r="E4" t="s">
        <v>16</v>
      </c>
      <c r="F4">
        <v>5</v>
      </c>
      <c r="G4" t="s">
        <v>24</v>
      </c>
      <c r="H4" s="4" t="s">
        <v>39</v>
      </c>
      <c r="I4" s="7">
        <v>31514</v>
      </c>
      <c r="J4" s="7">
        <v>42483</v>
      </c>
      <c r="K4" s="8">
        <v>43756</v>
      </c>
    </row>
    <row r="5" spans="1:13">
      <c r="A5" t="s">
        <v>40</v>
      </c>
      <c r="B5" t="s">
        <v>14</v>
      </c>
      <c r="C5" s="3">
        <v>150000</v>
      </c>
      <c r="D5" t="s">
        <v>15</v>
      </c>
      <c r="E5" t="s">
        <v>16</v>
      </c>
      <c r="F5">
        <v>5</v>
      </c>
      <c r="G5" t="s">
        <v>15</v>
      </c>
      <c r="H5" s="4" t="s">
        <v>41</v>
      </c>
      <c r="I5" s="7">
        <v>33420</v>
      </c>
      <c r="J5" s="7">
        <v>42801</v>
      </c>
      <c r="K5" s="8">
        <v>43699</v>
      </c>
      <c r="L5" t="s">
        <v>99</v>
      </c>
      <c r="M5">
        <f>QUARTILE(C2:C16,1)</f>
        <v>80000</v>
      </c>
    </row>
    <row r="6" spans="1:13">
      <c r="A6" t="s">
        <v>44</v>
      </c>
      <c r="B6" t="s">
        <v>14</v>
      </c>
      <c r="C6" s="3">
        <v>89700</v>
      </c>
      <c r="D6" t="s">
        <v>24</v>
      </c>
      <c r="E6" t="s">
        <v>16</v>
      </c>
      <c r="F6">
        <v>5</v>
      </c>
      <c r="G6" t="s">
        <v>24</v>
      </c>
      <c r="H6" s="4" t="s">
        <v>45</v>
      </c>
      <c r="I6" s="7">
        <v>33484</v>
      </c>
      <c r="J6" s="7">
        <v>42487</v>
      </c>
      <c r="K6" s="8">
        <v>43357</v>
      </c>
      <c r="L6" t="s">
        <v>100</v>
      </c>
      <c r="M6">
        <f>QUARTILE(C2:C16,3)</f>
        <v>135000</v>
      </c>
    </row>
    <row r="7" spans="1:13">
      <c r="A7" t="s">
        <v>57</v>
      </c>
      <c r="B7" t="s">
        <v>14</v>
      </c>
      <c r="C7" s="3">
        <v>130000</v>
      </c>
      <c r="D7" t="s">
        <v>24</v>
      </c>
      <c r="E7" t="s">
        <v>48</v>
      </c>
      <c r="F7">
        <v>2</v>
      </c>
      <c r="G7" t="s">
        <v>24</v>
      </c>
      <c r="H7" s="4">
        <v>888856135</v>
      </c>
      <c r="I7" s="7">
        <v>35030</v>
      </c>
      <c r="J7" s="7">
        <v>42433</v>
      </c>
      <c r="K7" s="8">
        <v>43105</v>
      </c>
      <c r="L7" t="s">
        <v>101</v>
      </c>
      <c r="M7">
        <f>M6-M5</f>
        <v>55000</v>
      </c>
    </row>
    <row r="8" spans="1:16">
      <c r="A8" t="s">
        <v>58</v>
      </c>
      <c r="B8" t="s">
        <v>14</v>
      </c>
      <c r="C8" s="3">
        <v>130000</v>
      </c>
      <c r="D8" t="s">
        <v>24</v>
      </c>
      <c r="E8" t="s">
        <v>48</v>
      </c>
      <c r="F8">
        <v>10</v>
      </c>
      <c r="G8" t="s">
        <v>24</v>
      </c>
      <c r="H8" s="4">
        <v>888856136</v>
      </c>
      <c r="I8" s="7">
        <v>31221</v>
      </c>
      <c r="J8" s="7">
        <v>42856</v>
      </c>
      <c r="K8" s="8">
        <v>43677</v>
      </c>
      <c r="L8" t="s">
        <v>102</v>
      </c>
      <c r="M8">
        <f>M6+1.5*M7</f>
        <v>217500</v>
      </c>
      <c r="O8" t="s">
        <v>103</v>
      </c>
      <c r="P8">
        <f>AVERAGE(C2:C16)</f>
        <v>105253.333333333</v>
      </c>
    </row>
    <row r="9" spans="1:16">
      <c r="A9" t="s">
        <v>59</v>
      </c>
      <c r="B9" t="s">
        <v>14</v>
      </c>
      <c r="C9" s="3">
        <v>140000</v>
      </c>
      <c r="D9" t="s">
        <v>24</v>
      </c>
      <c r="E9" t="s">
        <v>48</v>
      </c>
      <c r="F9">
        <v>3</v>
      </c>
      <c r="G9" t="s">
        <v>24</v>
      </c>
      <c r="H9" s="4">
        <v>888856137</v>
      </c>
      <c r="I9" s="7">
        <v>33977</v>
      </c>
      <c r="J9" s="7">
        <v>42802</v>
      </c>
      <c r="K9" s="8">
        <v>43431</v>
      </c>
      <c r="L9" t="s">
        <v>104</v>
      </c>
      <c r="M9">
        <f>M5-1.5*M7</f>
        <v>-2500</v>
      </c>
      <c r="O9" t="s">
        <v>105</v>
      </c>
      <c r="P9">
        <f>MEDIAN(C2:C16)</f>
        <v>89700</v>
      </c>
    </row>
    <row r="10" spans="1:16">
      <c r="A10" t="s">
        <v>60</v>
      </c>
      <c r="B10" t="s">
        <v>14</v>
      </c>
      <c r="C10" s="3">
        <v>45000</v>
      </c>
      <c r="D10" t="s">
        <v>20</v>
      </c>
      <c r="E10" t="s">
        <v>48</v>
      </c>
      <c r="F10">
        <v>5</v>
      </c>
      <c r="G10" t="s">
        <v>20</v>
      </c>
      <c r="H10" s="4">
        <v>888856138</v>
      </c>
      <c r="I10" s="7">
        <v>35134</v>
      </c>
      <c r="J10" s="7">
        <v>42464</v>
      </c>
      <c r="K10" s="8">
        <v>43116</v>
      </c>
      <c r="O10" t="s">
        <v>106</v>
      </c>
      <c r="P10">
        <f>MODE(C2:C16)</f>
        <v>89700</v>
      </c>
    </row>
    <row r="11" spans="1:11">
      <c r="A11" t="s">
        <v>61</v>
      </c>
      <c r="B11" t="s">
        <v>14</v>
      </c>
      <c r="C11" s="3">
        <v>89700</v>
      </c>
      <c r="D11" t="s">
        <v>20</v>
      </c>
      <c r="E11" t="s">
        <v>48</v>
      </c>
      <c r="F11">
        <v>5</v>
      </c>
      <c r="G11" t="s">
        <v>20</v>
      </c>
      <c r="H11" s="4">
        <v>888856139</v>
      </c>
      <c r="I11" s="7">
        <v>35202</v>
      </c>
      <c r="J11" s="7">
        <v>42453</v>
      </c>
      <c r="K11" s="8">
        <v>43214</v>
      </c>
    </row>
    <row r="12" spans="1:11">
      <c r="A12" t="s">
        <v>62</v>
      </c>
      <c r="B12" t="s">
        <v>14</v>
      </c>
      <c r="C12" s="3">
        <v>150000</v>
      </c>
      <c r="D12" t="s">
        <v>20</v>
      </c>
      <c r="E12" t="s">
        <v>63</v>
      </c>
      <c r="F12">
        <v>5</v>
      </c>
      <c r="G12" t="s">
        <v>20</v>
      </c>
      <c r="H12" s="4">
        <v>888856140</v>
      </c>
      <c r="I12" s="7">
        <v>35167</v>
      </c>
      <c r="J12" s="7">
        <v>42460</v>
      </c>
      <c r="K12" s="8">
        <v>43219</v>
      </c>
    </row>
    <row r="13" spans="1:11">
      <c r="A13" t="s">
        <v>82</v>
      </c>
      <c r="B13" t="s">
        <v>14</v>
      </c>
      <c r="C13" s="3">
        <v>80000</v>
      </c>
      <c r="D13" t="s">
        <v>83</v>
      </c>
      <c r="E13" t="s">
        <v>48</v>
      </c>
      <c r="F13">
        <v>3</v>
      </c>
      <c r="G13" t="s">
        <v>20</v>
      </c>
      <c r="H13" s="4" t="s">
        <v>84</v>
      </c>
      <c r="I13" s="7">
        <v>34989</v>
      </c>
      <c r="J13" s="7">
        <v>42819</v>
      </c>
      <c r="K13" s="8">
        <v>44242</v>
      </c>
    </row>
    <row r="14" spans="1:11">
      <c r="A14" t="s">
        <v>85</v>
      </c>
      <c r="B14" t="s">
        <v>14</v>
      </c>
      <c r="C14" s="3">
        <v>89700</v>
      </c>
      <c r="D14" t="s">
        <v>83</v>
      </c>
      <c r="E14" t="s">
        <v>48</v>
      </c>
      <c r="F14">
        <v>4</v>
      </c>
      <c r="G14" t="s">
        <v>20</v>
      </c>
      <c r="H14" s="4" t="s">
        <v>86</v>
      </c>
      <c r="I14" s="7">
        <v>34530</v>
      </c>
      <c r="J14" s="7">
        <v>42433</v>
      </c>
      <c r="K14" s="8">
        <v>43397</v>
      </c>
    </row>
    <row r="15" spans="1:11">
      <c r="A15" t="s">
        <v>87</v>
      </c>
      <c r="B15" t="s">
        <v>14</v>
      </c>
      <c r="C15" s="3">
        <v>40000</v>
      </c>
      <c r="D15" t="s">
        <v>83</v>
      </c>
      <c r="E15" t="s">
        <v>48</v>
      </c>
      <c r="F15">
        <v>6</v>
      </c>
      <c r="G15" t="s">
        <v>15</v>
      </c>
      <c r="H15" s="4" t="s">
        <v>88</v>
      </c>
      <c r="I15" s="7">
        <v>34740</v>
      </c>
      <c r="J15" s="7">
        <v>42436</v>
      </c>
      <c r="K15" s="8">
        <v>44270</v>
      </c>
    </row>
    <row r="16" spans="1:11">
      <c r="A16" t="s">
        <v>89</v>
      </c>
      <c r="B16" t="s">
        <v>14</v>
      </c>
      <c r="C16" s="5">
        <v>45000</v>
      </c>
      <c r="D16" t="s">
        <v>20</v>
      </c>
      <c r="E16" t="s">
        <v>48</v>
      </c>
      <c r="F16">
        <v>2</v>
      </c>
      <c r="G16" t="s">
        <v>15</v>
      </c>
      <c r="H16" s="4" t="s">
        <v>90</v>
      </c>
      <c r="I16" s="7">
        <v>34293</v>
      </c>
      <c r="J16" s="7">
        <v>42453</v>
      </c>
      <c r="K16" s="8">
        <v>43453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5"/>
  <sheetViews>
    <sheetView workbookViewId="0">
      <selection activeCell="M2" sqref="M2"/>
    </sheetView>
  </sheetViews>
  <sheetFormatPr defaultColWidth="8.88888888888889" defaultRowHeight="14.4"/>
  <cols>
    <col min="3" max="3" width="12.2222222222222" customWidth="1"/>
    <col min="7" max="7" width="13.3333333333333" customWidth="1"/>
    <col min="9" max="9" width="13.3333333333333" customWidth="1"/>
    <col min="10" max="10" width="15.4444444444444" customWidth="1"/>
    <col min="11" max="12" width="11.1111111111111"/>
    <col min="13" max="13" width="11.4444444444444" customWidth="1"/>
    <col min="14" max="14" width="19.1111111111111" customWidth="1"/>
    <col min="15" max="15" width="17" customWidth="1"/>
    <col min="16" max="16" width="16.4444444444444" customWidth="1"/>
  </cols>
  <sheetData>
    <row r="1" ht="57.6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6" t="s">
        <v>107</v>
      </c>
      <c r="N1" s="6" t="s">
        <v>108</v>
      </c>
    </row>
    <row r="2" spans="1:14">
      <c r="A2" t="s">
        <v>18</v>
      </c>
      <c r="B2" t="s">
        <v>19</v>
      </c>
      <c r="C2" s="3">
        <v>40000</v>
      </c>
      <c r="D2" t="s">
        <v>20</v>
      </c>
      <c r="E2" t="s">
        <v>16</v>
      </c>
      <c r="F2">
        <v>5</v>
      </c>
      <c r="G2" t="s">
        <v>20</v>
      </c>
      <c r="H2" s="4" t="s">
        <v>21</v>
      </c>
      <c r="I2" s="7">
        <v>32556</v>
      </c>
      <c r="J2" s="7">
        <v>42833</v>
      </c>
      <c r="K2" s="8">
        <v>43749</v>
      </c>
      <c r="L2" s="8">
        <v>43750</v>
      </c>
      <c r="M2" s="5" t="b">
        <f>C2&gt;$P$8</f>
        <v>0</v>
      </c>
      <c r="N2" s="5" t="b">
        <f>C2&lt;$P$9</f>
        <v>0</v>
      </c>
    </row>
    <row r="3" spans="1:14">
      <c r="A3" t="s">
        <v>26</v>
      </c>
      <c r="B3" t="s">
        <v>19</v>
      </c>
      <c r="C3" s="3">
        <v>45000</v>
      </c>
      <c r="D3" t="s">
        <v>15</v>
      </c>
      <c r="E3" t="s">
        <v>16</v>
      </c>
      <c r="F3">
        <v>5</v>
      </c>
      <c r="G3" t="s">
        <v>15</v>
      </c>
      <c r="H3" s="4" t="s">
        <v>27</v>
      </c>
      <c r="I3" s="7">
        <v>32940</v>
      </c>
      <c r="J3" s="7">
        <v>42443</v>
      </c>
      <c r="K3" s="8">
        <v>44271</v>
      </c>
      <c r="L3" s="8">
        <v>44272</v>
      </c>
      <c r="M3" s="5" t="b">
        <f t="shared" ref="M3:M15" si="0">C3&gt;$P$8</f>
        <v>0</v>
      </c>
      <c r="N3" s="5" t="b">
        <f t="shared" ref="N3:N15" si="1">C3&lt;$P$9</f>
        <v>0</v>
      </c>
    </row>
    <row r="4" spans="1:14">
      <c r="A4" t="s">
        <v>28</v>
      </c>
      <c r="B4" t="s">
        <v>19</v>
      </c>
      <c r="C4" s="3">
        <v>90000</v>
      </c>
      <c r="D4" t="s">
        <v>15</v>
      </c>
      <c r="E4" t="s">
        <v>16</v>
      </c>
      <c r="F4">
        <v>5</v>
      </c>
      <c r="G4" t="s">
        <v>15</v>
      </c>
      <c r="H4" s="4" t="s">
        <v>29</v>
      </c>
      <c r="I4" s="7">
        <v>32752</v>
      </c>
      <c r="J4" s="7">
        <v>42809</v>
      </c>
      <c r="K4" s="8">
        <v>43644</v>
      </c>
      <c r="L4" s="8">
        <v>43645</v>
      </c>
      <c r="M4" s="5" t="b">
        <f t="shared" si="0"/>
        <v>0</v>
      </c>
      <c r="N4" s="5" t="b">
        <f t="shared" si="1"/>
        <v>0</v>
      </c>
    </row>
    <row r="5" spans="1:16">
      <c r="A5" t="s">
        <v>46</v>
      </c>
      <c r="B5" t="s">
        <v>19</v>
      </c>
      <c r="C5" s="3">
        <v>85000</v>
      </c>
      <c r="D5" t="s">
        <v>20</v>
      </c>
      <c r="E5" t="s">
        <v>16</v>
      </c>
      <c r="F5">
        <v>5</v>
      </c>
      <c r="G5" t="s">
        <v>20</v>
      </c>
      <c r="H5" s="4">
        <v>88885623</v>
      </c>
      <c r="I5" s="7">
        <v>33348</v>
      </c>
      <c r="J5" s="7">
        <v>42806</v>
      </c>
      <c r="K5" s="8">
        <v>43775</v>
      </c>
      <c r="L5" s="8">
        <v>43776</v>
      </c>
      <c r="M5" s="5" t="b">
        <f t="shared" si="0"/>
        <v>0</v>
      </c>
      <c r="N5" s="5" t="b">
        <f t="shared" si="1"/>
        <v>0</v>
      </c>
      <c r="O5" t="s">
        <v>99</v>
      </c>
      <c r="P5">
        <f>QUARTILE(C2:C15,1)</f>
        <v>51250</v>
      </c>
    </row>
    <row r="6" spans="1:16">
      <c r="A6" t="s">
        <v>47</v>
      </c>
      <c r="B6" t="s">
        <v>19</v>
      </c>
      <c r="C6" s="3">
        <v>55000</v>
      </c>
      <c r="D6" t="s">
        <v>20</v>
      </c>
      <c r="E6" t="s">
        <v>48</v>
      </c>
      <c r="F6">
        <v>5</v>
      </c>
      <c r="G6" t="s">
        <v>20</v>
      </c>
      <c r="H6" s="4">
        <v>888856126</v>
      </c>
      <c r="I6" s="7">
        <v>33211</v>
      </c>
      <c r="J6" s="7">
        <v>42470</v>
      </c>
      <c r="K6" s="8">
        <v>43455</v>
      </c>
      <c r="L6" s="8">
        <v>43456</v>
      </c>
      <c r="M6" s="5" t="b">
        <f t="shared" si="0"/>
        <v>0</v>
      </c>
      <c r="N6" s="5" t="b">
        <f t="shared" si="1"/>
        <v>0</v>
      </c>
      <c r="O6" t="s">
        <v>100</v>
      </c>
      <c r="P6">
        <f>QUARTILE(C2:C15,3)</f>
        <v>85000</v>
      </c>
    </row>
    <row r="7" spans="1:16">
      <c r="A7" t="s">
        <v>49</v>
      </c>
      <c r="B7" t="s">
        <v>19</v>
      </c>
      <c r="C7" s="3">
        <v>45000</v>
      </c>
      <c r="D7" t="s">
        <v>20</v>
      </c>
      <c r="E7" t="s">
        <v>48</v>
      </c>
      <c r="F7">
        <v>5</v>
      </c>
      <c r="G7" t="s">
        <v>24</v>
      </c>
      <c r="H7" s="4">
        <v>888856127</v>
      </c>
      <c r="I7" s="7">
        <v>33365</v>
      </c>
      <c r="J7" s="7">
        <v>42442</v>
      </c>
      <c r="K7" s="8">
        <v>43448</v>
      </c>
      <c r="L7" s="8">
        <v>43449</v>
      </c>
      <c r="M7" s="5" t="b">
        <f t="shared" si="0"/>
        <v>0</v>
      </c>
      <c r="N7" s="5" t="b">
        <f t="shared" si="1"/>
        <v>0</v>
      </c>
      <c r="O7" t="s">
        <v>101</v>
      </c>
      <c r="P7">
        <f>(P6-P5)</f>
        <v>33750</v>
      </c>
    </row>
    <row r="8" spans="1:16">
      <c r="A8" t="s">
        <v>50</v>
      </c>
      <c r="B8" t="s">
        <v>19</v>
      </c>
      <c r="C8" s="5">
        <v>110000</v>
      </c>
      <c r="D8" t="s">
        <v>20</v>
      </c>
      <c r="E8" t="s">
        <v>48</v>
      </c>
      <c r="F8">
        <v>5</v>
      </c>
      <c r="G8" t="s">
        <v>20</v>
      </c>
      <c r="H8" s="4">
        <v>888856128</v>
      </c>
      <c r="I8" s="7">
        <v>34560</v>
      </c>
      <c r="J8" s="7">
        <v>42839</v>
      </c>
      <c r="K8" s="8">
        <v>43491</v>
      </c>
      <c r="L8" s="8">
        <v>43492</v>
      </c>
      <c r="M8" s="5" t="b">
        <f t="shared" si="0"/>
        <v>0</v>
      </c>
      <c r="N8" s="5" t="b">
        <f t="shared" si="1"/>
        <v>0</v>
      </c>
      <c r="O8" t="s">
        <v>102</v>
      </c>
      <c r="P8">
        <f>P6+1.5*P7</f>
        <v>135625</v>
      </c>
    </row>
    <row r="9" spans="1:16">
      <c r="A9" t="s">
        <v>51</v>
      </c>
      <c r="B9" t="s">
        <v>19</v>
      </c>
      <c r="C9" s="3">
        <v>80000</v>
      </c>
      <c r="D9" t="s">
        <v>15</v>
      </c>
      <c r="E9" t="s">
        <v>48</v>
      </c>
      <c r="F9">
        <v>5</v>
      </c>
      <c r="G9" t="s">
        <v>15</v>
      </c>
      <c r="H9" s="4">
        <v>888856129</v>
      </c>
      <c r="I9" s="7">
        <v>32863</v>
      </c>
      <c r="J9" s="7">
        <v>42446</v>
      </c>
      <c r="K9" s="8">
        <v>43248</v>
      </c>
      <c r="L9" s="8">
        <v>43249</v>
      </c>
      <c r="M9" s="5" t="b">
        <f t="shared" si="0"/>
        <v>0</v>
      </c>
      <c r="N9" s="5" t="b">
        <f t="shared" si="1"/>
        <v>0</v>
      </c>
      <c r="O9" t="s">
        <v>104</v>
      </c>
      <c r="P9">
        <f>P5-1.5*P7</f>
        <v>625</v>
      </c>
    </row>
    <row r="10" spans="1:14">
      <c r="A10" t="s">
        <v>52</v>
      </c>
      <c r="B10" t="s">
        <v>19</v>
      </c>
      <c r="C10" s="3">
        <v>70000</v>
      </c>
      <c r="D10" t="s">
        <v>15</v>
      </c>
      <c r="E10" t="s">
        <v>48</v>
      </c>
      <c r="F10">
        <v>5</v>
      </c>
      <c r="G10" t="s">
        <v>15</v>
      </c>
      <c r="H10" s="4">
        <v>888856130</v>
      </c>
      <c r="I10" s="7">
        <v>32112</v>
      </c>
      <c r="J10" s="7">
        <v>42472</v>
      </c>
      <c r="K10" s="8">
        <v>43282</v>
      </c>
      <c r="L10" s="8">
        <v>43283</v>
      </c>
      <c r="M10" s="5" t="b">
        <f t="shared" si="0"/>
        <v>0</v>
      </c>
      <c r="N10" s="5" t="b">
        <f t="shared" si="1"/>
        <v>0</v>
      </c>
    </row>
    <row r="11" spans="1:14">
      <c r="A11" t="s">
        <v>64</v>
      </c>
      <c r="B11" t="s">
        <v>19</v>
      </c>
      <c r="C11" s="3">
        <v>85000</v>
      </c>
      <c r="D11" t="s">
        <v>20</v>
      </c>
      <c r="E11" t="s">
        <v>63</v>
      </c>
      <c r="F11">
        <v>0</v>
      </c>
      <c r="G11" t="s">
        <v>20</v>
      </c>
      <c r="H11" s="4">
        <v>888856141</v>
      </c>
      <c r="I11" s="7">
        <v>35397</v>
      </c>
      <c r="J11" s="7">
        <v>42436</v>
      </c>
      <c r="K11" s="8">
        <v>43370</v>
      </c>
      <c r="L11" s="8">
        <v>43371</v>
      </c>
      <c r="M11" s="5" t="b">
        <f t="shared" si="0"/>
        <v>0</v>
      </c>
      <c r="N11" s="5" t="b">
        <f t="shared" si="1"/>
        <v>0</v>
      </c>
    </row>
    <row r="12" spans="1:14">
      <c r="A12" t="s">
        <v>66</v>
      </c>
      <c r="B12" t="s">
        <v>19</v>
      </c>
      <c r="C12" s="3">
        <v>50000</v>
      </c>
      <c r="D12" t="s">
        <v>15</v>
      </c>
      <c r="E12" t="s">
        <v>48</v>
      </c>
      <c r="F12">
        <v>12</v>
      </c>
      <c r="G12" t="s">
        <v>24</v>
      </c>
      <c r="H12" s="4">
        <v>888856143</v>
      </c>
      <c r="I12" s="7">
        <v>29946</v>
      </c>
      <c r="J12" s="7">
        <v>42824</v>
      </c>
      <c r="K12" s="8">
        <v>43833</v>
      </c>
      <c r="L12" s="8">
        <v>43834</v>
      </c>
      <c r="M12" s="5" t="b">
        <f t="shared" si="0"/>
        <v>0</v>
      </c>
      <c r="N12" s="5" t="b">
        <f t="shared" si="1"/>
        <v>0</v>
      </c>
    </row>
    <row r="13" spans="1:14">
      <c r="A13" t="s">
        <v>67</v>
      </c>
      <c r="B13" t="s">
        <v>19</v>
      </c>
      <c r="C13" s="3">
        <v>89000</v>
      </c>
      <c r="D13" t="s">
        <v>15</v>
      </c>
      <c r="E13" t="s">
        <v>68</v>
      </c>
      <c r="F13">
        <v>5</v>
      </c>
      <c r="G13" t="s">
        <v>24</v>
      </c>
      <c r="H13" s="4" t="s">
        <v>69</v>
      </c>
      <c r="I13" s="7">
        <v>34648</v>
      </c>
      <c r="J13" s="7">
        <v>42807</v>
      </c>
      <c r="K13" s="8">
        <v>43932</v>
      </c>
      <c r="L13" s="8">
        <v>43933</v>
      </c>
      <c r="M13" s="5" t="b">
        <f t="shared" si="0"/>
        <v>0</v>
      </c>
      <c r="N13" s="5" t="b">
        <f t="shared" si="1"/>
        <v>0</v>
      </c>
    </row>
    <row r="14" spans="1:14">
      <c r="A14" t="s">
        <v>70</v>
      </c>
      <c r="B14" t="s">
        <v>19</v>
      </c>
      <c r="C14" s="3">
        <v>55000</v>
      </c>
      <c r="D14" t="s">
        <v>15</v>
      </c>
      <c r="E14" t="s">
        <v>68</v>
      </c>
      <c r="F14">
        <v>5</v>
      </c>
      <c r="G14" t="s">
        <v>24</v>
      </c>
      <c r="H14" s="4" t="s">
        <v>71</v>
      </c>
      <c r="I14" s="7">
        <v>34375</v>
      </c>
      <c r="J14" s="7">
        <v>42809</v>
      </c>
      <c r="K14" s="8">
        <v>43709</v>
      </c>
      <c r="L14" s="8">
        <v>43710</v>
      </c>
      <c r="M14" s="5" t="b">
        <f t="shared" si="0"/>
        <v>0</v>
      </c>
      <c r="N14" s="5" t="b">
        <f t="shared" si="1"/>
        <v>0</v>
      </c>
    </row>
    <row r="15" spans="1:14">
      <c r="A15" t="s">
        <v>93</v>
      </c>
      <c r="B15" t="s">
        <v>19</v>
      </c>
      <c r="C15" s="3">
        <v>80000</v>
      </c>
      <c r="D15" t="s">
        <v>83</v>
      </c>
      <c r="E15" t="s">
        <v>48</v>
      </c>
      <c r="F15">
        <v>4</v>
      </c>
      <c r="G15" t="s">
        <v>24</v>
      </c>
      <c r="H15" s="4" t="s">
        <v>94</v>
      </c>
      <c r="I15" s="7">
        <v>32203</v>
      </c>
      <c r="J15" s="7">
        <v>42830</v>
      </c>
      <c r="K15" s="8">
        <v>43820</v>
      </c>
      <c r="L15" s="8">
        <v>43821</v>
      </c>
      <c r="M15" s="5" t="b">
        <f t="shared" si="0"/>
        <v>0</v>
      </c>
      <c r="N15" s="5" t="b">
        <f t="shared" si="1"/>
        <v>0</v>
      </c>
    </row>
  </sheetData>
  <autoFilter ref="A1:P15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B9"/>
  <sheetViews>
    <sheetView workbookViewId="0">
      <selection activeCell="F10" sqref="F10"/>
    </sheetView>
  </sheetViews>
  <sheetFormatPr defaultColWidth="8.88888888888889" defaultRowHeight="14.4" outlineLevelCol="1"/>
  <cols>
    <col min="1" max="1" width="15.2222222222222"/>
    <col min="2" max="2" width="23.5555555555556"/>
    <col min="4" max="4" width="12.8888888888889"/>
  </cols>
  <sheetData>
    <row r="4" spans="1:2">
      <c r="A4" t="s">
        <v>6</v>
      </c>
      <c r="B4" t="s">
        <v>109</v>
      </c>
    </row>
    <row r="5" spans="1:2">
      <c r="A5" t="s">
        <v>15</v>
      </c>
      <c r="B5">
        <v>1274400</v>
      </c>
    </row>
    <row r="6" spans="1:2">
      <c r="A6" t="s">
        <v>24</v>
      </c>
      <c r="B6">
        <v>1493100</v>
      </c>
    </row>
    <row r="7" spans="1:2">
      <c r="A7" t="s">
        <v>20</v>
      </c>
      <c r="B7">
        <v>829400</v>
      </c>
    </row>
    <row r="8" spans="1:1">
      <c r="A8" t="s">
        <v>110</v>
      </c>
    </row>
    <row r="9" spans="1:2">
      <c r="A9" t="s">
        <v>111</v>
      </c>
      <c r="B9">
        <v>3596900</v>
      </c>
    </row>
  </sheetData>
  <pageMargins left="0.75" right="0.75" top="1" bottom="1" header="0.5" footer="0.5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F44"/>
  <sheetViews>
    <sheetView workbookViewId="0">
      <selection activeCell="J24" sqref="J24"/>
    </sheetView>
  </sheetViews>
  <sheetFormatPr defaultColWidth="8.88888888888889" defaultRowHeight="14.4" outlineLevelCol="5"/>
  <cols>
    <col min="1" max="1" width="15.7777777777778"/>
    <col min="2" max="2" width="18.2222222222222"/>
    <col min="3" max="14" width="15.7777777777778"/>
    <col min="15" max="15" width="11.4444444444444"/>
  </cols>
  <sheetData>
    <row r="4" spans="1:2">
      <c r="A4" t="s">
        <v>11</v>
      </c>
      <c r="B4" t="s">
        <v>2</v>
      </c>
    </row>
    <row r="5" spans="1:1">
      <c r="A5" t="s">
        <v>112</v>
      </c>
    </row>
    <row r="6" spans="2:2">
      <c r="B6">
        <v>10000</v>
      </c>
    </row>
    <row r="7" spans="2:5">
      <c r="B7">
        <v>40000</v>
      </c>
      <c r="D7">
        <f>AVERAGE(B6:B14)</f>
        <v>55522.2222222222</v>
      </c>
      <c r="E7">
        <f>AVERAGE(B6:B18)</f>
        <v>79207.6923076923</v>
      </c>
    </row>
    <row r="8" spans="2:5">
      <c r="B8">
        <v>45000</v>
      </c>
      <c r="D8">
        <f>MEDIAN(B6:B14)</f>
        <v>55000</v>
      </c>
      <c r="E8">
        <f>MEDIAN(B6:B18)</f>
        <v>65000</v>
      </c>
    </row>
    <row r="9" spans="2:5">
      <c r="B9">
        <v>50000</v>
      </c>
      <c r="D9" t="e">
        <f>MODE(B6:C7)</f>
        <v>#N/A</v>
      </c>
      <c r="E9" t="e">
        <f>MODE(B6:B18)</f>
        <v>#N/A</v>
      </c>
    </row>
    <row r="10" spans="2:2">
      <c r="B10">
        <v>55000</v>
      </c>
    </row>
    <row r="11" spans="2:2">
      <c r="B11">
        <v>60000</v>
      </c>
    </row>
    <row r="12" spans="2:2">
      <c r="B12">
        <v>65000</v>
      </c>
    </row>
    <row r="13" spans="2:2">
      <c r="B13">
        <v>85000</v>
      </c>
    </row>
    <row r="14" spans="2:2">
      <c r="B14">
        <v>89700</v>
      </c>
    </row>
    <row r="15" spans="2:2">
      <c r="B15">
        <v>110000</v>
      </c>
    </row>
    <row r="16" spans="2:5">
      <c r="B16">
        <v>130000</v>
      </c>
      <c r="E16">
        <f>AVERAGE(B20:B30)</f>
        <v>93063.6363636364</v>
      </c>
    </row>
    <row r="17" spans="2:5">
      <c r="B17">
        <v>140000</v>
      </c>
      <c r="E17">
        <f>MEDIAN(B20:B30)</f>
        <v>85000</v>
      </c>
    </row>
    <row r="18" spans="2:5">
      <c r="B18">
        <v>150000</v>
      </c>
      <c r="D18">
        <f>AVERAGE(B16:B29)</f>
        <v>93361.5384615385</v>
      </c>
      <c r="E18" t="e">
        <f>MODE(B20:B30)</f>
        <v>#N/A</v>
      </c>
    </row>
    <row r="19" spans="1:4">
      <c r="A19" t="s">
        <v>113</v>
      </c>
      <c r="D19">
        <f>MEDIAN(B16:B29)</f>
        <v>89000</v>
      </c>
    </row>
    <row r="20" spans="2:4">
      <c r="B20">
        <v>40000</v>
      </c>
      <c r="D20">
        <f>MODE(B16:B29)</f>
        <v>150000</v>
      </c>
    </row>
    <row r="21" spans="2:2">
      <c r="B21">
        <v>45000</v>
      </c>
    </row>
    <row r="22" spans="2:2">
      <c r="B22">
        <v>55000</v>
      </c>
    </row>
    <row r="23" spans="2:2">
      <c r="B23">
        <v>70000</v>
      </c>
    </row>
    <row r="24" spans="2:2">
      <c r="B24">
        <v>80000</v>
      </c>
    </row>
    <row r="25" spans="2:2">
      <c r="B25">
        <v>85000</v>
      </c>
    </row>
    <row r="26" spans="2:2">
      <c r="B26">
        <v>89000</v>
      </c>
    </row>
    <row r="27" spans="2:2">
      <c r="B27">
        <v>89700</v>
      </c>
    </row>
    <row r="28" spans="2:2">
      <c r="B28">
        <v>90000</v>
      </c>
    </row>
    <row r="29" spans="2:2">
      <c r="B29">
        <v>150000</v>
      </c>
    </row>
    <row r="30" spans="2:2">
      <c r="B30">
        <v>230000</v>
      </c>
    </row>
    <row r="31" spans="1:1">
      <c r="A31" t="s">
        <v>114</v>
      </c>
    </row>
    <row r="32" spans="2:2">
      <c r="B32">
        <v>45000</v>
      </c>
    </row>
    <row r="33" spans="2:6">
      <c r="B33">
        <v>50000</v>
      </c>
      <c r="D33">
        <f>AVERAGE(B31:B39)</f>
        <v>68571.4285714286</v>
      </c>
      <c r="F33">
        <f>AVERAGE(B32:B37)</f>
        <v>71666.6666666667</v>
      </c>
    </row>
    <row r="34" spans="2:6">
      <c r="B34">
        <v>55000</v>
      </c>
      <c r="D34">
        <f>MEDIAN(B31:B39)</f>
        <v>55000</v>
      </c>
      <c r="F34">
        <f>MEDIAN(B32:B37)</f>
        <v>62500</v>
      </c>
    </row>
    <row r="35" spans="2:6">
      <c r="B35">
        <v>70000</v>
      </c>
      <c r="D35">
        <f>MODE(B31:B39)</f>
        <v>50000</v>
      </c>
      <c r="F35" t="e">
        <f>MODE(B32:B37)</f>
        <v>#N/A</v>
      </c>
    </row>
    <row r="36" spans="2:2">
      <c r="B36">
        <v>80000</v>
      </c>
    </row>
    <row r="37" spans="2:2">
      <c r="B37">
        <v>130000</v>
      </c>
    </row>
    <row r="38" spans="1:1">
      <c r="A38" t="s">
        <v>115</v>
      </c>
    </row>
    <row r="39" spans="2:2">
      <c r="B39">
        <v>50000</v>
      </c>
    </row>
    <row r="40" spans="1:1">
      <c r="A40" t="s">
        <v>111</v>
      </c>
    </row>
    <row r="41" spans="4:4">
      <c r="D41" t="e">
        <f>AVERAGE(B41)</f>
        <v>#DIV/0!</v>
      </c>
    </row>
    <row r="42" spans="4:6">
      <c r="D42" t="e">
        <f>MEDIAN(B41)</f>
        <v>#NUM!</v>
      </c>
      <c r="F42">
        <f>AVERAGE(B39)</f>
        <v>50000</v>
      </c>
    </row>
    <row r="43" spans="4:6">
      <c r="D43" t="e">
        <f>MODE(B41)</f>
        <v>#VALUE!</v>
      </c>
      <c r="F43">
        <f>MEDIAN(B39)</f>
        <v>50000</v>
      </c>
    </row>
    <row r="44" spans="6:6">
      <c r="F44" t="e">
        <f>MODE(B39)</f>
        <v>#N/A</v>
      </c>
    </row>
  </sheetData>
  <pageMargins left="0.75" right="0.75" top="1" bottom="1" header="0.5" footer="0.5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9"/>
  <sheetViews>
    <sheetView workbookViewId="0">
      <selection activeCell="J11" sqref="J11"/>
    </sheetView>
  </sheetViews>
  <sheetFormatPr defaultColWidth="8.88888888888889" defaultRowHeight="14.4"/>
  <cols>
    <col min="1" max="1" width="13.4444444444444"/>
    <col min="2" max="2" width="8.33333333333333"/>
  </cols>
  <sheetData>
    <row r="3" spans="1:1">
      <c r="A3" t="s">
        <v>11</v>
      </c>
    </row>
    <row r="4" spans="1:1">
      <c r="A4" t="s">
        <v>116</v>
      </c>
    </row>
    <row r="5" spans="1:1">
      <c r="A5" t="s">
        <v>112</v>
      </c>
    </row>
    <row r="6" spans="1:1">
      <c r="A6" t="s">
        <v>113</v>
      </c>
    </row>
    <row r="7" spans="1:1">
      <c r="A7" t="s">
        <v>114</v>
      </c>
    </row>
    <row r="8" spans="1:1">
      <c r="A8" t="s">
        <v>115</v>
      </c>
    </row>
    <row r="9" spans="1:1">
      <c r="A9" t="s">
        <v>111</v>
      </c>
    </row>
  </sheetData>
  <pageMargins left="0.75" right="0.75" top="1" bottom="1" header="0.5" footer="0.5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l c f 7 6 f 1 5 5 c e d 4 d d c b 4 0 9 7 1 3 4 f f 3 c 3 3 2 f   x m l n s = " b 1 8 f 8 1 9 8 - 0 2 f b - 4 0 8 b - a 6 4 9 - b a f 0 4 1 5 0 e a 2 8 " > < T e r m s   x m l n s = " h t t p : / / s c h e m a s . m i c r o s o f t . c o m / o f f i c e / i n f o p a t h / 2 0 0 7 / P a r t n e r C o n t r o l s " > < / T e r m s > < / l c f 7 6 f 1 5 5 c e d 4 d d c b 4 0 9 7 1 3 4 f f 3 c 3 3 2 f > < T a x C a t c h A l l   x m l n s = " 0 f 0 1 b 7 b 4 - d 4 b 6 - 4 7 d a - 9 3 c 5 - c f f a 9 0 a 4 0 6 b 9 "   x s i : n i l = " t r u e " / > < / d o c u m e n t M a n a g e m e n t > < / p : p r o p e r t i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D 8 0 C 9 3 2 0 6 6 1 F C B 4 7 8 F 0 7 7 E 1 9 A 5 0 F 7 6 5 2 "   m a : c o n t e n t T y p e V e r s i o n = " 1 6 "   m a : c o n t e n t T y p e D e s c r i p t i o n = " C r e a t e   a   n e w   d o c u m e n t . "   m a : c o n t e n t T y p e S c o p e = " "   m a : v e r s i o n I D = " e e 2 2 2 0 e 2 e b e 0 3 f a a d 1 b c 7 a 7 4 6 7 e 1 e f b 6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a 0 2 1 a 2 e 0 2 b f 7 3 3 8 8 e a c c 8 b e 9 d c b a a 4 6 3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0 f 0 1 b 7 b 4 - d 4 b 6 - 4 7 d a - 9 3 c 5 - c f f a 9 0 a 4 0 6 b 9 "   x m l n s : n s 3 = " b 1 8 f 8 1 9 8 - 0 2 f b - 4 0 8 b - a 6 4 9 - b a f 0 4 1 5 0 e a 2 8 " >  
 < x s d : i m p o r t   n a m e s p a c e = " 0 f 0 1 b 7 b 4 - d 4 b 6 - 4 7 d a - 9 3 c 5 - c f f a 9 0 a 4 0 6 b 9 " / >  
 < x s d : i m p o r t   n a m e s p a c e = " b 1 8 f 8 1 9 8 - 0 2 f b - 4 0 8 b - a 6 4 9 - b a f 0 4 1 5 0 e a 2 8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h a r e d W i t h U s e r s "   m i n O c c u r s = " 0 " / >  
 < x s d : e l e m e n t   r e f = " n s 2 : S h a r e d W i t h D e t a i l s "   m i n O c c u r s = " 0 " /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L e n g t h I n S e c o n d s "   m i n O c c u r s = " 0 " / >  
 < x s d : e l e m e n t   r e f = " n s 3 : M e d i a S e r v i c e D a t e T a k e n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O C R "   m i n O c c u r s = " 0 " / >  
 < x s d : e l e m e n t   r e f = " n s 3 : l c f 7 6 f 1 5 5 c e d 4 d d c b 4 0 9 7 1 3 4 f f 3 c 3 3 2 f "   m i n O c c u r s = " 0 " / >  
 < x s d : e l e m e n t   r e f = " n s 2 : T a x C a t c h A l l "   m i n O c c u r s = " 0 " / >  
 < x s d : e l e m e n t   r e f = " n s 3 : M e d i a S e r v i c e S e a r c h P r o p e r t i e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0 f 0 1 b 7 b 4 - d 4 b 6 - 4 7 d a - 9 3 c 5 - c f f a 9 0 a 4 0 6 b 9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8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9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T a x C a t c h A l l "   m a : i n d e x = " 2 1 "   n i l l a b l e = " t r u e "   m a : d i s p l a y N a m e = " T a x o n o m y   C a t c h   A l l   C o l u m n "   m a : h i d d e n = " t r u e "   m a : l i s t = " { 4 9 9 2 7 f 7 8 - 5 1 a f - 4 2 6 9 - a 9 e e - 6 1 0 3 4 e f 6 e b 3 5 } "   m a : i n t e r n a l N a m e = " T a x C a t c h A l l "   m a : s h o w F i e l d = " C a t c h A l l D a t a "   m a : w e b = " 0 f 0 1 b 7 b 4 - d 4 b 6 - 4 7 d a - 9 3 c 5 - c f f a 9 0 a 4 0 6 b 9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b 1 8 f 8 1 9 8 - 0 2 f b - 4 0 8 b - a 6 4 9 - b a f 0 4 1 5 0 e a 2 8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1 0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1 1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2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3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L e n g t h I n S e c o n d s "   m a : i n d e x = " 1 4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M e d i a S e r v i c e D a t e T a k e n "   m a : i n d e x = " 1 5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6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7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8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l c f 7 6 f 1 5 5 c e d 4 d d c b 4 0 9 7 1 3 4 f f 3 c 3 3 2 f "   m a : i n d e x = " 2 0 "   n i l l a b l e = " t r u e "   m a : t a x o n o m y = " t r u e "   m a : i n t e r n a l N a m e = " l c f 7 6 f 1 5 5 c e d 4 d d c b 4 0 9 7 1 3 4 f f 3 c 3 3 2 f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8 2 6 4 5 f 4 1 - 6 4 d f - 4 7 a a - 8 9 c 1 - b f a 2 4 a 5 d c f 1 b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S e a r c h P r o p e r t i e s "   m a : i n d e x = " 2 2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Props1.xml><?xml version="1.0" encoding="utf-8"?>
<ds:datastoreItem xmlns:ds="http://schemas.openxmlformats.org/officeDocument/2006/customXml" ds:itemID="{0C613922-848E-4938-B6DD-2026B82FF2B2}">
  <ds:schemaRefs/>
</ds:datastoreItem>
</file>

<file path=customXml/itemProps2.xml><?xml version="1.0" encoding="utf-8"?>
<ds:datastoreItem xmlns:ds="http://schemas.openxmlformats.org/officeDocument/2006/customXml" ds:itemID="{E38F455E-3171-4B0D-ABB0-D096325D909F}">
  <ds:schemaRefs/>
</ds:datastoreItem>
</file>

<file path=customXml/itemProps3.xml><?xml version="1.0" encoding="utf-8"?>
<ds:datastoreItem xmlns:ds="http://schemas.openxmlformats.org/officeDocument/2006/customXml" ds:itemID="{BB5FB3E9-CF6F-4533-B0D7-FE72AF14AC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harvard</vt:lpstr>
      <vt:lpstr>boston</vt:lpstr>
      <vt:lpstr>TASK 1</vt:lpstr>
      <vt:lpstr>TASK 2</vt:lpstr>
      <vt:lpstr>TASK 3</vt:lpstr>
      <vt:lpstr>TASK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girip</cp:lastModifiedBy>
  <dcterms:created xsi:type="dcterms:W3CDTF">2021-05-24T07:11:00Z</dcterms:created>
  <dcterms:modified xsi:type="dcterms:W3CDTF">2023-12-16T17:18:54Z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0x010100D80C9320661FCB478F077E19A50F7652</vt:lpwstr>
  </property>
  <property fmtid="{D5CDD505-2E9C-101B-9397-08002B2CF9AE}" pid="3" name="MediaServiceImageTags">
    <vt:lpwstr/>
  </property>
  <property fmtid="{D5CDD505-2E9C-101B-9397-08002B2CF9AE}" pid="4" name="ICV">
    <vt:lpwstr>17D78610D32E497A9C6A5CDC234B2CEC_13</vt:lpwstr>
  </property>
  <property fmtid="{D5CDD505-2E9C-101B-9397-08002B2CF9AE}" pid="5" name="KSOProductBuildVer">
    <vt:lpwstr>1033-12.2.0.13359</vt:lpwstr>
  </property>
</Properties>
</file>