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utlert1\AppData\Local\Microsoft\Windows\INetCache\Content.Outlook\KXAJ9HFA\"/>
    </mc:Choice>
  </mc:AlternateContent>
  <bookViews>
    <workbookView xWindow="0" yWindow="765" windowWidth="28800" windowHeight="11085" activeTab="1"/>
  </bookViews>
  <sheets>
    <sheet name="CHARLIE" sheetId="4" r:id="rId1"/>
    <sheet name="TYLER" sheetId="5" r:id="rId2"/>
    <sheet name="JILL" sheetId="6" r:id="rId3"/>
    <sheet name="JORGE" sheetId="7" r:id="rId4"/>
    <sheet name="OPI ALL with SBIR-STTR" sheetId="3" r:id="rId5"/>
  </sheets>
  <definedNames>
    <definedName name="_xlnm._FilterDatabase" localSheetId="0" hidden="1">CHARLIE!$B$2:$L$2</definedName>
    <definedName name="_xlnm._FilterDatabase" localSheetId="2" hidden="1">JILL!$B$2:$L$2</definedName>
    <definedName name="_xlnm._FilterDatabase" localSheetId="3" hidden="1">JORGE!$B$2:$L$2</definedName>
    <definedName name="_xlnm._FilterDatabase" localSheetId="4" hidden="1">'OPI ALL with SBIR-STTR'!$A$1:$L$32</definedName>
    <definedName name="_xlnm._FilterDatabase" localSheetId="1" hidden="1">TYLER!$B$2:$L$2</definedName>
  </definedNames>
  <calcPr calcId="162913"/>
</workbook>
</file>

<file path=xl/calcChain.xml><?xml version="1.0" encoding="utf-8"?>
<calcChain xmlns="http://schemas.openxmlformats.org/spreadsheetml/2006/main">
  <c r="G32" i="3" l="1"/>
  <c r="G4" i="7"/>
  <c r="XFD4" i="7" s="1"/>
  <c r="G17" i="6"/>
  <c r="G16" i="6"/>
  <c r="G12" i="6"/>
  <c r="G10" i="6"/>
  <c r="G7" i="6"/>
  <c r="G5" i="5"/>
  <c r="G24" i="5" s="1"/>
  <c r="G5" i="6"/>
  <c r="G23" i="5"/>
  <c r="G16" i="5"/>
  <c r="G5" i="4"/>
</calcChain>
</file>

<file path=xl/sharedStrings.xml><?xml version="1.0" encoding="utf-8"?>
<sst xmlns="http://schemas.openxmlformats.org/spreadsheetml/2006/main" count="566" uniqueCount="104">
  <si>
    <t>Project Number*</t>
  </si>
  <si>
    <t>Task Number*</t>
  </si>
  <si>
    <t>Expenditure Type*</t>
  </si>
  <si>
    <t>Name*</t>
  </si>
  <si>
    <t>Plan Event</t>
  </si>
  <si>
    <t>Annual Amount</t>
  </si>
  <si>
    <t>Planned Oblig. Date*</t>
  </si>
  <si>
    <t>ECLT*</t>
  </si>
  <si>
    <t>Supplier</t>
  </si>
  <si>
    <t>Severability*</t>
  </si>
  <si>
    <t>Obligation Number</t>
  </si>
  <si>
    <t>0603160BR_RA_CN_R_23</t>
  </si>
  <si>
    <t>2324_0400_3400_YCCRC</t>
  </si>
  <si>
    <t>S - INCREMENTAL FUNDING (ADDING ADDITIONAL FUNDS ONLY) TO EXISTING CONTRACT, DO/TO, OR PO</t>
  </si>
  <si>
    <t>Severable</t>
  </si>
  <si>
    <t>0603160BR_RA_RK_R_23</t>
  </si>
  <si>
    <t>2324_0400_3400_CENT1</t>
  </si>
  <si>
    <t>253.20 Interagency Agreements</t>
  </si>
  <si>
    <t>BRILLANT SAGE-NRL</t>
  </si>
  <si>
    <t>RD-OPI_FY23_NRL _R_SEVERABLE_BRILLANT_SAGE</t>
  </si>
  <si>
    <t>R - IAA TO A NON-DOD FEDERAL AGENCY</t>
  </si>
  <si>
    <t>021 - PR W4HP ACTV SPECIAL PROJECTS SPT- DODW80M26</t>
  </si>
  <si>
    <t>SHAMROCK-ORNL</t>
  </si>
  <si>
    <t>RD-OPI_FY23_ORNL_R_SEVERABLE_SHAMROCK_INC1</t>
  </si>
  <si>
    <t>089 - DEPARTMENT OF ENERGY - DOD894700</t>
  </si>
  <si>
    <t>210.00 Trvl &amp; Trans of Persons</t>
  </si>
  <si>
    <t>TBD</t>
  </si>
  <si>
    <t>REMAINING FUNDS</t>
  </si>
  <si>
    <t>TBD - TO BE DETERMINED</t>
  </si>
  <si>
    <t>255.00 R&amp;D Contracts</t>
  </si>
  <si>
    <t>CIIC SUPPORT (New Contract))</t>
  </si>
  <si>
    <t>RD-OPI_FY23_TBD_ TBD_TBD_ TBD _D_SEVERABLE_CIIC SUPPORT</t>
  </si>
  <si>
    <t>D - NEW COMPETITIVE CONTRACT/PURCHASE ORDER $1M OR MORE</t>
  </si>
  <si>
    <t>AI and ML Support</t>
  </si>
  <si>
    <t>RD-OPI_FY23_NPS_Q_SEVERABLE_AI AND ML SUPPORT</t>
  </si>
  <si>
    <t>Q - MIPR TO A DOD AGENCY OR SERVICE</t>
  </si>
  <si>
    <t>NAVY, UNITED STATES DEPARTMENT OF THE</t>
  </si>
  <si>
    <t xml:space="preserve">CARNAGE-INL </t>
  </si>
  <si>
    <t xml:space="preserve">RD-OPI_FY23_INL_R_SEVERABLE_CARNAGE </t>
  </si>
  <si>
    <t>89 - DEPARTMENT OF ENERGY - IDAHO DOE-ID - 048105530</t>
  </si>
  <si>
    <t>GARTNER, INC.</t>
  </si>
  <si>
    <t>DTS - TRAVEL</t>
  </si>
  <si>
    <t>0602718BR_RA_RK_R_23</t>
  </si>
  <si>
    <t>2324_0400_3400_RAIPI</t>
  </si>
  <si>
    <t>251.30 Engineering &amp; Tech Srvc</t>
  </si>
  <si>
    <t>RD WH_SBIR–STTR</t>
  </si>
  <si>
    <t>2324_0400_3400_YDTRC</t>
  </si>
  <si>
    <t>DTRA REQUIREMENTS MANAGEMENT TOOL</t>
  </si>
  <si>
    <t>U - CHANGE TO AN EXISTING CONTRACT, DO/TO, OR PO THAT REQUIRES NEGOTIATION (I.E. ADDING NEW WORK)</t>
  </si>
  <si>
    <t>CWMD IDIQ_P1</t>
  </si>
  <si>
    <t xml:space="preserve">RD-OPI_FY23_CWMD IDIQ_Pool_1  </t>
  </si>
  <si>
    <t>T - OPTION EXERCISE (ADDING PRE-NEGOTIATED ADDITIONAL PERFORMANCE AND FUNDING)</t>
  </si>
  <si>
    <t>CWMD IDIQ_P2</t>
  </si>
  <si>
    <t>RD-OPI_FY23_CWMD IDIQ_Pool_2</t>
  </si>
  <si>
    <t xml:space="preserve">CARNAGE-KCNSC </t>
  </si>
  <si>
    <t>RD-OPI_FY23_KCNSC_SEVERABLE_CARNAGE</t>
  </si>
  <si>
    <t>896404 - HONEYWELL FED MAN TECH LLC</t>
  </si>
  <si>
    <t>MAGIC_BLUE_CHINA_LAKE</t>
  </si>
  <si>
    <t>RD-OPI_FY23_CHINA LAKE _R_SEVERABLE_MAGIC_BLUE</t>
  </si>
  <si>
    <t>097 - NAVAL AIR WARFARE CENTER WEAPONS DIV - DODN60530</t>
  </si>
  <si>
    <t>RD-OPI_FY23_9_S_DTS TRAVEL</t>
  </si>
  <si>
    <t>DTS EMPLOYEE - IBA</t>
  </si>
  <si>
    <t>RD-OPI_FY22_9_S_DTS TRAVEL</t>
  </si>
  <si>
    <t>BLACK_MAGIC_TBD</t>
  </si>
  <si>
    <t>RD-OPI_FY23_TBD _R_SEVERABLE_BLACK_MAGIC</t>
  </si>
  <si>
    <t>CWMD IDIQ_P3</t>
  </si>
  <si>
    <t>RD-OPI_FY23_CWMD IDIQ_Pool_3</t>
  </si>
  <si>
    <t>RD-OPI_FY23_9_SEVERABLE_DTS TRAVEL</t>
  </si>
  <si>
    <t>257.33 Software Maint Support</t>
  </si>
  <si>
    <t>DOD PLATFORM ONE</t>
  </si>
  <si>
    <t>RD-OPI_FY23_AFLCMC_Q_SEVERABLE_PLATFORM ONE (AIR FORCE)</t>
  </si>
  <si>
    <t>ILL_MORO_KEYPORT</t>
  </si>
  <si>
    <t>RD-OPI_FY23_KEYPORT _R_SEVERABLE_ILL_MORO</t>
  </si>
  <si>
    <t>097 - NIWC PACIFIC - DODN66001</t>
  </si>
  <si>
    <t>JIANT-SOIS TERMINALS</t>
  </si>
  <si>
    <t>RD-OPI_FY23_R_SEVERABLE_TBD_JIANT-SOIS TERMINALS</t>
  </si>
  <si>
    <t>251.20 Studies, Analysis &amp; Evl</t>
  </si>
  <si>
    <t>GARTNER LICENSE RENEWAL (POET TO IT)</t>
  </si>
  <si>
    <t>RD-OPI_FY23_NEW DELIVIERY ORDER _V_SEVERABLE_GARTNER LICENSE RENEWAL</t>
  </si>
  <si>
    <t>V - MODIFICATIONS TO EXISTING CONTRACTS, DO/TO, OR PO, THAT IS NOT INCREMENTAL FUNDING, EXERCISING OPTIONS, AND DOESN'T REQUIRE NEGOTIATION</t>
  </si>
  <si>
    <t>DOD ODIN (SIPR/JWICS)</t>
  </si>
  <si>
    <t>RD-OPI_FY23_TBD_Q_SEVERABLE_ODIN (AIR FORCE)</t>
  </si>
  <si>
    <t>YEARLY CLOUD ACCESS (i.e P1)</t>
  </si>
  <si>
    <t>RD-OPI_FY23_AFLCMC_Q_SEVERABLE_YEARLY CLOUD ACCESS (i.e P1)</t>
  </si>
  <si>
    <t>LUNA_ROSSA_NIWC (POET TO NTD)</t>
  </si>
  <si>
    <t>RD-NTD_FY23_NIWC _R_SEVERABLE_LUNA_ROSSA</t>
  </si>
  <si>
    <t>HIKARI_FMA</t>
  </si>
  <si>
    <t>RD-OPI_FY23_DIA _R_SEVERABLE_HIKARI</t>
  </si>
  <si>
    <t>FROGSKIN_IHEODTD</t>
  </si>
  <si>
    <t>ENDEAVOR_MITRE</t>
  </si>
  <si>
    <t>RD-OPI_FY23_MITRE_Q__ENDEAVOR</t>
  </si>
  <si>
    <t>DOGFISH (POET TO CXC)</t>
  </si>
  <si>
    <t>RD-CXC_FY23_DAGER_ Q_MMUA_SEVERABLE_DOGFISH_MMUA</t>
  </si>
  <si>
    <t>DAGER TECHNOLOGY , LLC</t>
  </si>
  <si>
    <t>LEVIATHAN_PSU</t>
  </si>
  <si>
    <t>RD-OPI_FY23_NAVSEA-PSU_Q_SEVERABLE_LEVIATHAN</t>
  </si>
  <si>
    <t>Spend Plan</t>
  </si>
  <si>
    <t>ENGAGEMENTS</t>
  </si>
  <si>
    <t>AQUISITIONS</t>
  </si>
  <si>
    <t>ACQUISITIONS</t>
  </si>
  <si>
    <t>DATA SCIENCE</t>
  </si>
  <si>
    <t>REQUIREMENTS</t>
  </si>
  <si>
    <t>without adjustments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</si>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</sst>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165" fontId="1" fillId="0" borderId="0" xfId="0" applyNumberFormat="1" applyFont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7" xfId="0" applyFont="1" applyBorder="1" applyAlignment="1">
      <alignment vertical="top" wrapText="1"/>
    </xf>
    <xf numFmtId="165" fontId="0" fillId="0" borderId="7" xfId="0" applyNumberFormat="1" applyFont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7" xfId="0" applyBorder="1" applyAlignment="1">
      <alignment vertical="top"/>
    </xf>
    <xf numFmtId="0" fontId="0" fillId="0" borderId="7" xfId="0" applyBorder="1" applyAlignment="1">
      <alignment vertical="top" wrapText="1"/>
    </xf>
    <xf numFmtId="165" fontId="0" fillId="0" borderId="7" xfId="0" applyNumberFormat="1" applyBorder="1" applyAlignment="1">
      <alignment vertical="top"/>
    </xf>
    <xf numFmtId="164" fontId="0" fillId="0" borderId="7" xfId="0" applyNumberFormat="1" applyBorder="1" applyAlignment="1">
      <alignment vertical="top"/>
    </xf>
    <xf numFmtId="165" fontId="2" fillId="2" borderId="7" xfId="0" applyNumberFormat="1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Font="1" applyBorder="1" applyAlignment="1">
      <alignment vertical="top"/>
    </xf>
    <xf numFmtId="165" fontId="2" fillId="2" borderId="14" xfId="0" applyNumberFormat="1" applyFont="1" applyFill="1" applyBorder="1" applyAlignment="1">
      <alignment vertical="top"/>
    </xf>
    <xf numFmtId="165" fontId="2" fillId="3" borderId="7" xfId="0" applyNumberFormat="1" applyFont="1" applyFill="1" applyBorder="1" applyAlignment="1">
      <alignment vertical="top"/>
    </xf>
    <xf numFmtId="165" fontId="1" fillId="0" borderId="7" xfId="0" applyNumberFormat="1" applyFont="1" applyBorder="1" applyAlignment="1">
      <alignment vertical="top"/>
    </xf>
    <xf numFmtId="0" fontId="0" fillId="0" borderId="7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5" xfId="0" applyBorder="1" applyAlignment="1">
      <alignment vertical="top"/>
    </xf>
    <xf numFmtId="0" fontId="0" fillId="0" borderId="15" xfId="0" applyBorder="1" applyAlignment="1">
      <alignment horizontal="center" vertical="top" wrapText="1"/>
    </xf>
    <xf numFmtId="0" fontId="0" fillId="0" borderId="15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165" fontId="2" fillId="4" borderId="7" xfId="0" applyNumberFormat="1" applyFont="1" applyFill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5" xfId="0" applyFont="1" applyBorder="1" applyAlignment="1">
      <alignment vertical="top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165" fontId="0" fillId="0" borderId="0" xfId="0" applyNumberFormat="1" applyAlignment="1">
      <alignment vertical="top" wrapText="1"/>
    </xf>
    <xf numFmtId="0" fontId="2" fillId="2" borderId="5" xfId="0" applyFont="1" applyFill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2" fillId="4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satMod val="105000"/>
                <a:lumMod val="110000"/>
                <a:tint val="67000"/>
              </a:schemeClr>
            </a:gs>
            <a:gs pos="50000">
              <a:schemeClr val="phClr">
                <a:satMod val="103000"/>
                <a:lumMod val="105000"/>
                <a:tint val="73000"/>
              </a:schemeClr>
            </a:gs>
            <a:gs pos="100000">
              <a:schemeClr val="phClr">
                <a:satMod val="109000"/>
                <a:lumMod val="105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satMod val="120000"/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satMod val="150000"/>
                <a:lumMod val="102000"/>
                <a:tint val="93000"/>
                <a:shade val="98000"/>
              </a:schemeClr>
            </a:gs>
            <a:gs pos="50000">
              <a:schemeClr val="phClr">
                <a:satMod val="130000"/>
                <a:lumMod val="103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5" sqref="A5:F5"/>
    </sheetView>
  </sheetViews>
  <sheetFormatPr defaultColWidth="8.7109375" defaultRowHeight="15" x14ac:dyDescent="0.25"/>
  <cols>
    <col min="1" max="1" width="15.85546875" style="29" customWidth="1"/>
    <col min="2" max="2" width="22" style="1" bestFit="1" customWidth="1"/>
    <col min="3" max="3" width="21.5703125" style="1" bestFit="1" customWidth="1"/>
    <col min="4" max="4" width="14.85546875" style="2" customWidth="1"/>
    <col min="5" max="5" width="18.5703125" style="2" customWidth="1"/>
    <col min="6" max="6" width="34" style="2" customWidth="1"/>
    <col min="7" max="7" width="16.28515625" style="1" bestFit="1" customWidth="1"/>
    <col min="8" max="8" width="10.42578125" style="1" customWidth="1"/>
    <col min="9" max="9" width="16.5703125" style="2" customWidth="1"/>
    <col min="10" max="10" width="15.140625" style="2" customWidth="1"/>
    <col min="11" max="11" width="13.5703125" style="1" bestFit="1" customWidth="1"/>
    <col min="12" max="12" width="19" style="1" bestFit="1" customWidth="1"/>
    <col min="13" max="16384" width="8.7109375" style="1"/>
  </cols>
  <sheetData>
    <row r="1" spans="1:12" s="9" customFormat="1" ht="18.600000000000001" customHeight="1" thickBot="1" x14ac:dyDescent="0.3">
      <c r="A1" s="44" t="s">
        <v>97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</row>
    <row r="2" spans="1:12" s="15" customFormat="1" ht="45" x14ac:dyDescent="0.25">
      <c r="A2" s="31" t="s">
        <v>96</v>
      </c>
      <c r="B2" s="32" t="s">
        <v>0</v>
      </c>
      <c r="C2" s="32" t="s">
        <v>1</v>
      </c>
      <c r="D2" s="33" t="s">
        <v>2</v>
      </c>
      <c r="E2" s="33" t="s">
        <v>3</v>
      </c>
      <c r="F2" s="33" t="s">
        <v>4</v>
      </c>
      <c r="G2" s="32" t="s">
        <v>5</v>
      </c>
      <c r="H2" s="33" t="s">
        <v>6</v>
      </c>
      <c r="I2" s="33" t="s">
        <v>7</v>
      </c>
      <c r="J2" s="33" t="s">
        <v>8</v>
      </c>
      <c r="K2" s="32" t="s">
        <v>9</v>
      </c>
      <c r="L2" s="34" t="s">
        <v>10</v>
      </c>
    </row>
    <row r="3" spans="1:12" ht="45" x14ac:dyDescent="0.25">
      <c r="A3" s="28" t="s">
        <v>97</v>
      </c>
      <c r="B3" s="10" t="s">
        <v>42</v>
      </c>
      <c r="C3" s="10" t="s">
        <v>43</v>
      </c>
      <c r="D3" s="11" t="s">
        <v>25</v>
      </c>
      <c r="E3" s="11" t="s">
        <v>41</v>
      </c>
      <c r="F3" s="11" t="s">
        <v>60</v>
      </c>
      <c r="G3" s="12">
        <v>86153</v>
      </c>
      <c r="H3" s="13">
        <v>45199</v>
      </c>
      <c r="I3" s="11" t="s">
        <v>28</v>
      </c>
      <c r="J3" s="11" t="s">
        <v>61</v>
      </c>
      <c r="K3" s="10" t="s">
        <v>14</v>
      </c>
      <c r="L3" s="16"/>
    </row>
    <row r="4" spans="1:12" s="9" customFormat="1" ht="45" x14ac:dyDescent="0.25">
      <c r="A4" s="30" t="s">
        <v>97</v>
      </c>
      <c r="B4" s="6" t="s">
        <v>42</v>
      </c>
      <c r="C4" s="6" t="s">
        <v>43</v>
      </c>
      <c r="D4" s="7" t="s">
        <v>25</v>
      </c>
      <c r="E4" s="7" t="s">
        <v>41</v>
      </c>
      <c r="F4" s="7" t="s">
        <v>27</v>
      </c>
      <c r="G4" s="8">
        <v>0</v>
      </c>
      <c r="H4" s="13">
        <v>45199</v>
      </c>
      <c r="I4" s="7" t="s">
        <v>28</v>
      </c>
      <c r="J4" s="7" t="s">
        <v>26</v>
      </c>
      <c r="K4" s="6" t="s">
        <v>14</v>
      </c>
      <c r="L4" s="17"/>
    </row>
    <row r="5" spans="1:12" s="15" customFormat="1" ht="15.75" thickBot="1" x14ac:dyDescent="0.3">
      <c r="A5" s="41"/>
      <c r="B5" s="42"/>
      <c r="C5" s="42"/>
      <c r="D5" s="42"/>
      <c r="E5" s="42"/>
      <c r="F5" s="42"/>
      <c r="G5" s="18">
        <f>SUM(G3:G4)</f>
        <v>86153</v>
      </c>
      <c r="H5" s="42"/>
      <c r="I5" s="42"/>
      <c r="J5" s="42"/>
      <c r="K5" s="42"/>
      <c r="L5" s="43"/>
    </row>
  </sheetData>
  <mergeCells count="3">
    <mergeCell ref="A5:F5"/>
    <mergeCell ref="H5:L5"/>
    <mergeCell ref="A1:L1"/>
  </mergeCells>
  <pageMargins left="0.1" right="0.1" top="0.75" bottom="0.75" header="0.3" footer="0.3"/>
  <pageSetup paperSize="5" scale="8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A7" workbookViewId="0">
      <selection activeCell="E9" sqref="E9"/>
    </sheetView>
  </sheetViews>
  <sheetFormatPr defaultColWidth="8.7109375" defaultRowHeight="15" x14ac:dyDescent="0.25"/>
  <cols>
    <col min="1" max="1" width="15.85546875" style="29" customWidth="1"/>
    <col min="2" max="2" width="22" style="1" bestFit="1" customWidth="1"/>
    <col min="3" max="3" width="21.5703125" style="1" bestFit="1" customWidth="1"/>
    <col min="4" max="4" width="14.85546875" style="22" customWidth="1"/>
    <col min="5" max="5" width="18.5703125" style="2" customWidth="1"/>
    <col min="6" max="6" width="34" style="2" customWidth="1"/>
    <col min="7" max="7" width="16.28515625" style="1" bestFit="1" customWidth="1"/>
    <col min="8" max="8" width="10.42578125" style="1" customWidth="1"/>
    <col min="9" max="9" width="16.5703125" style="2" customWidth="1"/>
    <col min="10" max="10" width="15.140625" style="2" customWidth="1"/>
    <col min="11" max="11" width="13.5703125" style="1" bestFit="1" customWidth="1"/>
    <col min="12" max="12" width="19" style="1" bestFit="1" customWidth="1"/>
    <col min="13" max="16384" width="8.7109375" style="1"/>
  </cols>
  <sheetData>
    <row r="1" spans="1:12" s="9" customFormat="1" ht="18.600000000000001" customHeight="1" thickBot="1" x14ac:dyDescent="0.3">
      <c r="A1" s="44" t="s">
        <v>99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</row>
    <row r="2" spans="1:12" ht="45" x14ac:dyDescent="0.25">
      <c r="A2" s="27" t="s">
        <v>96</v>
      </c>
      <c r="B2" s="23" t="s">
        <v>0</v>
      </c>
      <c r="C2" s="23" t="s">
        <v>1</v>
      </c>
      <c r="D2" s="24" t="s">
        <v>2</v>
      </c>
      <c r="E2" s="25" t="s">
        <v>3</v>
      </c>
      <c r="F2" s="25" t="s">
        <v>4</v>
      </c>
      <c r="G2" s="23" t="s">
        <v>5</v>
      </c>
      <c r="H2" s="25" t="s">
        <v>6</v>
      </c>
      <c r="I2" s="25" t="s">
        <v>7</v>
      </c>
      <c r="J2" s="25" t="s">
        <v>8</v>
      </c>
      <c r="K2" s="23" t="s">
        <v>9</v>
      </c>
      <c r="L2" s="26" t="s">
        <v>10</v>
      </c>
    </row>
    <row r="3" spans="1:12" ht="45" x14ac:dyDescent="0.25">
      <c r="A3" s="28" t="s">
        <v>98</v>
      </c>
      <c r="B3" s="10" t="s">
        <v>15</v>
      </c>
      <c r="C3" s="10" t="s">
        <v>16</v>
      </c>
      <c r="D3" s="21" t="s">
        <v>25</v>
      </c>
      <c r="E3" s="11" t="s">
        <v>41</v>
      </c>
      <c r="F3" s="11" t="s">
        <v>62</v>
      </c>
      <c r="G3" s="12">
        <v>42000</v>
      </c>
      <c r="H3" s="13">
        <v>45199</v>
      </c>
      <c r="I3" s="11" t="s">
        <v>28</v>
      </c>
      <c r="J3" s="11" t="s">
        <v>61</v>
      </c>
      <c r="K3" s="10" t="s">
        <v>14</v>
      </c>
      <c r="L3" s="16"/>
    </row>
    <row r="4" spans="1:12" ht="45" x14ac:dyDescent="0.25">
      <c r="A4" s="28" t="s">
        <v>98</v>
      </c>
      <c r="B4" s="10" t="s">
        <v>15</v>
      </c>
      <c r="C4" s="10" t="s">
        <v>16</v>
      </c>
      <c r="D4" s="21" t="s">
        <v>25</v>
      </c>
      <c r="E4" s="11" t="s">
        <v>41</v>
      </c>
      <c r="F4" s="11" t="s">
        <v>27</v>
      </c>
      <c r="G4" s="12">
        <v>0</v>
      </c>
      <c r="H4" s="13">
        <v>45199</v>
      </c>
      <c r="I4" s="11" t="s">
        <v>28</v>
      </c>
      <c r="J4" s="11" t="s">
        <v>61</v>
      </c>
      <c r="K4" s="10" t="s">
        <v>14</v>
      </c>
      <c r="L4" s="16"/>
    </row>
    <row r="5" spans="1:12" s="9" customFormat="1" x14ac:dyDescent="0.25">
      <c r="A5" s="47"/>
      <c r="B5" s="48"/>
      <c r="C5" s="48"/>
      <c r="D5" s="48"/>
      <c r="E5" s="48"/>
      <c r="F5" s="48"/>
      <c r="G5" s="19">
        <f>SUM(G3:G4)</f>
        <v>42000</v>
      </c>
      <c r="H5" s="48"/>
      <c r="I5" s="48"/>
      <c r="J5" s="48"/>
      <c r="K5" s="48"/>
      <c r="L5" s="49"/>
    </row>
    <row r="6" spans="1:12" ht="60" x14ac:dyDescent="0.25">
      <c r="A6" s="28" t="s">
        <v>98</v>
      </c>
      <c r="B6" s="10" t="s">
        <v>15</v>
      </c>
      <c r="C6" s="10" t="s">
        <v>16</v>
      </c>
      <c r="D6" s="21" t="s">
        <v>17</v>
      </c>
      <c r="E6" s="11" t="s">
        <v>18</v>
      </c>
      <c r="F6" s="11" t="s">
        <v>19</v>
      </c>
      <c r="G6" s="12">
        <v>500000</v>
      </c>
      <c r="H6" s="13">
        <v>44956</v>
      </c>
      <c r="I6" s="11" t="s">
        <v>20</v>
      </c>
      <c r="J6" s="11" t="s">
        <v>21</v>
      </c>
      <c r="K6" s="10" t="s">
        <v>14</v>
      </c>
      <c r="L6" s="16"/>
    </row>
    <row r="7" spans="1:12" ht="60" x14ac:dyDescent="0.25">
      <c r="A7" s="28" t="s">
        <v>98</v>
      </c>
      <c r="B7" s="10" t="s">
        <v>15</v>
      </c>
      <c r="C7" s="10" t="s">
        <v>16</v>
      </c>
      <c r="D7" s="21" t="s">
        <v>17</v>
      </c>
      <c r="E7" s="11" t="s">
        <v>22</v>
      </c>
      <c r="F7" s="11" t="s">
        <v>23</v>
      </c>
      <c r="G7" s="12">
        <v>1500000</v>
      </c>
      <c r="H7" s="13">
        <v>44957</v>
      </c>
      <c r="I7" s="11" t="s">
        <v>20</v>
      </c>
      <c r="J7" s="11" t="s">
        <v>24</v>
      </c>
      <c r="K7" s="10" t="s">
        <v>14</v>
      </c>
      <c r="L7" s="16"/>
    </row>
    <row r="8" spans="1:12" ht="75" x14ac:dyDescent="0.25">
      <c r="A8" s="28" t="s">
        <v>98</v>
      </c>
      <c r="B8" s="10" t="s">
        <v>15</v>
      </c>
      <c r="C8" s="10" t="s">
        <v>16</v>
      </c>
      <c r="D8" s="21" t="s">
        <v>17</v>
      </c>
      <c r="E8" s="11" t="s">
        <v>37</v>
      </c>
      <c r="F8" s="11" t="s">
        <v>38</v>
      </c>
      <c r="G8" s="12">
        <v>2000000</v>
      </c>
      <c r="H8" s="13">
        <v>45016</v>
      </c>
      <c r="I8" s="11" t="s">
        <v>20</v>
      </c>
      <c r="J8" s="11" t="s">
        <v>39</v>
      </c>
      <c r="K8" s="10" t="s">
        <v>14</v>
      </c>
      <c r="L8" s="16"/>
    </row>
    <row r="9" spans="1:12" ht="60" x14ac:dyDescent="0.25">
      <c r="A9" s="28" t="s">
        <v>98</v>
      </c>
      <c r="B9" s="10" t="s">
        <v>15</v>
      </c>
      <c r="C9" s="10" t="s">
        <v>16</v>
      </c>
      <c r="D9" s="21" t="s">
        <v>17</v>
      </c>
      <c r="E9" s="11" t="s">
        <v>54</v>
      </c>
      <c r="F9" s="11" t="s">
        <v>55</v>
      </c>
      <c r="G9" s="20">
        <v>2000000</v>
      </c>
      <c r="H9" s="13">
        <v>45016</v>
      </c>
      <c r="I9" s="11" t="s">
        <v>20</v>
      </c>
      <c r="J9" s="11" t="s">
        <v>56</v>
      </c>
      <c r="K9" s="10" t="s">
        <v>14</v>
      </c>
      <c r="L9" s="16"/>
    </row>
    <row r="10" spans="1:12" ht="75" x14ac:dyDescent="0.25">
      <c r="A10" s="28" t="s">
        <v>98</v>
      </c>
      <c r="B10" s="10" t="s">
        <v>15</v>
      </c>
      <c r="C10" s="10" t="s">
        <v>16</v>
      </c>
      <c r="D10" s="21" t="s">
        <v>17</v>
      </c>
      <c r="E10" s="11" t="s">
        <v>57</v>
      </c>
      <c r="F10" s="11" t="s">
        <v>58</v>
      </c>
      <c r="G10" s="12">
        <v>1000000</v>
      </c>
      <c r="H10" s="13">
        <v>44837</v>
      </c>
      <c r="I10" s="11" t="s">
        <v>20</v>
      </c>
      <c r="J10" s="11" t="s">
        <v>59</v>
      </c>
      <c r="K10" s="10" t="s">
        <v>14</v>
      </c>
      <c r="L10" s="16"/>
    </row>
    <row r="11" spans="1:12" ht="45" x14ac:dyDescent="0.25">
      <c r="A11" s="28" t="s">
        <v>98</v>
      </c>
      <c r="B11" s="10" t="s">
        <v>15</v>
      </c>
      <c r="C11" s="10" t="s">
        <v>16</v>
      </c>
      <c r="D11" s="21" t="s">
        <v>17</v>
      </c>
      <c r="E11" s="11" t="s">
        <v>63</v>
      </c>
      <c r="F11" s="11" t="s">
        <v>64</v>
      </c>
      <c r="G11" s="12">
        <v>580000</v>
      </c>
      <c r="H11" s="13">
        <v>44837</v>
      </c>
      <c r="I11" s="11" t="s">
        <v>20</v>
      </c>
      <c r="J11" s="11" t="s">
        <v>26</v>
      </c>
      <c r="K11" s="10" t="s">
        <v>14</v>
      </c>
      <c r="L11" s="16"/>
    </row>
    <row r="12" spans="1:12" ht="45" x14ac:dyDescent="0.25">
      <c r="A12" s="28" t="s">
        <v>98</v>
      </c>
      <c r="B12" s="10" t="s">
        <v>15</v>
      </c>
      <c r="C12" s="10" t="s">
        <v>16</v>
      </c>
      <c r="D12" s="21" t="s">
        <v>17</v>
      </c>
      <c r="E12" s="11" t="s">
        <v>71</v>
      </c>
      <c r="F12" s="11" t="s">
        <v>72</v>
      </c>
      <c r="G12" s="12">
        <v>750000</v>
      </c>
      <c r="H12" s="13">
        <v>44957</v>
      </c>
      <c r="I12" s="11" t="s">
        <v>20</v>
      </c>
      <c r="J12" s="11" t="s">
        <v>73</v>
      </c>
      <c r="K12" s="10" t="s">
        <v>14</v>
      </c>
      <c r="L12" s="16"/>
    </row>
    <row r="13" spans="1:12" ht="45" x14ac:dyDescent="0.25">
      <c r="A13" s="28" t="s">
        <v>98</v>
      </c>
      <c r="B13" s="10" t="s">
        <v>15</v>
      </c>
      <c r="C13" s="10" t="s">
        <v>16</v>
      </c>
      <c r="D13" s="21" t="s">
        <v>17</v>
      </c>
      <c r="E13" s="11" t="s">
        <v>84</v>
      </c>
      <c r="F13" s="11" t="s">
        <v>85</v>
      </c>
      <c r="G13" s="12">
        <v>750000</v>
      </c>
      <c r="H13" s="13">
        <v>44957</v>
      </c>
      <c r="I13" s="11" t="s">
        <v>20</v>
      </c>
      <c r="J13" s="11" t="s">
        <v>73</v>
      </c>
      <c r="K13" s="10" t="s">
        <v>14</v>
      </c>
      <c r="L13" s="16"/>
    </row>
    <row r="14" spans="1:12" ht="45" x14ac:dyDescent="0.25">
      <c r="A14" s="28" t="s">
        <v>98</v>
      </c>
      <c r="B14" s="10" t="s">
        <v>15</v>
      </c>
      <c r="C14" s="10" t="s">
        <v>16</v>
      </c>
      <c r="D14" s="21" t="s">
        <v>17</v>
      </c>
      <c r="E14" s="11" t="s">
        <v>86</v>
      </c>
      <c r="F14" s="11" t="s">
        <v>87</v>
      </c>
      <c r="G14" s="12">
        <v>231931.5</v>
      </c>
      <c r="H14" s="13">
        <v>45077</v>
      </c>
      <c r="I14" s="11" t="s">
        <v>20</v>
      </c>
      <c r="J14" s="11" t="s">
        <v>26</v>
      </c>
      <c r="K14" s="10" t="s">
        <v>14</v>
      </c>
      <c r="L14" s="16"/>
    </row>
    <row r="15" spans="1:12" ht="45" x14ac:dyDescent="0.25">
      <c r="A15" s="28" t="s">
        <v>98</v>
      </c>
      <c r="B15" s="10" t="s">
        <v>15</v>
      </c>
      <c r="C15" s="10" t="s">
        <v>16</v>
      </c>
      <c r="D15" s="21" t="s">
        <v>17</v>
      </c>
      <c r="E15" s="11" t="s">
        <v>88</v>
      </c>
      <c r="F15" s="11" t="s">
        <v>87</v>
      </c>
      <c r="G15" s="12">
        <v>750000</v>
      </c>
      <c r="H15" s="13">
        <v>44957</v>
      </c>
      <c r="I15" s="11" t="s">
        <v>20</v>
      </c>
      <c r="J15" s="11" t="s">
        <v>73</v>
      </c>
      <c r="K15" s="10" t="s">
        <v>14</v>
      </c>
      <c r="L15" s="16"/>
    </row>
    <row r="16" spans="1:12" s="9" customFormat="1" x14ac:dyDescent="0.25">
      <c r="A16" s="47"/>
      <c r="B16" s="48"/>
      <c r="C16" s="48"/>
      <c r="D16" s="48"/>
      <c r="E16" s="48"/>
      <c r="F16" s="48"/>
      <c r="G16" s="19">
        <f>SUM(G6:G15)</f>
        <v>10061931.5</v>
      </c>
      <c r="H16" s="48"/>
      <c r="I16" s="48"/>
      <c r="J16" s="48"/>
      <c r="K16" s="48"/>
      <c r="L16" s="49"/>
    </row>
    <row r="17" spans="1:12" ht="105" x14ac:dyDescent="0.25">
      <c r="A17" s="28"/>
      <c r="B17" s="10" t="s">
        <v>15</v>
      </c>
      <c r="C17" s="10" t="s">
        <v>16</v>
      </c>
      <c r="D17" s="11" t="s">
        <v>29</v>
      </c>
      <c r="E17" s="11" t="s">
        <v>49</v>
      </c>
      <c r="F17" s="11" t="s">
        <v>50</v>
      </c>
      <c r="G17" s="20">
        <v>1000000</v>
      </c>
      <c r="H17" s="13">
        <v>44910</v>
      </c>
      <c r="I17" s="11" t="s">
        <v>51</v>
      </c>
      <c r="J17" s="11" t="s">
        <v>26</v>
      </c>
      <c r="K17" s="10" t="s">
        <v>14</v>
      </c>
      <c r="L17" s="16"/>
    </row>
    <row r="18" spans="1:12" ht="105" x14ac:dyDescent="0.25">
      <c r="A18" s="28"/>
      <c r="B18" s="10" t="s">
        <v>15</v>
      </c>
      <c r="C18" s="10" t="s">
        <v>16</v>
      </c>
      <c r="D18" s="11" t="s">
        <v>29</v>
      </c>
      <c r="E18" s="11" t="s">
        <v>52</v>
      </c>
      <c r="F18" s="11" t="s">
        <v>53</v>
      </c>
      <c r="G18" s="20">
        <v>1000000</v>
      </c>
      <c r="H18" s="13">
        <v>44910</v>
      </c>
      <c r="I18" s="11" t="s">
        <v>51</v>
      </c>
      <c r="J18" s="11" t="s">
        <v>26</v>
      </c>
      <c r="K18" s="10" t="s">
        <v>14</v>
      </c>
      <c r="L18" s="16"/>
    </row>
    <row r="19" spans="1:12" ht="105" x14ac:dyDescent="0.25">
      <c r="A19" s="28"/>
      <c r="B19" s="10" t="s">
        <v>15</v>
      </c>
      <c r="C19" s="10" t="s">
        <v>16</v>
      </c>
      <c r="D19" s="11" t="s">
        <v>29</v>
      </c>
      <c r="E19" s="11" t="s">
        <v>65</v>
      </c>
      <c r="F19" s="11" t="s">
        <v>66</v>
      </c>
      <c r="G19" s="20">
        <v>1000000</v>
      </c>
      <c r="H19" s="13">
        <v>44910</v>
      </c>
      <c r="I19" s="11" t="s">
        <v>51</v>
      </c>
      <c r="J19" s="11" t="s">
        <v>26</v>
      </c>
      <c r="K19" s="10" t="s">
        <v>14</v>
      </c>
      <c r="L19" s="16"/>
    </row>
    <row r="20" spans="1:12" ht="45" x14ac:dyDescent="0.25">
      <c r="A20" s="28"/>
      <c r="B20" s="10" t="s">
        <v>15</v>
      </c>
      <c r="C20" s="10" t="s">
        <v>16</v>
      </c>
      <c r="D20" s="11" t="s">
        <v>29</v>
      </c>
      <c r="E20" s="11" t="s">
        <v>89</v>
      </c>
      <c r="F20" s="11" t="s">
        <v>90</v>
      </c>
      <c r="G20" s="12">
        <v>1200000</v>
      </c>
      <c r="H20" s="13">
        <v>44837</v>
      </c>
      <c r="I20" s="11" t="s">
        <v>35</v>
      </c>
      <c r="J20" s="11"/>
      <c r="K20" s="10" t="s">
        <v>14</v>
      </c>
      <c r="L20" s="16"/>
    </row>
    <row r="21" spans="1:12" ht="45" x14ac:dyDescent="0.25">
      <c r="A21" s="28"/>
      <c r="B21" s="10" t="s">
        <v>15</v>
      </c>
      <c r="C21" s="10" t="s">
        <v>16</v>
      </c>
      <c r="D21" s="11" t="s">
        <v>29</v>
      </c>
      <c r="E21" s="11" t="s">
        <v>91</v>
      </c>
      <c r="F21" s="11" t="s">
        <v>92</v>
      </c>
      <c r="G21" s="12">
        <v>670000</v>
      </c>
      <c r="H21" s="13">
        <v>44986</v>
      </c>
      <c r="I21" s="11" t="s">
        <v>35</v>
      </c>
      <c r="J21" s="11" t="s">
        <v>93</v>
      </c>
      <c r="K21" s="10" t="s">
        <v>14</v>
      </c>
      <c r="L21" s="16"/>
    </row>
    <row r="22" spans="1:12" ht="45" x14ac:dyDescent="0.25">
      <c r="A22" s="28"/>
      <c r="B22" s="10" t="s">
        <v>15</v>
      </c>
      <c r="C22" s="10" t="s">
        <v>16</v>
      </c>
      <c r="D22" s="11" t="s">
        <v>29</v>
      </c>
      <c r="E22" s="11" t="s">
        <v>94</v>
      </c>
      <c r="F22" s="11" t="s">
        <v>95</v>
      </c>
      <c r="G22" s="12">
        <v>4500000</v>
      </c>
      <c r="H22" s="13">
        <v>44985</v>
      </c>
      <c r="I22" s="11" t="s">
        <v>35</v>
      </c>
      <c r="J22" s="11" t="s">
        <v>93</v>
      </c>
      <c r="K22" s="10" t="s">
        <v>14</v>
      </c>
      <c r="L22" s="16"/>
    </row>
    <row r="23" spans="1:12" s="9" customFormat="1" x14ac:dyDescent="0.25">
      <c r="A23" s="47"/>
      <c r="B23" s="48"/>
      <c r="C23" s="48"/>
      <c r="D23" s="48"/>
      <c r="E23" s="48"/>
      <c r="F23" s="48"/>
      <c r="G23" s="19">
        <f>SUM(G17:G22)</f>
        <v>9370000</v>
      </c>
      <c r="H23" s="48"/>
      <c r="I23" s="48"/>
      <c r="J23" s="48"/>
      <c r="K23" s="48"/>
      <c r="L23" s="49"/>
    </row>
    <row r="24" spans="1:12" s="9" customFormat="1" ht="15.75" thickBot="1" x14ac:dyDescent="0.3">
      <c r="A24" s="41"/>
      <c r="B24" s="42"/>
      <c r="C24" s="42"/>
      <c r="D24" s="42"/>
      <c r="E24" s="42"/>
      <c r="F24" s="42"/>
      <c r="G24" s="18">
        <f>SUM(G23,G16,G5)</f>
        <v>19473931.5</v>
      </c>
      <c r="H24" s="42"/>
      <c r="I24" s="42"/>
      <c r="J24" s="42"/>
      <c r="K24" s="42"/>
      <c r="L24" s="43"/>
    </row>
  </sheetData>
  <mergeCells count="9">
    <mergeCell ref="A24:F24"/>
    <mergeCell ref="H24:L24"/>
    <mergeCell ref="A1:L1"/>
    <mergeCell ref="A5:F5"/>
    <mergeCell ref="H5:L5"/>
    <mergeCell ref="A16:F16"/>
    <mergeCell ref="H16:L16"/>
    <mergeCell ref="A23:F23"/>
    <mergeCell ref="H23:L23"/>
  </mergeCells>
  <pageMargins left="0.1" right="0.1" top="0.75" bottom="0.75" header="0.3" footer="0.3"/>
  <pageSetup paperSize="5" scale="8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A7" workbookViewId="0">
      <selection activeCell="F8" sqref="F8"/>
    </sheetView>
  </sheetViews>
  <sheetFormatPr defaultColWidth="8.7109375" defaultRowHeight="15" x14ac:dyDescent="0.25"/>
  <cols>
    <col min="1" max="1" width="15.85546875" style="29" customWidth="1"/>
    <col min="2" max="2" width="22" style="1" bestFit="1" customWidth="1"/>
    <col min="3" max="3" width="21.5703125" style="1" bestFit="1" customWidth="1"/>
    <col min="4" max="4" width="14.85546875" style="2" customWidth="1"/>
    <col min="5" max="5" width="18.5703125" style="2" customWidth="1"/>
    <col min="6" max="6" width="34" style="2" customWidth="1"/>
    <col min="7" max="7" width="16.28515625" style="1" bestFit="1" customWidth="1"/>
    <col min="8" max="8" width="10.42578125" style="1" customWidth="1"/>
    <col min="9" max="9" width="16.5703125" style="2" customWidth="1"/>
    <col min="10" max="10" width="15.140625" style="2" customWidth="1"/>
    <col min="11" max="11" width="13.5703125" style="1" bestFit="1" customWidth="1"/>
    <col min="12" max="12" width="19" style="1" bestFit="1" customWidth="1"/>
    <col min="13" max="16384" width="8.7109375" style="1"/>
  </cols>
  <sheetData>
    <row r="1" spans="1:12" s="9" customFormat="1" ht="18.600000000000001" customHeight="1" thickBot="1" x14ac:dyDescent="0.3">
      <c r="A1" s="44" t="s">
        <v>100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</row>
    <row r="2" spans="1:12" s="15" customFormat="1" ht="45" x14ac:dyDescent="0.25">
      <c r="A2" s="36" t="s">
        <v>96</v>
      </c>
      <c r="B2" s="37" t="s">
        <v>0</v>
      </c>
      <c r="C2" s="37" t="s">
        <v>1</v>
      </c>
      <c r="D2" s="38" t="s">
        <v>2</v>
      </c>
      <c r="E2" s="38" t="s">
        <v>3</v>
      </c>
      <c r="F2" s="38" t="s">
        <v>4</v>
      </c>
      <c r="G2" s="37" t="s">
        <v>5</v>
      </c>
      <c r="H2" s="38" t="s">
        <v>6</v>
      </c>
      <c r="I2" s="38" t="s">
        <v>7</v>
      </c>
      <c r="J2" s="38" t="s">
        <v>8</v>
      </c>
      <c r="K2" s="37" t="s">
        <v>9</v>
      </c>
      <c r="L2" s="39" t="s">
        <v>10</v>
      </c>
    </row>
    <row r="3" spans="1:12" ht="45" x14ac:dyDescent="0.25">
      <c r="A3" s="30" t="s">
        <v>100</v>
      </c>
      <c r="B3" s="10" t="s">
        <v>11</v>
      </c>
      <c r="C3" s="10" t="s">
        <v>12</v>
      </c>
      <c r="D3" s="11" t="s">
        <v>25</v>
      </c>
      <c r="E3" s="11" t="s">
        <v>41</v>
      </c>
      <c r="F3" s="11" t="s">
        <v>67</v>
      </c>
      <c r="G3" s="12">
        <v>70000</v>
      </c>
      <c r="H3" s="13">
        <v>45199</v>
      </c>
      <c r="I3" s="11" t="s">
        <v>28</v>
      </c>
      <c r="J3" s="11" t="s">
        <v>61</v>
      </c>
      <c r="K3" s="10" t="s">
        <v>14</v>
      </c>
      <c r="L3" s="16"/>
    </row>
    <row r="4" spans="1:12" s="9" customFormat="1" ht="45" x14ac:dyDescent="0.25">
      <c r="A4" s="30" t="s">
        <v>100</v>
      </c>
      <c r="B4" s="6" t="s">
        <v>11</v>
      </c>
      <c r="C4" s="6" t="s">
        <v>12</v>
      </c>
      <c r="D4" s="7" t="s">
        <v>25</v>
      </c>
      <c r="E4" s="7" t="s">
        <v>41</v>
      </c>
      <c r="F4" s="7" t="s">
        <v>27</v>
      </c>
      <c r="G4" s="8">
        <v>0</v>
      </c>
      <c r="H4" s="13">
        <v>45199</v>
      </c>
      <c r="I4" s="7" t="s">
        <v>28</v>
      </c>
      <c r="J4" s="7" t="s">
        <v>26</v>
      </c>
      <c r="K4" s="6" t="s">
        <v>14</v>
      </c>
      <c r="L4" s="17"/>
    </row>
    <row r="5" spans="1:12" s="9" customFormat="1" x14ac:dyDescent="0.25">
      <c r="A5" s="50"/>
      <c r="B5" s="51"/>
      <c r="C5" s="51"/>
      <c r="D5" s="51"/>
      <c r="E5" s="51"/>
      <c r="F5" s="51"/>
      <c r="G5" s="35">
        <f>SUM(G3:G4)</f>
        <v>70000</v>
      </c>
      <c r="H5" s="51"/>
      <c r="I5" s="51"/>
      <c r="J5" s="51"/>
      <c r="K5" s="51"/>
      <c r="L5" s="52"/>
    </row>
    <row r="6" spans="1:12" ht="195" x14ac:dyDescent="0.25">
      <c r="A6" s="30" t="s">
        <v>100</v>
      </c>
      <c r="B6" s="10" t="s">
        <v>11</v>
      </c>
      <c r="C6" s="10" t="s">
        <v>12</v>
      </c>
      <c r="D6" s="11" t="s">
        <v>76</v>
      </c>
      <c r="E6" s="11" t="s">
        <v>77</v>
      </c>
      <c r="F6" s="11" t="s">
        <v>78</v>
      </c>
      <c r="G6" s="12">
        <v>160748</v>
      </c>
      <c r="H6" s="13">
        <v>45138</v>
      </c>
      <c r="I6" s="11" t="s">
        <v>79</v>
      </c>
      <c r="J6" s="11" t="s">
        <v>40</v>
      </c>
      <c r="K6" s="10" t="s">
        <v>14</v>
      </c>
      <c r="L6" s="16"/>
    </row>
    <row r="7" spans="1:12" s="9" customFormat="1" x14ac:dyDescent="0.25">
      <c r="A7" s="50"/>
      <c r="B7" s="51"/>
      <c r="C7" s="51"/>
      <c r="D7" s="51"/>
      <c r="E7" s="51"/>
      <c r="F7" s="51"/>
      <c r="G7" s="35">
        <f>SUM(G6)</f>
        <v>160748</v>
      </c>
      <c r="H7" s="51"/>
      <c r="I7" s="51"/>
      <c r="J7" s="51"/>
      <c r="K7" s="51"/>
      <c r="L7" s="52"/>
    </row>
    <row r="8" spans="1:12" ht="60" x14ac:dyDescent="0.25">
      <c r="A8" s="30" t="s">
        <v>100</v>
      </c>
      <c r="B8" s="10" t="s">
        <v>11</v>
      </c>
      <c r="C8" s="10" t="s">
        <v>12</v>
      </c>
      <c r="D8" s="11" t="s">
        <v>17</v>
      </c>
      <c r="E8" s="11" t="s">
        <v>33</v>
      </c>
      <c r="F8" s="11" t="s">
        <v>34</v>
      </c>
      <c r="G8" s="12">
        <v>132274.41</v>
      </c>
      <c r="H8" s="13">
        <v>44910</v>
      </c>
      <c r="I8" s="11" t="s">
        <v>35</v>
      </c>
      <c r="J8" s="11" t="s">
        <v>36</v>
      </c>
      <c r="K8" s="10" t="s">
        <v>14</v>
      </c>
      <c r="L8" s="16"/>
    </row>
    <row r="9" spans="1:12" ht="45" x14ac:dyDescent="0.25">
      <c r="A9" s="30" t="s">
        <v>100</v>
      </c>
      <c r="B9" s="10" t="s">
        <v>11</v>
      </c>
      <c r="C9" s="10" t="s">
        <v>12</v>
      </c>
      <c r="D9" s="11" t="s">
        <v>17</v>
      </c>
      <c r="E9" s="11" t="s">
        <v>74</v>
      </c>
      <c r="F9" s="11" t="s">
        <v>75</v>
      </c>
      <c r="G9" s="12">
        <v>100000</v>
      </c>
      <c r="H9" s="13">
        <v>45138</v>
      </c>
      <c r="I9" s="11" t="s">
        <v>20</v>
      </c>
      <c r="J9" s="11" t="s">
        <v>26</v>
      </c>
      <c r="K9" s="10" t="s">
        <v>14</v>
      </c>
      <c r="L9" s="16"/>
    </row>
    <row r="10" spans="1:12" s="9" customFormat="1" x14ac:dyDescent="0.25">
      <c r="A10" s="50"/>
      <c r="B10" s="51"/>
      <c r="C10" s="51"/>
      <c r="D10" s="51"/>
      <c r="E10" s="51"/>
      <c r="F10" s="51"/>
      <c r="G10" s="35">
        <f>SUM(G8:G9)</f>
        <v>232274.41</v>
      </c>
      <c r="H10" s="51"/>
      <c r="I10" s="51"/>
      <c r="J10" s="51"/>
      <c r="K10" s="51"/>
      <c r="L10" s="52"/>
    </row>
    <row r="11" spans="1:12" ht="75" x14ac:dyDescent="0.25">
      <c r="A11" s="30" t="s">
        <v>100</v>
      </c>
      <c r="B11" s="10" t="s">
        <v>11</v>
      </c>
      <c r="C11" s="10" t="s">
        <v>12</v>
      </c>
      <c r="D11" s="11" t="s">
        <v>29</v>
      </c>
      <c r="E11" s="11" t="s">
        <v>30</v>
      </c>
      <c r="F11" s="11" t="s">
        <v>31</v>
      </c>
      <c r="G11" s="12">
        <v>6980859.4100000001</v>
      </c>
      <c r="H11" s="13">
        <v>44958</v>
      </c>
      <c r="I11" s="11" t="s">
        <v>32</v>
      </c>
      <c r="J11" s="11" t="s">
        <v>26</v>
      </c>
      <c r="K11" s="10" t="s">
        <v>14</v>
      </c>
      <c r="L11" s="16"/>
    </row>
    <row r="12" spans="1:12" s="9" customFormat="1" x14ac:dyDescent="0.25">
      <c r="A12" s="50"/>
      <c r="B12" s="51"/>
      <c r="C12" s="51"/>
      <c r="D12" s="51"/>
      <c r="E12" s="51"/>
      <c r="F12" s="51"/>
      <c r="G12" s="35">
        <f>SUM(G11:G11)</f>
        <v>6980859.4100000001</v>
      </c>
      <c r="H12" s="51"/>
      <c r="I12" s="51"/>
      <c r="J12" s="51"/>
      <c r="K12" s="51"/>
      <c r="L12" s="52"/>
    </row>
    <row r="13" spans="1:12" ht="45" x14ac:dyDescent="0.25">
      <c r="A13" s="30" t="s">
        <v>100</v>
      </c>
      <c r="B13" s="10" t="s">
        <v>11</v>
      </c>
      <c r="C13" s="10" t="s">
        <v>12</v>
      </c>
      <c r="D13" s="11" t="s">
        <v>68</v>
      </c>
      <c r="E13" s="11" t="s">
        <v>69</v>
      </c>
      <c r="F13" s="11" t="s">
        <v>70</v>
      </c>
      <c r="G13" s="12">
        <v>120049.68</v>
      </c>
      <c r="H13" s="13">
        <v>44880</v>
      </c>
      <c r="I13" s="11" t="s">
        <v>35</v>
      </c>
      <c r="J13" s="11" t="s">
        <v>26</v>
      </c>
      <c r="K13" s="10" t="s">
        <v>14</v>
      </c>
      <c r="L13" s="16"/>
    </row>
    <row r="14" spans="1:12" ht="45" x14ac:dyDescent="0.25">
      <c r="A14" s="30" t="s">
        <v>100</v>
      </c>
      <c r="B14" s="10" t="s">
        <v>11</v>
      </c>
      <c r="C14" s="10" t="s">
        <v>12</v>
      </c>
      <c r="D14" s="11" t="s">
        <v>68</v>
      </c>
      <c r="E14" s="11" t="s">
        <v>80</v>
      </c>
      <c r="F14" s="11" t="s">
        <v>81</v>
      </c>
      <c r="G14" s="12">
        <v>250000</v>
      </c>
      <c r="H14" s="13">
        <v>45046</v>
      </c>
      <c r="I14" s="11" t="s">
        <v>35</v>
      </c>
      <c r="J14" s="11" t="s">
        <v>26</v>
      </c>
      <c r="K14" s="10" t="s">
        <v>14</v>
      </c>
      <c r="L14" s="16"/>
    </row>
    <row r="15" spans="1:12" ht="45" x14ac:dyDescent="0.25">
      <c r="A15" s="30" t="s">
        <v>100</v>
      </c>
      <c r="B15" s="10" t="s">
        <v>11</v>
      </c>
      <c r="C15" s="10" t="s">
        <v>12</v>
      </c>
      <c r="D15" s="11" t="s">
        <v>68</v>
      </c>
      <c r="E15" s="11" t="s">
        <v>82</v>
      </c>
      <c r="F15" s="11" t="s">
        <v>83</v>
      </c>
      <c r="G15" s="12">
        <v>100000</v>
      </c>
      <c r="H15" s="13">
        <v>45046</v>
      </c>
      <c r="I15" s="11" t="s">
        <v>35</v>
      </c>
      <c r="J15" s="11" t="s">
        <v>26</v>
      </c>
      <c r="K15" s="10" t="s">
        <v>14</v>
      </c>
      <c r="L15" s="16"/>
    </row>
    <row r="16" spans="1:12" s="9" customFormat="1" x14ac:dyDescent="0.25">
      <c r="A16" s="50"/>
      <c r="B16" s="51"/>
      <c r="C16" s="51"/>
      <c r="D16" s="51"/>
      <c r="E16" s="51"/>
      <c r="F16" s="51"/>
      <c r="G16" s="35">
        <f>SUM(G13:G15)</f>
        <v>470049.68</v>
      </c>
      <c r="H16" s="51"/>
      <c r="I16" s="51"/>
      <c r="J16" s="51"/>
      <c r="K16" s="51"/>
      <c r="L16" s="52"/>
    </row>
    <row r="17" spans="1:12" s="9" customFormat="1" ht="15.75" thickBot="1" x14ac:dyDescent="0.3">
      <c r="A17" s="41"/>
      <c r="B17" s="42"/>
      <c r="C17" s="42"/>
      <c r="D17" s="42"/>
      <c r="E17" s="42"/>
      <c r="F17" s="42"/>
      <c r="G17" s="18">
        <f>SUM(G16,G12,G10,G7,G5)</f>
        <v>7913931.5</v>
      </c>
      <c r="H17" s="42"/>
      <c r="I17" s="42"/>
      <c r="J17" s="42"/>
      <c r="K17" s="42"/>
      <c r="L17" s="43"/>
    </row>
  </sheetData>
  <mergeCells count="13">
    <mergeCell ref="A17:F17"/>
    <mergeCell ref="H17:L17"/>
    <mergeCell ref="A5:F5"/>
    <mergeCell ref="H5:L5"/>
    <mergeCell ref="A7:F7"/>
    <mergeCell ref="H7:L7"/>
    <mergeCell ref="A10:F10"/>
    <mergeCell ref="H10:L10"/>
    <mergeCell ref="A1:L1"/>
    <mergeCell ref="A12:F12"/>
    <mergeCell ref="H12:L12"/>
    <mergeCell ref="A16:F16"/>
    <mergeCell ref="H16:L16"/>
  </mergeCells>
  <pageMargins left="0.1" right="0.1" top="0.75" bottom="0.75" header="0.3" footer="0.3"/>
  <pageSetup paperSize="5" scale="80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"/>
  <sheetViews>
    <sheetView workbookViewId="0">
      <selection activeCell="F13" sqref="F13"/>
    </sheetView>
  </sheetViews>
  <sheetFormatPr defaultColWidth="8.7109375" defaultRowHeight="15" x14ac:dyDescent="0.25"/>
  <cols>
    <col min="1" max="1" width="15.85546875" style="1" customWidth="1"/>
    <col min="2" max="2" width="22" style="1" bestFit="1" customWidth="1"/>
    <col min="3" max="3" width="21.5703125" style="1" bestFit="1" customWidth="1"/>
    <col min="4" max="4" width="14.85546875" style="2" customWidth="1"/>
    <col min="5" max="5" width="18.5703125" style="2" customWidth="1"/>
    <col min="6" max="6" width="34" style="2" customWidth="1"/>
    <col min="7" max="7" width="16.28515625" style="1" bestFit="1" customWidth="1"/>
    <col min="8" max="8" width="10.42578125" style="1" customWidth="1"/>
    <col min="9" max="9" width="16.5703125" style="2" customWidth="1"/>
    <col min="10" max="10" width="15.140625" style="2" customWidth="1"/>
    <col min="11" max="11" width="13.5703125" style="1" bestFit="1" customWidth="1"/>
    <col min="12" max="12" width="19" style="1" bestFit="1" customWidth="1"/>
    <col min="13" max="16384" width="8.7109375" style="1"/>
  </cols>
  <sheetData>
    <row r="1" spans="1:12 16384:16384" s="9" customFormat="1" ht="18.600000000000001" customHeight="1" x14ac:dyDescent="0.25">
      <c r="A1" s="54" t="s">
        <v>101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 16384:16384" ht="45" x14ac:dyDescent="0.25">
      <c r="A2" s="10" t="s">
        <v>96</v>
      </c>
      <c r="B2" s="10" t="s">
        <v>0</v>
      </c>
      <c r="C2" s="10" t="s">
        <v>1</v>
      </c>
      <c r="D2" s="11" t="s">
        <v>2</v>
      </c>
      <c r="E2" s="11" t="s">
        <v>3</v>
      </c>
      <c r="F2" s="11" t="s">
        <v>4</v>
      </c>
      <c r="G2" s="10" t="s">
        <v>5</v>
      </c>
      <c r="H2" s="11" t="s">
        <v>6</v>
      </c>
      <c r="I2" s="11" t="s">
        <v>7</v>
      </c>
      <c r="J2" s="11" t="s">
        <v>8</v>
      </c>
      <c r="K2" s="10" t="s">
        <v>9</v>
      </c>
      <c r="L2" s="10" t="s">
        <v>10</v>
      </c>
    </row>
    <row r="3" spans="1:12 16384:16384" ht="120" x14ac:dyDescent="0.25">
      <c r="A3" s="10" t="s">
        <v>101</v>
      </c>
      <c r="B3" s="10" t="s">
        <v>15</v>
      </c>
      <c r="C3" s="10" t="s">
        <v>46</v>
      </c>
      <c r="D3" s="11" t="s">
        <v>29</v>
      </c>
      <c r="E3" s="11" t="s">
        <v>47</v>
      </c>
      <c r="F3" s="11" t="s">
        <v>47</v>
      </c>
      <c r="G3" s="12">
        <v>1005175</v>
      </c>
      <c r="H3" s="13">
        <v>44866</v>
      </c>
      <c r="I3" s="11" t="s">
        <v>48</v>
      </c>
      <c r="J3" s="11"/>
      <c r="K3" s="10" t="s">
        <v>14</v>
      </c>
      <c r="L3" s="10"/>
    </row>
    <row r="4" spans="1:12 16384:16384" s="9" customFormat="1" x14ac:dyDescent="0.25">
      <c r="A4" s="53"/>
      <c r="B4" s="53"/>
      <c r="C4" s="53"/>
      <c r="D4" s="53"/>
      <c r="E4" s="53"/>
      <c r="F4" s="53"/>
      <c r="G4" s="14">
        <f>SUM(G3)</f>
        <v>1005175</v>
      </c>
      <c r="H4" s="53"/>
      <c r="I4" s="53"/>
      <c r="J4" s="53"/>
      <c r="K4" s="53"/>
      <c r="L4" s="53"/>
      <c r="XFD4" s="9">
        <f>SUM(A4:XFC4)</f>
        <v>1005175</v>
      </c>
    </row>
    <row r="10" spans="1:12 16384:16384" x14ac:dyDescent="0.25">
      <c r="F10" s="40" t="s">
        <v>103</v>
      </c>
    </row>
  </sheetData>
  <mergeCells count="3">
    <mergeCell ref="A4:F4"/>
    <mergeCell ref="H4:L4"/>
    <mergeCell ref="A1:L1"/>
  </mergeCells>
  <pageMargins left="0.1" right="0.1" top="0.75" bottom="0.75" header="0.3" footer="0.3"/>
  <pageSetup paperSize="5" scale="80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0" workbookViewId="0">
      <selection activeCell="C4" sqref="C4"/>
    </sheetView>
  </sheetViews>
  <sheetFormatPr defaultColWidth="8.7109375" defaultRowHeight="15" x14ac:dyDescent="0.25"/>
  <cols>
    <col min="1" max="1" width="15.85546875" style="1" customWidth="1"/>
    <col min="2" max="2" width="22" style="1" bestFit="1" customWidth="1"/>
    <col min="3" max="3" width="21.5703125" style="1" bestFit="1" customWidth="1"/>
    <col min="4" max="4" width="14.85546875" style="2" customWidth="1"/>
    <col min="5" max="5" width="18.5703125" style="2" customWidth="1"/>
    <col min="6" max="6" width="34" style="2" customWidth="1"/>
    <col min="7" max="7" width="16.28515625" style="1" bestFit="1" customWidth="1"/>
    <col min="8" max="8" width="10.42578125" style="1" customWidth="1"/>
    <col min="9" max="9" width="16.5703125" style="2" customWidth="1"/>
    <col min="10" max="10" width="15.140625" style="2" customWidth="1"/>
    <col min="11" max="11" width="13.5703125" style="1" bestFit="1" customWidth="1"/>
    <col min="12" max="12" width="19" style="1" bestFit="1" customWidth="1"/>
    <col min="13" max="16384" width="8.7109375" style="1"/>
  </cols>
  <sheetData>
    <row r="1" spans="1:12" ht="45" x14ac:dyDescent="0.25">
      <c r="A1" s="1" t="s">
        <v>96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1" t="s">
        <v>9</v>
      </c>
      <c r="L1" s="1" t="s">
        <v>10</v>
      </c>
    </row>
    <row r="2" spans="1:12" ht="60" x14ac:dyDescent="0.25">
      <c r="B2" s="1" t="s">
        <v>15</v>
      </c>
      <c r="C2" s="1" t="s">
        <v>16</v>
      </c>
      <c r="D2" s="2" t="s">
        <v>17</v>
      </c>
      <c r="E2" s="2" t="s">
        <v>18</v>
      </c>
      <c r="F2" s="2" t="s">
        <v>19</v>
      </c>
      <c r="G2" s="3">
        <v>500000</v>
      </c>
      <c r="H2" s="4">
        <v>44956</v>
      </c>
      <c r="I2" s="2" t="s">
        <v>20</v>
      </c>
      <c r="J2" s="2" t="s">
        <v>21</v>
      </c>
      <c r="K2" s="1" t="s">
        <v>14</v>
      </c>
    </row>
    <row r="3" spans="1:12" ht="60" x14ac:dyDescent="0.25">
      <c r="B3" s="1" t="s">
        <v>15</v>
      </c>
      <c r="C3" s="1" t="s">
        <v>16</v>
      </c>
      <c r="D3" s="2" t="s">
        <v>17</v>
      </c>
      <c r="E3" s="2" t="s">
        <v>22</v>
      </c>
      <c r="F3" s="2" t="s">
        <v>23</v>
      </c>
      <c r="G3" s="3">
        <v>1500000</v>
      </c>
      <c r="H3" s="4">
        <v>44957</v>
      </c>
      <c r="I3" s="2" t="s">
        <v>20</v>
      </c>
      <c r="J3" s="2" t="s">
        <v>24</v>
      </c>
      <c r="K3" s="1" t="s">
        <v>14</v>
      </c>
    </row>
    <row r="4" spans="1:12" ht="75" x14ac:dyDescent="0.25">
      <c r="B4" s="1" t="s">
        <v>11</v>
      </c>
      <c r="C4" s="1" t="s">
        <v>12</v>
      </c>
      <c r="D4" s="2" t="s">
        <v>29</v>
      </c>
      <c r="E4" s="2" t="s">
        <v>30</v>
      </c>
      <c r="F4" s="2" t="s">
        <v>31</v>
      </c>
      <c r="G4" s="3">
        <v>6980859.4100000001</v>
      </c>
      <c r="H4" s="4">
        <v>44958</v>
      </c>
      <c r="I4" s="2" t="s">
        <v>32</v>
      </c>
      <c r="J4" s="2" t="s">
        <v>26</v>
      </c>
      <c r="K4" s="1" t="s">
        <v>14</v>
      </c>
    </row>
    <row r="5" spans="1:12" ht="60" x14ac:dyDescent="0.25">
      <c r="B5" s="1" t="s">
        <v>11</v>
      </c>
      <c r="C5" s="1" t="s">
        <v>12</v>
      </c>
      <c r="D5" s="2" t="s">
        <v>17</v>
      </c>
      <c r="E5" s="2" t="s">
        <v>33</v>
      </c>
      <c r="F5" s="2" t="s">
        <v>34</v>
      </c>
      <c r="G5" s="3">
        <v>132274.41</v>
      </c>
      <c r="H5" s="4">
        <v>44910</v>
      </c>
      <c r="I5" s="2" t="s">
        <v>35</v>
      </c>
      <c r="J5" s="2" t="s">
        <v>36</v>
      </c>
      <c r="K5" s="1" t="s">
        <v>14</v>
      </c>
    </row>
    <row r="6" spans="1:12" ht="75" x14ac:dyDescent="0.25">
      <c r="B6" s="1" t="s">
        <v>15</v>
      </c>
      <c r="C6" s="1" t="s">
        <v>16</v>
      </c>
      <c r="D6" s="2" t="s">
        <v>17</v>
      </c>
      <c r="E6" s="2" t="s">
        <v>37</v>
      </c>
      <c r="F6" s="2" t="s">
        <v>38</v>
      </c>
      <c r="G6" s="3">
        <v>2000000</v>
      </c>
      <c r="H6" s="4">
        <v>45016</v>
      </c>
      <c r="I6" s="2" t="s">
        <v>20</v>
      </c>
      <c r="J6" s="2" t="s">
        <v>39</v>
      </c>
      <c r="K6" s="1" t="s">
        <v>14</v>
      </c>
    </row>
    <row r="7" spans="1:12" ht="105" x14ac:dyDescent="0.25">
      <c r="B7" s="1" t="s">
        <v>15</v>
      </c>
      <c r="C7" s="1" t="s">
        <v>16</v>
      </c>
      <c r="D7" s="2" t="s">
        <v>29</v>
      </c>
      <c r="E7" s="2" t="s">
        <v>49</v>
      </c>
      <c r="F7" s="2" t="s">
        <v>50</v>
      </c>
      <c r="G7" s="5">
        <v>1000000</v>
      </c>
      <c r="H7" s="4">
        <v>44910</v>
      </c>
      <c r="I7" s="2" t="s">
        <v>51</v>
      </c>
      <c r="J7" s="2" t="s">
        <v>26</v>
      </c>
      <c r="K7" s="1" t="s">
        <v>14</v>
      </c>
    </row>
    <row r="8" spans="1:12" ht="105" x14ac:dyDescent="0.25">
      <c r="B8" s="1" t="s">
        <v>15</v>
      </c>
      <c r="C8" s="1" t="s">
        <v>16</v>
      </c>
      <c r="D8" s="2" t="s">
        <v>29</v>
      </c>
      <c r="E8" s="2" t="s">
        <v>52</v>
      </c>
      <c r="F8" s="2" t="s">
        <v>53</v>
      </c>
      <c r="G8" s="5">
        <v>1000000</v>
      </c>
      <c r="H8" s="4">
        <v>44910</v>
      </c>
      <c r="I8" s="2" t="s">
        <v>51</v>
      </c>
      <c r="J8" s="2" t="s">
        <v>26</v>
      </c>
      <c r="K8" s="1" t="s">
        <v>14</v>
      </c>
    </row>
    <row r="9" spans="1:12" ht="60" x14ac:dyDescent="0.25">
      <c r="B9" s="1" t="s">
        <v>15</v>
      </c>
      <c r="C9" s="1" t="s">
        <v>16</v>
      </c>
      <c r="D9" s="2" t="s">
        <v>17</v>
      </c>
      <c r="E9" s="2" t="s">
        <v>54</v>
      </c>
      <c r="F9" s="2" t="s">
        <v>55</v>
      </c>
      <c r="G9" s="5">
        <v>2000000</v>
      </c>
      <c r="H9" s="4">
        <v>45016</v>
      </c>
      <c r="I9" s="2" t="s">
        <v>20</v>
      </c>
      <c r="J9" s="2" t="s">
        <v>56</v>
      </c>
      <c r="K9" s="1" t="s">
        <v>14</v>
      </c>
    </row>
    <row r="10" spans="1:12" ht="75" x14ac:dyDescent="0.25">
      <c r="B10" s="1" t="s">
        <v>15</v>
      </c>
      <c r="C10" s="1" t="s">
        <v>16</v>
      </c>
      <c r="D10" s="2" t="s">
        <v>17</v>
      </c>
      <c r="E10" s="2" t="s">
        <v>57</v>
      </c>
      <c r="F10" s="2" t="s">
        <v>58</v>
      </c>
      <c r="G10" s="3">
        <v>1000000</v>
      </c>
      <c r="H10" s="4">
        <v>44837</v>
      </c>
      <c r="I10" s="2" t="s">
        <v>20</v>
      </c>
      <c r="J10" s="2" t="s">
        <v>59</v>
      </c>
      <c r="K10" s="1" t="s">
        <v>14</v>
      </c>
    </row>
    <row r="11" spans="1:12" ht="45" x14ac:dyDescent="0.25">
      <c r="B11" s="1" t="s">
        <v>42</v>
      </c>
      <c r="C11" s="1" t="s">
        <v>43</v>
      </c>
      <c r="D11" s="2" t="s">
        <v>25</v>
      </c>
      <c r="E11" s="2" t="s">
        <v>41</v>
      </c>
      <c r="F11" s="2" t="s">
        <v>60</v>
      </c>
      <c r="G11" s="3">
        <v>86153</v>
      </c>
      <c r="H11" s="4">
        <v>45199</v>
      </c>
      <c r="I11" s="2" t="s">
        <v>28</v>
      </c>
      <c r="J11" s="2" t="s">
        <v>61</v>
      </c>
      <c r="K11" s="1" t="s">
        <v>14</v>
      </c>
    </row>
    <row r="12" spans="1:12" ht="45" x14ac:dyDescent="0.25">
      <c r="B12" s="1" t="s">
        <v>15</v>
      </c>
      <c r="C12" s="1" t="s">
        <v>16</v>
      </c>
      <c r="D12" s="2" t="s">
        <v>25</v>
      </c>
      <c r="E12" s="2" t="s">
        <v>41</v>
      </c>
      <c r="F12" s="2" t="s">
        <v>62</v>
      </c>
      <c r="G12" s="3">
        <v>42000</v>
      </c>
      <c r="H12" s="4">
        <v>45199</v>
      </c>
      <c r="I12" s="2" t="s">
        <v>28</v>
      </c>
      <c r="J12" s="2" t="s">
        <v>61</v>
      </c>
      <c r="K12" s="1" t="s">
        <v>14</v>
      </c>
    </row>
    <row r="13" spans="1:12" ht="45" x14ac:dyDescent="0.25">
      <c r="B13" s="1" t="s">
        <v>15</v>
      </c>
      <c r="C13" s="1" t="s">
        <v>16</v>
      </c>
      <c r="D13" s="2" t="s">
        <v>17</v>
      </c>
      <c r="E13" s="2" t="s">
        <v>63</v>
      </c>
      <c r="F13" s="2" t="s">
        <v>64</v>
      </c>
      <c r="G13" s="3">
        <v>580000</v>
      </c>
      <c r="H13" s="4">
        <v>44837</v>
      </c>
      <c r="I13" s="2" t="s">
        <v>20</v>
      </c>
      <c r="J13" s="2" t="s">
        <v>26</v>
      </c>
      <c r="K13" s="1" t="s">
        <v>14</v>
      </c>
    </row>
    <row r="14" spans="1:12" ht="105" x14ac:dyDescent="0.25">
      <c r="B14" s="1" t="s">
        <v>15</v>
      </c>
      <c r="C14" s="1" t="s">
        <v>16</v>
      </c>
      <c r="D14" s="2" t="s">
        <v>29</v>
      </c>
      <c r="E14" s="2" t="s">
        <v>65</v>
      </c>
      <c r="F14" s="2" t="s">
        <v>66</v>
      </c>
      <c r="G14" s="5">
        <v>1000000</v>
      </c>
      <c r="H14" s="4">
        <v>44910</v>
      </c>
      <c r="I14" s="2" t="s">
        <v>51</v>
      </c>
      <c r="J14" s="2" t="s">
        <v>26</v>
      </c>
      <c r="K14" s="1" t="s">
        <v>14</v>
      </c>
    </row>
    <row r="15" spans="1:12" ht="45" x14ac:dyDescent="0.25">
      <c r="B15" s="1" t="s">
        <v>11</v>
      </c>
      <c r="C15" s="1" t="s">
        <v>12</v>
      </c>
      <c r="D15" s="2" t="s">
        <v>25</v>
      </c>
      <c r="E15" s="2" t="s">
        <v>41</v>
      </c>
      <c r="F15" s="2" t="s">
        <v>67</v>
      </c>
      <c r="G15" s="3">
        <v>70000</v>
      </c>
      <c r="H15" s="4">
        <v>45199</v>
      </c>
      <c r="I15" s="2" t="s">
        <v>28</v>
      </c>
      <c r="J15" s="2" t="s">
        <v>61</v>
      </c>
      <c r="K15" s="1" t="s">
        <v>14</v>
      </c>
    </row>
    <row r="16" spans="1:12" ht="120" x14ac:dyDescent="0.25">
      <c r="B16" s="1" t="s">
        <v>15</v>
      </c>
      <c r="C16" s="1" t="s">
        <v>46</v>
      </c>
      <c r="D16" s="2" t="s">
        <v>29</v>
      </c>
      <c r="E16" s="2" t="s">
        <v>47</v>
      </c>
      <c r="F16" s="2" t="s">
        <v>47</v>
      </c>
      <c r="G16" s="3">
        <v>1005175</v>
      </c>
      <c r="H16" s="4">
        <v>44866</v>
      </c>
      <c r="I16" s="2" t="s">
        <v>48</v>
      </c>
      <c r="K16" s="1" t="s">
        <v>14</v>
      </c>
    </row>
    <row r="17" spans="2:11" ht="43.5" x14ac:dyDescent="0.35">
      <c r="B17" s="1" t="s">
        <v>11</v>
      </c>
      <c r="C17" s="1" t="s">
        <v>12</v>
      </c>
      <c r="D17" s="2" t="s">
        <v>68</v>
      </c>
      <c r="E17" s="2" t="s">
        <v>69</v>
      </c>
      <c r="F17" s="2" t="s">
        <v>70</v>
      </c>
      <c r="G17" s="3">
        <v>120049.68</v>
      </c>
      <c r="H17" s="4">
        <v>44880</v>
      </c>
      <c r="I17" s="2" t="s">
        <v>35</v>
      </c>
      <c r="J17" s="2" t="s">
        <v>26</v>
      </c>
      <c r="K17" s="1" t="s">
        <v>14</v>
      </c>
    </row>
    <row r="18" spans="2:11" ht="43.5" x14ac:dyDescent="0.35">
      <c r="B18" s="1" t="s">
        <v>15</v>
      </c>
      <c r="C18" s="1" t="s">
        <v>16</v>
      </c>
      <c r="D18" s="2" t="s">
        <v>17</v>
      </c>
      <c r="E18" s="2" t="s">
        <v>71</v>
      </c>
      <c r="F18" s="2" t="s">
        <v>72</v>
      </c>
      <c r="G18" s="3">
        <v>750000</v>
      </c>
      <c r="H18" s="4">
        <v>44957</v>
      </c>
      <c r="I18" s="2" t="s">
        <v>20</v>
      </c>
      <c r="J18" s="2" t="s">
        <v>73</v>
      </c>
      <c r="K18" s="1" t="s">
        <v>14</v>
      </c>
    </row>
    <row r="19" spans="2:11" ht="43.5" x14ac:dyDescent="0.35">
      <c r="B19" s="1" t="s">
        <v>11</v>
      </c>
      <c r="C19" s="1" t="s">
        <v>12</v>
      </c>
      <c r="D19" s="2" t="s">
        <v>17</v>
      </c>
      <c r="E19" s="2" t="s">
        <v>74</v>
      </c>
      <c r="F19" s="2" t="s">
        <v>75</v>
      </c>
      <c r="G19" s="3">
        <v>100000</v>
      </c>
      <c r="H19" s="4">
        <v>45138</v>
      </c>
      <c r="I19" s="2" t="s">
        <v>20</v>
      </c>
      <c r="J19" s="2" t="s">
        <v>26</v>
      </c>
      <c r="K19" s="1" t="s">
        <v>14</v>
      </c>
    </row>
    <row r="20" spans="2:11" ht="174" x14ac:dyDescent="0.35">
      <c r="B20" s="1" t="s">
        <v>11</v>
      </c>
      <c r="C20" s="1" t="s">
        <v>12</v>
      </c>
      <c r="D20" s="2" t="s">
        <v>76</v>
      </c>
      <c r="E20" s="2" t="s">
        <v>77</v>
      </c>
      <c r="F20" s="2" t="s">
        <v>78</v>
      </c>
      <c r="G20" s="3">
        <v>160748</v>
      </c>
      <c r="H20" s="4">
        <v>45138</v>
      </c>
      <c r="I20" s="2" t="s">
        <v>79</v>
      </c>
      <c r="J20" s="2" t="s">
        <v>40</v>
      </c>
      <c r="K20" s="1" t="s">
        <v>14</v>
      </c>
    </row>
    <row r="21" spans="2:11" ht="43.5" x14ac:dyDescent="0.35">
      <c r="B21" s="1" t="s">
        <v>11</v>
      </c>
      <c r="C21" s="1" t="s">
        <v>12</v>
      </c>
      <c r="D21" s="2" t="s">
        <v>68</v>
      </c>
      <c r="E21" s="2" t="s">
        <v>80</v>
      </c>
      <c r="F21" s="2" t="s">
        <v>81</v>
      </c>
      <c r="G21" s="3">
        <v>250000</v>
      </c>
      <c r="H21" s="4">
        <v>45046</v>
      </c>
      <c r="I21" s="2" t="s">
        <v>35</v>
      </c>
      <c r="J21" s="2" t="s">
        <v>26</v>
      </c>
      <c r="K21" s="1" t="s">
        <v>14</v>
      </c>
    </row>
    <row r="22" spans="2:11" ht="43.5" x14ac:dyDescent="0.35">
      <c r="B22" s="1" t="s">
        <v>11</v>
      </c>
      <c r="C22" s="1" t="s">
        <v>12</v>
      </c>
      <c r="D22" s="2" t="s">
        <v>68</v>
      </c>
      <c r="E22" s="2" t="s">
        <v>82</v>
      </c>
      <c r="F22" s="2" t="s">
        <v>83</v>
      </c>
      <c r="G22" s="3">
        <v>100000</v>
      </c>
      <c r="H22" s="4">
        <v>45046</v>
      </c>
      <c r="I22" s="2" t="s">
        <v>35</v>
      </c>
      <c r="J22" s="2" t="s">
        <v>26</v>
      </c>
      <c r="K22" s="1" t="s">
        <v>14</v>
      </c>
    </row>
    <row r="23" spans="2:11" ht="43.5" x14ac:dyDescent="0.35">
      <c r="B23" s="1" t="s">
        <v>15</v>
      </c>
      <c r="C23" s="1" t="s">
        <v>16</v>
      </c>
      <c r="D23" s="2" t="s">
        <v>17</v>
      </c>
      <c r="E23" s="2" t="s">
        <v>84</v>
      </c>
      <c r="F23" s="2" t="s">
        <v>85</v>
      </c>
      <c r="G23" s="3">
        <v>750000</v>
      </c>
      <c r="H23" s="4">
        <v>44957</v>
      </c>
      <c r="I23" s="2" t="s">
        <v>20</v>
      </c>
      <c r="J23" s="2" t="s">
        <v>73</v>
      </c>
      <c r="K23" s="1" t="s">
        <v>14</v>
      </c>
    </row>
    <row r="24" spans="2:11" ht="43.5" x14ac:dyDescent="0.35">
      <c r="B24" s="1" t="s">
        <v>15</v>
      </c>
      <c r="C24" s="1" t="s">
        <v>16</v>
      </c>
      <c r="D24" s="2" t="s">
        <v>17</v>
      </c>
      <c r="E24" s="2" t="s">
        <v>86</v>
      </c>
      <c r="F24" s="2" t="s">
        <v>87</v>
      </c>
      <c r="G24" s="3">
        <v>231931.5</v>
      </c>
      <c r="H24" s="4">
        <v>45077</v>
      </c>
      <c r="I24" s="2" t="s">
        <v>20</v>
      </c>
      <c r="J24" s="2" t="s">
        <v>26</v>
      </c>
      <c r="K24" s="1" t="s">
        <v>14</v>
      </c>
    </row>
    <row r="25" spans="2:11" ht="43.5" x14ac:dyDescent="0.35">
      <c r="B25" s="1" t="s">
        <v>15</v>
      </c>
      <c r="C25" s="1" t="s">
        <v>16</v>
      </c>
      <c r="D25" s="2" t="s">
        <v>17</v>
      </c>
      <c r="E25" s="2" t="s">
        <v>88</v>
      </c>
      <c r="F25" s="2" t="s">
        <v>87</v>
      </c>
      <c r="G25" s="3">
        <v>750000</v>
      </c>
      <c r="H25" s="4">
        <v>44957</v>
      </c>
      <c r="I25" s="2" t="s">
        <v>20</v>
      </c>
      <c r="J25" s="2" t="s">
        <v>73</v>
      </c>
      <c r="K25" s="1" t="s">
        <v>14</v>
      </c>
    </row>
    <row r="26" spans="2:11" ht="43.5" x14ac:dyDescent="0.35">
      <c r="B26" s="1" t="s">
        <v>15</v>
      </c>
      <c r="C26" s="1" t="s">
        <v>16</v>
      </c>
      <c r="D26" s="2" t="s">
        <v>29</v>
      </c>
      <c r="E26" s="2" t="s">
        <v>89</v>
      </c>
      <c r="F26" s="2" t="s">
        <v>90</v>
      </c>
      <c r="G26" s="3">
        <v>1200000</v>
      </c>
      <c r="H26" s="4">
        <v>44837</v>
      </c>
      <c r="I26" s="2" t="s">
        <v>35</v>
      </c>
      <c r="K26" s="1" t="s">
        <v>14</v>
      </c>
    </row>
    <row r="27" spans="2:11" ht="43.5" x14ac:dyDescent="0.35">
      <c r="B27" s="1" t="s">
        <v>15</v>
      </c>
      <c r="C27" s="1" t="s">
        <v>16</v>
      </c>
      <c r="D27" s="2" t="s">
        <v>29</v>
      </c>
      <c r="E27" s="2" t="s">
        <v>91</v>
      </c>
      <c r="F27" s="2" t="s">
        <v>92</v>
      </c>
      <c r="G27" s="3">
        <v>670000</v>
      </c>
      <c r="H27" s="4">
        <v>44986</v>
      </c>
      <c r="I27" s="2" t="s">
        <v>35</v>
      </c>
      <c r="J27" s="2" t="s">
        <v>93</v>
      </c>
      <c r="K27" s="1" t="s">
        <v>14</v>
      </c>
    </row>
    <row r="28" spans="2:11" ht="43.5" x14ac:dyDescent="0.35">
      <c r="B28" s="1" t="s">
        <v>15</v>
      </c>
      <c r="C28" s="1" t="s">
        <v>16</v>
      </c>
      <c r="D28" s="2" t="s">
        <v>29</v>
      </c>
      <c r="E28" s="2" t="s">
        <v>94</v>
      </c>
      <c r="F28" s="2" t="s">
        <v>95</v>
      </c>
      <c r="G28" s="3">
        <v>4500000</v>
      </c>
      <c r="H28" s="4">
        <v>44985</v>
      </c>
      <c r="I28" s="2" t="s">
        <v>35</v>
      </c>
      <c r="J28" s="2" t="s">
        <v>93</v>
      </c>
      <c r="K28" s="1" t="s">
        <v>14</v>
      </c>
    </row>
    <row r="29" spans="2:11" ht="116.1" x14ac:dyDescent="0.35">
      <c r="B29" s="1" t="s">
        <v>42</v>
      </c>
      <c r="C29" s="1" t="s">
        <v>43</v>
      </c>
      <c r="D29" s="2" t="s">
        <v>44</v>
      </c>
      <c r="E29" s="2" t="s">
        <v>45</v>
      </c>
      <c r="F29" s="2" t="s">
        <v>45</v>
      </c>
      <c r="G29" s="3">
        <v>9847</v>
      </c>
      <c r="H29" s="4">
        <v>45107</v>
      </c>
      <c r="I29" s="2" t="s">
        <v>13</v>
      </c>
      <c r="J29" s="2" t="s">
        <v>26</v>
      </c>
      <c r="K29" s="1" t="s">
        <v>14</v>
      </c>
    </row>
    <row r="30" spans="2:11" ht="116.1" x14ac:dyDescent="0.35">
      <c r="B30" s="1" t="s">
        <v>11</v>
      </c>
      <c r="C30" s="1" t="s">
        <v>12</v>
      </c>
      <c r="D30" s="2" t="s">
        <v>29</v>
      </c>
      <c r="E30" s="2" t="s">
        <v>45</v>
      </c>
      <c r="F30" s="2" t="s">
        <v>45</v>
      </c>
      <c r="G30" s="3">
        <v>307242.5</v>
      </c>
      <c r="H30" s="4">
        <v>45107</v>
      </c>
      <c r="I30" s="2" t="s">
        <v>13</v>
      </c>
      <c r="J30" s="2" t="s">
        <v>26</v>
      </c>
      <c r="K30" s="1" t="s">
        <v>14</v>
      </c>
    </row>
    <row r="31" spans="2:11" ht="116.1" x14ac:dyDescent="0.35">
      <c r="B31" s="1" t="s">
        <v>15</v>
      </c>
      <c r="C31" s="1" t="s">
        <v>16</v>
      </c>
      <c r="D31" s="2" t="s">
        <v>29</v>
      </c>
      <c r="E31" s="2" t="s">
        <v>45</v>
      </c>
      <c r="F31" s="2" t="s">
        <v>45</v>
      </c>
      <c r="G31" s="3">
        <v>307242.5</v>
      </c>
      <c r="H31" s="4">
        <v>45107</v>
      </c>
      <c r="I31" s="2" t="s">
        <v>13</v>
      </c>
      <c r="J31" s="2" t="s">
        <v>26</v>
      </c>
      <c r="K31" s="1" t="s">
        <v>14</v>
      </c>
    </row>
    <row r="32" spans="2:11" ht="14.45" x14ac:dyDescent="0.35">
      <c r="G32" s="40">
        <f>SUBTOTAL(9,G2:G31)</f>
        <v>29103523</v>
      </c>
      <c r="H32" s="1" t="s">
        <v>102</v>
      </c>
    </row>
  </sheetData>
  <autoFilter ref="A1:L32"/>
  <pageMargins left="0.1" right="0.1" top="0.75" bottom="0.75" header="0.3" footer="0.3"/>
  <pageSetup paperSize="5" scale="8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CHARLIE</vt:lpstr>
      <vt:lpstr>TYLER</vt:lpstr>
      <vt:lpstr>JILL</vt:lpstr>
      <vt:lpstr>JORGE</vt:lpstr>
      <vt:lpstr>OPI ALL with SBIR-STTR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Workbook</dc:title>
  <dc:creator>AG Grid</dc:creator>
  <cp:lastModifiedBy>Butler, Tyler B  CIV</cp:lastModifiedBy>
  <cp:lastPrinted>2022-07-27T16:14:10Z</cp:lastPrinted>
  <dcterms:created xsi:type="dcterms:W3CDTF">2022-07-27T11:27:48Z</dcterms:created>
  <dcterms:modified xsi:type="dcterms:W3CDTF">2022-09-23T13:28:14Z</dcterms:modified>
</cp:coreProperties>
</file>