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8"/>
  </bookViews>
  <sheets>
    <sheet state="visible" name="Main" sheetId="1" r:id="rId4"/>
    <sheet state="visible" name="Project Management Methodologie" sheetId="2" r:id="rId5"/>
    <sheet state="visible" name="Front-end Development" sheetId="3" r:id="rId6"/>
    <sheet state="visible" name="Programming (Java)" sheetId="4" r:id="rId7"/>
    <sheet state="visible" name="Relational Database Skills (Mar" sheetId="5" r:id="rId8"/>
    <sheet state="visible" name="JDBC, ORM, and Unit Testing Fun" sheetId="6" r:id="rId9"/>
    <sheet state="visible" name="Server Pages Fundamentals - Ser" sheetId="7" r:id="rId10"/>
    <sheet state="visible" name="Case Study" sheetId="8" r:id="rId11"/>
    <sheet state="visible" name="In-class Participation" sheetId="9" r:id="rId12"/>
    <sheet name="db0d4165-e84d-4348-b4ae-e8dd0aa" r:id="rId13" sheetId="10"/>
    <sheet name="ff9fa46e-d075-48b1-86f5-7847b93" r:id="rId14" sheetId="11"/>
    <sheet name="00baf2ce-9db1-46c9-a0a5-a047802" r:id="rId15" sheetId="12"/>
    <sheet name="433db1cd-f50f-4064-a16f-bcb8e8f" r:id="rId16" sheetId="13"/>
    <sheet name="a645754b-2a05-4ce6-a0d5-7b56eba" r:id="rId17" sheetId="14"/>
    <sheet name="5b26b21f-e594-4a6b-b4c2-49c7862" r:id="rId18" sheetId="15"/>
    <sheet name="61c62ddd-d5c5-4858-bfcb-6749ef2" r:id="rId19" sheetId="16"/>
    <sheet name="ba6e6ecf-31a7-45b7-972f-a5877f3" r:id="rId20" sheetId="17"/>
    <sheet name="b8bc0932-d141-4ede-b999-80fbb06" r:id="rId21" sheetId="18"/>
    <sheet name="_" r:id="rId22" sheetId="19"/>
  </sheets>
  <definedNames>
    <definedName hidden="1" localSheetId="1" name="_xlnm._FilterDatabase">'Project Management Methodologie'!$A$2:$C$20</definedName>
    <definedName hidden="1" localSheetId="2" name="_xlnm._FilterDatabase">'Front-end Development'!$A$2:$C$8</definedName>
    <definedName hidden="1" localSheetId="3" name="_xlnm._FilterDatabase">'Programming (Java)'!$A$2:$C$20</definedName>
    <definedName hidden="1" localSheetId="4" name="_xlnm._FilterDatabase">'Relational Database Skills (Mar'!$A$2:$D$22</definedName>
    <definedName hidden="1" localSheetId="5" name="_xlnm._FilterDatabase">'JDBC, ORM, and Unit Testing Fun'!$A$2:$D$22</definedName>
    <definedName hidden="1" localSheetId="6" name="_xlnm._FilterDatabase">'Server Pages Fundamentals - Ser'!$A$2:$C$22</definedName>
    <definedName hidden="1" localSheetId="8" name="_xlnm._FilterDatabase">'In-class Participation'!$A$2:$C$22</definedName>
    <definedName hidden="1" localSheetId="7" name="_xlnm._FilterDatabase">'Case Study'!$A$2:$C$22</definedName>
    <definedName hidden="1" localSheetId="0" name="_xlnm._FilterDatabase">Main!$A$2:$L$15</definedName>
  </definedNames>
  <calcPr/>
</workbook>
</file>

<file path=xl/sharedStrings.xml><?xml version="1.0" encoding="utf-8"?>
<sst xmlns="http://schemas.openxmlformats.org/spreadsheetml/2006/main" count="794" uniqueCount="315">
  <si>
    <t>Front-end Development 
- 18 November,, 2019 - 03 December,, 2019</t>
  </si>
  <si>
    <t>Project Management Methodologies &amp; Tools  - 12 November, 2019 - 15 November, 2019</t>
  </si>
  <si>
    <t>Student ID</t>
  </si>
  <si>
    <t>Cohort</t>
  </si>
  <si>
    <t>Coverage</t>
  </si>
  <si>
    <t>Module Score 
(Counts as 5% of Final Grade)</t>
  </si>
  <si>
    <t>Student ID Code</t>
  </si>
  <si>
    <t>Module Score 
(Counts as 12% of Final Grade)</t>
  </si>
  <si>
    <t>Module Score</t>
  </si>
  <si>
    <t>SDLC Fundamentals KBA
(50% of Module Score)</t>
  </si>
  <si>
    <t>Agile Methodologies KBA
(50% of Module Score)</t>
  </si>
  <si>
    <t>HTML, CSS KBA
( 20.83 % of Module Score)</t>
  </si>
  <si>
    <t>JavaScript KBA
(20.83% of Module Score)</t>
  </si>
  <si>
    <t xml:space="preserve">HTML, CSS &amp; JavaScript with Bootstrap SBA
( 58.34% of Module Score)
</t>
  </si>
  <si>
    <t>Roll Call Attendance</t>
  </si>
  <si>
    <t>In-class Participation
(Counts as 5% of Final Grade)</t>
  </si>
  <si>
    <t>Total Assessments Weigthed Grade 
(Counts as 65% of Final Grade)</t>
  </si>
  <si>
    <t>Case Study Grade 
(Counts as 30% of Final Grade)</t>
  </si>
  <si>
    <t>Final Weighted Grade 
(Total Assessments Weighted Grade 60%, Case Study Grade 40%)</t>
  </si>
  <si>
    <t>JD-01</t>
  </si>
  <si>
    <t xml:space="preserve">Pending </t>
  </si>
  <si>
    <t>Core Programming (Java)
- 04 December, 2019 - 28 January 2020</t>
  </si>
  <si>
    <t>AD - KBA - Core Java
(18.75% of Module Score )</t>
  </si>
  <si>
    <t>AD - KBA - Advance Java
(18.75% of Module Score )</t>
  </si>
  <si>
    <t>AD - SBA - Cart System
(62.50% of Module Score )</t>
  </si>
  <si>
    <t xml:space="preserve">Relational Database Skills - </t>
  </si>
  <si>
    <t>AD - KBA - SQL Assessment
(25% % of Module Score)</t>
  </si>
  <si>
    <t>SQL Skill-Based Assessment (SBA)
(% of Module Score)</t>
  </si>
  <si>
    <t>JDBC, ORM, and Unit Testing Fundamentals</t>
  </si>
  <si>
    <t>JDBC, ORM, and Unit Testing -KBA
(25% of Module Score)</t>
  </si>
  <si>
    <t>Core Java/JPA/JUnit-SBA
(75% of Module Score)</t>
  </si>
  <si>
    <t>Server Pages Fundamentals - Servlet, JSP &amp; Back-End Web Framework</t>
  </si>
  <si>
    <t>AD - KBA - Spring MVC
(100% of Module Score)</t>
  </si>
  <si>
    <t>Case Study</t>
  </si>
  <si>
    <t>12-Weeks Application Developer - Case Study
(100% of Module Score)</t>
  </si>
  <si>
    <t>In-class Participation</t>
  </si>
  <si>
    <t>In-class Participation
(100% of Module Score)</t>
  </si>
  <si>
    <t>'Project Management Methodologie'!B1</t>
  </si>
  <si>
    <t>'Front-end Development'!B1</t>
  </si>
  <si>
    <t>IF(D3&gt;=0.7,"Demonstrated Module Proficiency ","Need For Improvement")</t>
  </si>
  <si>
    <t>'Project Management Methodologie'!B3</t>
  </si>
  <si>
    <t>IF(F3&gt;=0.7,"Demonstrated Module Proficiency ","Need For Improvement")</t>
  </si>
  <si>
    <t>'Front-end Development'!B3</t>
  </si>
  <si>
    <t>IFERROR(__xludf.DUMMYFUNCTION("IFERROR(SUMPRODUCT(C3:G3,regexreplace(TEXT($C$2:$G$2, ""0.0000""), ""\D+"","""")) / SumIf(ARRAYFORMULA(regexreplace(TEXT($C$2:$G$2, ""0.0000""), ""\D+"",) /1),""&gt;-1"") ,IFERROR( AVERAGEIF(C3:G3, ""&gt;-1""),""N/A""))"),0.9831943977570022)</t>
  </si>
  <si>
    <t>IF(D4&gt;=0.7,"Demonstrated Module Proficiency ","Need For Improvement")</t>
  </si>
  <si>
    <t>'Project Management Methodologie'!B4</t>
  </si>
  <si>
    <t>IF(F4&gt;=0.7,"Demonstrated Module Proficiency ","Need For Improvement")</t>
  </si>
  <si>
    <t>'Front-end Development'!B4</t>
  </si>
  <si>
    <t>IFERROR(__xludf.DUMMYFUNCTION("IFERROR(SUMPRODUCT(C4:G4,regexreplace(TEXT($C$2:$G$2, ""0.0000""), ""\D+"","""")) / SumIf(ARRAYFORMULA(regexreplace(TEXT($C$2:$G$2, ""0.0000""), ""\D+"",) /1),""&gt;-1"") ,IFERROR( AVERAGEIF(C4:G4, ""&gt;-1""),""N/A""))"),0.8603499532989436)</t>
  </si>
  <si>
    <t>IF(D5&gt;=0.7,"Demonstrated Module Proficiency ","Need For Improvement")</t>
  </si>
  <si>
    <t>'Project Management Methodologie'!B5</t>
  </si>
  <si>
    <t>IF(F5&gt;=0.7,"Demonstrated Module Proficiency ","Need For Improvement")</t>
  </si>
  <si>
    <t>'Front-end Development'!B5</t>
  </si>
  <si>
    <t>IFERROR(__xludf.DUMMYFUNCTION("IFERROR(SUMPRODUCT(C5:G5,regexreplace(TEXT($C$2:$G$2, ""0.0000""), ""\D+"","""")) / SumIf(ARRAYFORMULA(regexreplace(TEXT($C$2:$G$2, ""0.0000""), ""\D+"",) /1),""&gt;-1"") ,IFERROR( AVERAGEIF(C5:G5, ""&gt;-1""),""N/A""))"),0.8938694677791788)</t>
  </si>
  <si>
    <t>IF(D6&gt;=0.7,"Demonstrated Module Proficiency ","Need For Improvement")</t>
  </si>
  <si>
    <t>'Project Management Methodologie'!B6</t>
  </si>
  <si>
    <t>IF(F6&gt;=0.7,"Demonstrated Module Proficiency ","Need For Improvement")</t>
  </si>
  <si>
    <t>'Front-end Development'!B6</t>
  </si>
  <si>
    <t>IFERROR(__xludf.DUMMYFUNCTION("IFERROR(SUMPRODUCT(C6:G6,regexreplace(TEXT($C$2:$G$2, ""0.0000""), ""\D+"","""")) / SumIf(ARRAYFORMULA(regexreplace(TEXT($C$2:$G$2, ""0.0000""), ""\D+"",) /1),""&gt;-1"") ,IFERROR( AVERAGEIF(C6:G6, ""&gt;-1""),""N/A""))"),0.8953559290294894)</t>
  </si>
  <si>
    <t>IF(D7&gt;=0.7,"Demonstrated Module Proficiency ","Need For Improvement")</t>
  </si>
  <si>
    <t>'Project Management Methodologie'!B7</t>
  </si>
  <si>
    <t>IF(F7&gt;=0.7,"Demonstrated Module Proficiency ","Need For Improvement")</t>
  </si>
  <si>
    <t>'Front-end Development'!B7</t>
  </si>
  <si>
    <t>IFERROR(__xludf.DUMMYFUNCTION("IFERROR(SUMPRODUCT(C7:G7,regexreplace(TEXT($C$2:$G$2, ""0.0000""), ""\D+"","""")) / SumIf(ARRAYFORMULA(regexreplace(TEXT($C$2:$G$2, ""0.0000""), ""\D+"",) /1),""&gt;-1"") ,IFERROR( AVERAGEIF(C7:G7, ""&gt;-1""),""N/A""))"),0.8208026143671037)</t>
  </si>
  <si>
    <t>IF(D8&gt;=0.7,"Demonstrated Module Proficiency ","Need For Improvement")</t>
  </si>
  <si>
    <t>'Project Management Methodologie'!B8</t>
  </si>
  <si>
    <t>IF(F8&gt;=0.7,"Demonstrated Module Proficiency ","Need For Improvement")</t>
  </si>
  <si>
    <t>'Front-end Development'!B8</t>
  </si>
  <si>
    <t>IFERROR(__xludf.DUMMYFUNCTION("IFERROR(SUMPRODUCT(C8:G8,regexreplace(TEXT($C$2:$G$2, ""0.0000""), ""\D+"","""")) / SumIf(ARRAYFORMULA(regexreplace(TEXT($C$2:$G$2, ""0.0000""), ""\D+"",) /1),""&gt;-1"") ,IFERROR( AVERAGEIF(C8:G8, ""&gt;-1""),""N/A""))"),0.9420546218557412)</t>
  </si>
  <si>
    <t>IF(D9&gt;=0.7,"Demonstrated Module Proficiency ","Need For Improvement")</t>
  </si>
  <si>
    <t>'Project Management Methodologie'!B9</t>
  </si>
  <si>
    <t>IF(F9&gt;=0.7,"Demonstrated Module Proficiency ","Need For Improvement")</t>
  </si>
  <si>
    <t>'Front-end Development'!B9</t>
  </si>
  <si>
    <t>IFERROR(__xludf.DUMMYFUNCTION("IFERROR(SUMPRODUCT(C9:G9,regexreplace(TEXT($C$2:$G$2, ""0.0000""), ""\D+"","""")) / SumIf(ARRAYFORMULA(regexreplace(TEXT($C$2:$G$2, ""0.0000""), ""\D+"",) /1),""&gt;-1"") ,IFERROR( AVERAGEIF(C9:G9, ""&gt;-1""),""N/A""))"),0.9455625583444612)</t>
  </si>
  <si>
    <t>IF(D10&gt;=0.7,"Demonstrated Module Proficiency ","Need For Improvement")</t>
  </si>
  <si>
    <t>'Project Management Methodologie'!B10</t>
  </si>
  <si>
    <t>IF(F10&gt;=0.7,"Demonstrated Module Proficiency ","Need For Improvement")</t>
  </si>
  <si>
    <t>'Front-end Development'!B10</t>
  </si>
  <si>
    <t>IFERROR(__xludf.DUMMYFUNCTION("IFERROR(SUMPRODUCT(C10:G10,regexreplace(TEXT($C$2:$G$2, ""0.0000""), ""\D+"","""")) / SumIf(ARRAYFORMULA(regexreplace(TEXT($C$2:$G$2, ""0.0000""), ""\D+"",) /1),""&gt;-1"") ,IFERROR( AVERAGEIF(C10:G10, ""&gt;-1""),""N/A""))"),0.9144577030880022)</t>
  </si>
  <si>
    <t>IF(D11&gt;=0.7,"Demonstrated Module Proficiency ","Need For Improvement")</t>
  </si>
  <si>
    <t>'Project Management Methodologie'!B11</t>
  </si>
  <si>
    <t>IF(F11&gt;=0.7,"Demonstrated Module Proficiency ","Need For Improvement")</t>
  </si>
  <si>
    <t>'Front-end Development'!B11</t>
  </si>
  <si>
    <t>IFERROR(__xludf.DUMMYFUNCTION("IFERROR(SUMPRODUCT(C11:G11,regexreplace(TEXT($C$2:$G$2, ""0.0000""), ""\D+"","""")) / SumIf(ARRAYFORMULA(regexreplace(TEXT($C$2:$G$2, ""0.0000""), ""\D+"",) /1),""&gt;-1"") ,IFERROR( AVERAGEIF(C11:G11, ""&gt;-1""),""N/A""))"),0.6870745098006542)</t>
  </si>
  <si>
    <t>IF(D12&gt;=0.7,"Demonstrated Module Proficiency ","Need For Improvement")</t>
  </si>
  <si>
    <t>'Project Management Methodologie'!B12</t>
  </si>
  <si>
    <t>IF(F12&gt;=0.7,"Demonstrated Module Proficiency ","Need For Improvement")</t>
  </si>
  <si>
    <t>'Front-end Development'!B12</t>
  </si>
  <si>
    <t>IFERROR(__xludf.DUMMYFUNCTION("IFERROR(SUMPRODUCT(C12:G12,regexreplace(TEXT($C$2:$G$2, ""0.0000""), ""\D+"","""")) / SumIf(ARRAYFORMULA(regexreplace(TEXT($C$2:$G$2, ""0.0000""), ""\D+"",) /1),""&gt;-1"") ,IFERROR( AVERAGEIF(C12:G12, ""&gt;-1""),""N/A""))"),0.9359418674148753)</t>
  </si>
  <si>
    <t>IF(D13&gt;=0.7,"Demonstrated Module Proficiency ","Need For Improvement")</t>
  </si>
  <si>
    <t>'Project Management Methodologie'!B13</t>
  </si>
  <si>
    <t>IF(F13&gt;=0.7,"Demonstrated Module Proficiency ","Need For Improvement")</t>
  </si>
  <si>
    <t>'Front-end Development'!B13</t>
  </si>
  <si>
    <t>IFERROR(__xludf.DUMMYFUNCTION("IFERROR(SUMPRODUCT(C13:G13,regexreplace(TEXT($C$2:$G$2, ""0.0000""), ""\D+"","""")) / SumIf(ARRAYFORMULA(regexreplace(TEXT($C$2:$G$2, ""0.0000""), ""\D+"",) /1),""&gt;-1"") ,IFERROR( AVERAGEIF(C13:G13, ""&gt;-1""),""N/A""))"),0.9609954621904753)</t>
  </si>
  <si>
    <t>IF(D14&gt;=0.7,"Demonstrated Module Proficiency ","Need For Improvement")</t>
  </si>
  <si>
    <t>'Project Management Methodologie'!B14</t>
  </si>
  <si>
    <t>IF(F14&gt;=0.7,"Demonstrated Module Proficiency ","Need For Improvement")</t>
  </si>
  <si>
    <t>'Front-end Development'!B14</t>
  </si>
  <si>
    <t>IFERROR(__xludf.DUMMYFUNCTION("IFERROR(SUMPRODUCT(C14:G14,regexreplace(TEXT($C$2:$G$2, ""0.0000""), ""\D+"","""")) / SumIf(ARRAYFORMULA(regexreplace(TEXT($C$2:$G$2, ""0.0000""), ""\D+"",) /1),""&gt;-1"") ,IFERROR( AVERAGEIF(C14:G14, ""&gt;-1""),""N/A""))"),0.9000822595701059)</t>
  </si>
  <si>
    <t>IF(D15&gt;=0.7,"Demonstrated Module Proficiency ","Need For Improvement")</t>
  </si>
  <si>
    <t>'Project Management Methodologie'!B15</t>
  </si>
  <si>
    <t>IF(F15&gt;=0.7,"Demonstrated Module Proficiency ","Need For Improvement")</t>
  </si>
  <si>
    <t>'Front-end Development'!B15</t>
  </si>
  <si>
    <t>IFERROR(__xludf.DUMMYFUNCTION("IFERROR(SUMPRODUCT(C15:G15,regexreplace(TEXT($C$2:$G$2, ""0.0000""), ""\D+"","""")) / SumIf(ARRAYFORMULA(regexreplace(TEXT($C$2:$G$2, ""0.0000""), ""\D+"",) /1),""&gt;-1"") ,IFERROR( AVERAGEIF(C15:G15, ""&gt;-1""),""N/A""))"),0.9076108310000777)</t>
  </si>
  <si>
    <t>IF(D16&gt;=0.7,"Demonstrated Module Proficiency ","Need For Improvement")</t>
  </si>
  <si>
    <t>'Project Management Methodologie'!B16</t>
  </si>
  <si>
    <t>IF(F16&gt;=0.7,"Demonstrated Module Proficiency ","Need For Improvement")</t>
  </si>
  <si>
    <t>'Front-end Development'!B16</t>
  </si>
  <si>
    <t>IFERROR(__xludf.DUMMYFUNCTION("IFERROR(SUMPRODUCT(C16:G16,regexreplace(TEXT($C$2:$G$2, ""0.0000""), ""\D+"","""")) / SumIf(ARRAYFORMULA(regexreplace(TEXT($C$2:$G$2, ""0.0000""), ""\D+"",) /1),""&gt;-1"") ,IFERROR( AVERAGEIF(C16:G16, ""&gt;-1""),""N/A""))"),0.9265577964476353)</t>
  </si>
  <si>
    <t>IF(D17&gt;=0.7,"Demonstrated Module Proficiency ","Need For Improvement")</t>
  </si>
  <si>
    <t>'Project Management Methodologie'!B17</t>
  </si>
  <si>
    <t>IF(F17&gt;=0.7,"Demonstrated Module Proficiency ","Need For Improvement")</t>
  </si>
  <si>
    <t>'Front-end Development'!B17</t>
  </si>
  <si>
    <t>IFERROR(__xludf.DUMMYFUNCTION("IFERROR(SUMPRODUCT(C17:G17,regexreplace(TEXT($C$2:$G$2, ""0.0000""), ""\D+"","""")) / SumIf(ARRAYFORMULA(regexreplace(TEXT($C$2:$G$2, ""0.0000""), ""\D+"",) /1),""&gt;-1"") ,IFERROR( AVERAGEIF(C17:G17, ""&gt;-1""),""N/A""))"),0.950595331477513)</t>
  </si>
  <si>
    <t>IF(D18&gt;=0.7,"Demonstrated Module Proficiency ","Need For Improvement")</t>
  </si>
  <si>
    <t>'Project Management Methodologie'!B18</t>
  </si>
  <si>
    <t>IF(F18&gt;=0.7,"Demonstrated Module Proficiency ","Need For Improvement")</t>
  </si>
  <si>
    <t>'Front-end Development'!B18</t>
  </si>
  <si>
    <t>IFERROR(__xludf.DUMMYFUNCTION("IFERROR(SUMPRODUCT(C18:G18,regexreplace(TEXT($C$2:$G$2, ""0.0000""), ""\D+"","""")) / SumIf(ARRAYFORMULA(regexreplace(TEXT($C$2:$G$2, ""0.0000""), ""\D+"",) /1),""&gt;-1"") ,IFERROR( AVERAGEIF(C18:G18, ""&gt;-1""),""N/A""))"),0.9525926610763294)</t>
  </si>
  <si>
    <t>IF(D19&gt;=0.7,"Demonstrated Module Proficiency ","Need For Improvement")</t>
  </si>
  <si>
    <t>'Project Management Methodologie'!B19</t>
  </si>
  <si>
    <t>IF(F19&gt;=0.7,"Demonstrated Module Proficiency ","Need For Improvement")</t>
  </si>
  <si>
    <t>'Front-end Development'!B19</t>
  </si>
  <si>
    <t>IFERROR(__xludf.DUMMYFUNCTION("IFERROR(SUMPRODUCT(C19:G19,regexreplace(TEXT($C$2:$G$2, ""0.0000""), ""\D+"","""")) / SumIf(ARRAYFORMULA(regexreplace(TEXT($C$2:$G$2, ""0.0000""), ""\D+"",) /1),""&gt;-1"") ,IFERROR( AVERAGEIF(C19:G19, ""&gt;-1""),""N/A""))"),0.9394142857313248)</t>
  </si>
  <si>
    <t>IF(D20&gt;=0.7,"Demonstrated Module Proficiency ","Need For Improvement")</t>
  </si>
  <si>
    <t>'Project Management Methodologie'!B20</t>
  </si>
  <si>
    <t>IF(F20&gt;=0.7,"Demonstrated Module Proficiency ","Need For Improvement")</t>
  </si>
  <si>
    <t>'Front-end Development'!B20</t>
  </si>
  <si>
    <t>IFERROR(__xludf.DUMMYFUNCTION("IFERROR(SUMPRODUCT(C20:G20,regexreplace(TEXT($C$2:$G$2, ""0.0000""), ""\D+"","""")) / SumIf(ARRAYFORMULA(regexreplace(TEXT($C$2:$G$2, ""0.0000""), ""\D+"",) /1),""&gt;-1"") ,IFERROR( AVERAGEIF(C20:G20, ""&gt;-1""),""N/A""))"),0.7625723622856353)</t>
  </si>
  <si>
    <t>IF(D21&gt;=0.7,"Demonstrated Module Proficiency ","Need For Improvement")</t>
  </si>
  <si>
    <t>'Project Management Methodologie'!B21</t>
  </si>
  <si>
    <t>IF(F21&gt;=0.7,"Demonstrated Module Proficiency ","Need For Improvement")</t>
  </si>
  <si>
    <t>'Front-end Development'!B21</t>
  </si>
  <si>
    <t>IFERROR(__xludf.DUMMYFUNCTION("IFERROR(SUMPRODUCT(C21:G21,regexreplace(TEXT($C$2:$G$2, ""0.0000""), ""\D+"","""")) / SumIf(ARRAYFORMULA(regexreplace(TEXT($C$2:$G$2, ""0.0000""), ""\D+"",) /1),""&gt;-1"") ,IFERROR( AVERAGEIF(C21:G21, ""&gt;-1""),""N/A""))"),0.9395867413553529)</t>
  </si>
  <si>
    <t>IF(D22&gt;=0.7,"Demonstrated Module Proficiency ","Need For Improvement")</t>
  </si>
  <si>
    <t>'Project Management Methodologie'!B22</t>
  </si>
  <si>
    <t>IF(F22&gt;=0.7,"Demonstrated Module Proficiency ","Need For Improvement")</t>
  </si>
  <si>
    <t>'Front-end Development'!B22</t>
  </si>
  <si>
    <t>IFERROR(__xludf.DUMMYFUNCTION("IFERROR(SUMPRODUCT(C22:G22,regexreplace(TEXT($C$2:$G$2, ""0.0000""), ""\D+"","""")) / SumIf(ARRAYFORMULA(regexreplace(TEXT($C$2:$G$2, ""0.0000""), ""\D+"",) /1),""&gt;-1"") ,IFERROR( AVERAGEIF(C22:G22, ""&gt;-1""),""N/A""))"),0.9525402427860236)</t>
  </si>
  <si>
    <t>IF(D23&gt;=0.7,"Demonstrated Module Proficiency ","Need For Improvement")</t>
  </si>
  <si>
    <t>'Project Management Methodologie'!B23</t>
  </si>
  <si>
    <t>IF(F23&gt;=0.7,"Demonstrated Module Proficiency ","Need For Improvement")</t>
  </si>
  <si>
    <t>'Front-end Development'!B23</t>
  </si>
  <si>
    <t>IFERROR(__xludf.DUMMYFUNCTION("IFERROR(SUMPRODUCT(C23:G23,regexreplace(TEXT($C$2:$G$2, ""0.0000""), ""\D+"","""")) / SumIf(ARRAYFORMULA(regexreplace(TEXT($C$2:$G$2, ""0.0000""), ""\D+"",) /1),""&gt;-1"") ,IFERROR( AVERAGEIF(C23:G23, ""&gt;-1""),""N/A""))"),0.9618003734957201)</t>
  </si>
  <si>
    <t>IF(D24&gt;=0.7,"Demonstrated Module Proficiency ","Need For Improvement")</t>
  </si>
  <si>
    <t>'Project Management Methodologie'!B24</t>
  </si>
  <si>
    <t>IF(F24&gt;=0.7,"Demonstrated Module Proficiency ","Need For Improvement")</t>
  </si>
  <si>
    <t>'Front-end Development'!B24</t>
  </si>
  <si>
    <t>IFERROR(__xludf.DUMMYFUNCTION("IFERROR(SUMPRODUCT(C24:G24,regexreplace(TEXT($C$2:$G$2, ""0.0000""), ""\D+"","""")) / SumIf(ARRAYFORMULA(regexreplace(TEXT($C$2:$G$2, ""0.0000""), ""\D+"",) /1),""&gt;-1"") ,IFERROR( AVERAGEIF(C24:G24, ""&gt;-1""),""N/A""))"),0.946151447242607)</t>
  </si>
  <si>
    <t>IF(D25&gt;=0.7,"Demonstrated Module Proficiency ","Need For Improvement")</t>
  </si>
  <si>
    <t>'Project Management Methodologie'!B25</t>
  </si>
  <si>
    <t>IF(F25&gt;=0.7,"Demonstrated Module Proficiency ","Need For Improvement")</t>
  </si>
  <si>
    <t>'Front-end Development'!B25</t>
  </si>
  <si>
    <t>IFERROR(__xludf.DUMMYFUNCTION("IFERROR(SUMPRODUCT(C25:G25,regexreplace(TEXT($C$2:$G$2, ""0.0000""), ""\D+"","""")) / SumIf(ARRAYFORMULA(regexreplace(TEXT($C$2:$G$2, ""0.0000""), ""\D+"",) /1),""&gt;-1"") ,IFERROR( AVERAGEIF(C25:G25, ""&gt;-1""),""N/A""))"),0.9782924369775905)</t>
  </si>
  <si>
    <t>IF(D26&gt;=0.7,"Demonstrated Module Proficiency ","Need For Improvement")</t>
  </si>
  <si>
    <t>'Project Management Methodologie'!B26</t>
  </si>
  <si>
    <t>IF(F26&gt;=0.7,"Demonstrated Module Proficiency ","Need For Improvement")</t>
  </si>
  <si>
    <t>'Front-end Development'!B26</t>
  </si>
  <si>
    <t>IFERROR(__xludf.DUMMYFUNCTION("IFERROR(SUMPRODUCT(C26:G26,regexreplace(TEXT($C$2:$G$2, ""0.0000""), ""\D+"","""")) / SumIf(ARRAYFORMULA(regexreplace(TEXT($C$2:$G$2, ""0.0000""), ""\D+"",) /1),""&gt;-1"") ,IFERROR( AVERAGEIF(C26:G26, ""&gt;-1""),""N/A""))"),0.9254060504257695)</t>
  </si>
  <si>
    <t>Main!A3</t>
  </si>
  <si>
    <t>IFERROR(__xludf.DUMMYFUNCTION("IFERROR(SUMPRODUCT(C3:D3,regexreplace(TEXT($C$2:D$2, ""0.0000""), ""\D+"","""")) / SumIf(ARRAYFORMULA(regexreplace(TEXT($C$2:D$2, ""0.0000""), ""\D+"",) /1),""&gt;-1"") ,IFERROR( AVERAGEIF(C3:D3, ""&gt;-1""),""N/A""))"),0.9666666666500001)</t>
  </si>
  <si>
    <t>Main!A4</t>
  </si>
  <si>
    <t>IFERROR(__xludf.DUMMYFUNCTION("IFERROR(SUMPRODUCT(C4:D4,regexreplace(TEXT($C$2:D$2, ""0.0000""), ""\D+"","""")) / SumIf(ARRAYFORMULA(regexreplace(TEXT($C$2:D$2, ""0.0000""), ""\D+"",) /1),""&gt;-1"") ,IFERROR( AVERAGEIF(C4:D4, ""&gt;-1""),""N/A""))"),0.75266666665)</t>
  </si>
  <si>
    <t>Main!A5</t>
  </si>
  <si>
    <t>IFERROR(__xludf.DUMMYFUNCTION("IFERROR(SUMPRODUCT(C5:D5,regexreplace(TEXT($C$2:D$2, ""0.0000""), ""\D+"","""")) / SumIf(ARRAYFORMULA(regexreplace(TEXT($C$2:D$2, ""0.0000""), ""\D+"",) /1),""&gt;-1"") ,IFERROR( AVERAGEIF(C5:D5, ""&gt;-1""),""N/A""))"),0.8216666666500001)</t>
  </si>
  <si>
    <t>Main!A6</t>
  </si>
  <si>
    <t>IFERROR(__xludf.DUMMYFUNCTION("IFERROR(SUMPRODUCT(C6:D6,regexreplace(TEXT($C$2:D$2, ""0.0000""), ""\D+"","""")) / SumIf(ARRAYFORMULA(regexreplace(TEXT($C$2:D$2, ""0.0000""), ""\D+"",) /1),""&gt;-1"") ,IFERROR( AVERAGEIF(C6:D6, ""&gt;-1""),""N/A""))"),0.8333333332999999)</t>
  </si>
  <si>
    <t>Main!A7</t>
  </si>
  <si>
    <t>IFERROR(__xludf.DUMMYFUNCTION("IFERROR(SUMPRODUCT(C7:D7,regexreplace(TEXT($C$2:D$2, ""0.0000""), ""\D+"","""")) / SumIf(ARRAYFORMULA(regexreplace(TEXT($C$2:D$2, ""0.0000""), ""\D+"",) /1),""&gt;-1"") ,IFERROR( AVERAGEIF(C7:D7, ""&gt;-1""),""N/A""))"),0.9166666666500001)</t>
  </si>
  <si>
    <t>Main!A8</t>
  </si>
  <si>
    <t>IFERROR(__xludf.DUMMYFUNCTION("IFERROR(SUMPRODUCT(C8:D8,regexreplace(TEXT($C$2:D$2, ""0.0000""), ""\D+"","""")) / SumIf(ARRAYFORMULA(regexreplace(TEXT($C$2:D$2, ""0.0000""), ""\D+"",) /1),""&gt;-1"") ,IFERROR( AVERAGEIF(C8:D8, ""&gt;-1""),""N/A""))"),0.8625)</t>
  </si>
  <si>
    <t>Main!A9</t>
  </si>
  <si>
    <t>IFERROR(__xludf.DUMMYFUNCTION("IFERROR(SUMPRODUCT(C9:D9,regexreplace(TEXT($C$2:D$2, ""0.0000""), ""\D+"","""")) / SumIf(ARRAYFORMULA(regexreplace(TEXT($C$2:D$2, ""0.0000""), ""\D+"",) /1),""&gt;-1"") ,IFERROR( AVERAGEIF(C9:D9, ""&gt;-1""),""N/A""))"),0.9471666666499999)</t>
  </si>
  <si>
    <t>Main!A10</t>
  </si>
  <si>
    <t>IFERROR(__xludf.DUMMYFUNCTION("IFERROR(SUMPRODUCT(C10:D10,regexreplace(TEXT($C$2:D$2, ""0.0000""), ""\D+"","""")) / SumIf(ARRAYFORMULA(regexreplace(TEXT($C$2:D$2, ""0.0000""), ""\D+"",) /1),""&gt;-1"") ,IFERROR( AVERAGEIF(C10:D10, ""&gt;-1""),""N/A""))"),0.8916666666999999)</t>
  </si>
  <si>
    <t>Main!A11</t>
  </si>
  <si>
    <t>IFERROR(__xludf.DUMMYFUNCTION("IFERROR(SUMPRODUCT(C11:D11,regexreplace(TEXT($C$2:D$2, ""0.0000""), ""\D+"","""")) / SumIf(ARRAYFORMULA(regexreplace(TEXT($C$2:D$2, ""0.0000""), ""\D+"",) /1),""&gt;-1"") ,IFERROR( AVERAGEIF(C11:D11, ""&gt;-1""),""N/A""))"),0.775)</t>
  </si>
  <si>
    <t>Main!A12</t>
  </si>
  <si>
    <t>IFERROR(__xludf.DUMMYFUNCTION("IFERROR(SUMPRODUCT(C12:D12,regexreplace(TEXT($C$2:D$2, ""0.0000""), ""\D+"","""")) / SumIf(ARRAYFORMULA(regexreplace(TEXT($C$2:D$2, ""0.0000""), ""\D+"",) /1),""&gt;-1"") ,IFERROR( AVERAGEIF(C12:D12, ""&gt;-1""),""N/A""))"),0.8833333333)</t>
  </si>
  <si>
    <t>Main!A13</t>
  </si>
  <si>
    <t>IFERROR(__xludf.DUMMYFUNCTION("IFERROR(SUMPRODUCT(C13:D13,regexreplace(TEXT($C$2:D$2, ""0.0000""), ""\D+"","""")) / SumIf(ARRAYFORMULA(regexreplace(TEXT($C$2:D$2, ""0.0000""), ""\D+"",) /1),""&gt;-1"") ,IFERROR( AVERAGEIF(C13:D13, ""&gt;-1""),""N/A""))"),0.95)</t>
  </si>
  <si>
    <t>Main!A14</t>
  </si>
  <si>
    <t>IFERROR(__xludf.DUMMYFUNCTION("IFERROR(SUMPRODUCT(C14:D14,regexreplace(TEXT($C$2:D$2, ""0.0000""), ""\D+"","""")) / SumIf(ARRAYFORMULA(regexreplace(TEXT($C$2:D$2, ""0.0000""), ""\D+"",) /1),""&gt;-1"") ,IFERROR( AVERAGEIF(C14:D14, ""&gt;-1""),""N/A""))"),0.8375)</t>
  </si>
  <si>
    <t>Main!A15</t>
  </si>
  <si>
    <t>IFERROR(__xludf.DUMMYFUNCTION("IFERROR(SUMPRODUCT(C15:D15,regexreplace(TEXT($C$2:D$2, ""0.0000""), ""\D+"","""")) / SumIf(ARRAYFORMULA(regexreplace(TEXT($C$2:D$2, ""0.0000""), ""\D+"",) /1),""&gt;-1"") ,IFERROR( AVERAGEIF(C15:D15, ""&gt;-1""),""N/A""))"),0.875)</t>
  </si>
  <si>
    <t>Main!A16</t>
  </si>
  <si>
    <t>IFERROR(__xludf.DUMMYFUNCTION("IFERROR(SUMPRODUCT(C16:D16,regexreplace(TEXT($C$2:D$2, ""0.0000""), ""\D+"","""")) / SumIf(ARRAYFORMULA(regexreplace(TEXT($C$2:D$2, ""0.0000""), ""\D+"",) /1),""&gt;-1"") ,IFERROR( AVERAGEIF(C16:D16, ""&gt;-1""),""N/A""))"),0.95)</t>
  </si>
  <si>
    <t>Main!A17</t>
  </si>
  <si>
    <t>IFERROR(__xludf.DUMMYFUNCTION("IFERROR(SUMPRODUCT(C17:D17,regexreplace(TEXT($C$2:D$2, ""0.0000""), ""\D+"","""")) / SumIf(ARRAYFORMULA(regexreplace(TEXT($C$2:D$2, ""0.0000""), ""\D+"",) /1),""&gt;-1"") ,IFERROR( AVERAGEIF(C17:D17, ""&gt;-1""),""N/A""))"),0.9166666667)</t>
  </si>
  <si>
    <t>Main!A18</t>
  </si>
  <si>
    <t>IFERROR(__xludf.DUMMYFUNCTION("IFERROR(SUMPRODUCT(C18:D18,regexreplace(TEXT($C$2:D$2, ""0.0000""), ""\D+"","""")) / SumIf(ARRAYFORMULA(regexreplace(TEXT($C$2:D$2, ""0.0000""), ""\D+"",) /1),""&gt;-1"") ,IFERROR( AVERAGEIF(C18:D18, ""&gt;-1""),""N/A""))"),0.9333333333499999)</t>
  </si>
  <si>
    <t>Main!A19</t>
  </si>
  <si>
    <t>IFERROR(__xludf.DUMMYFUNCTION("IFERROR(SUMPRODUCT(C19:D19,regexreplace(TEXT($C$2:D$2, ""0.0000""), ""\D+"","""")) / SumIf(ARRAYFORMULA(regexreplace(TEXT($C$2:D$2, ""0.0000""), ""\D+"",) /1),""&gt;-1"") ,IFERROR( AVERAGEIF(C19:D19, ""&gt;-1""),""N/A""))"),0.8971666667)</t>
  </si>
  <si>
    <t>Main!A20</t>
  </si>
  <si>
    <t>IFERROR(__xludf.DUMMYFUNCTION("IFERROR(SUMPRODUCT(C20:D20,regexreplace(TEXT($C$2:D$2, ""0.0000""), ""\D+"","""")) / SumIf(ARRAYFORMULA(regexreplace(TEXT($C$2:D$2, ""0.0000""), ""\D+"",) /1),""&gt;-1"") ,IFERROR( AVERAGEIF(C20:D20, ""&gt;-1""),""N/A""))"),0.925)</t>
  </si>
  <si>
    <t>Main!A21</t>
  </si>
  <si>
    <t>IFERROR(__xludf.DUMMYFUNCTION("IFERROR(SUMPRODUCT(C21:D21,regexreplace(TEXT($C$2:D$2, ""0.0000""), ""\D+"","""")) / SumIf(ARRAYFORMULA(regexreplace(TEXT($C$2:D$2, ""0.0000""), ""\D+"",) /1),""&gt;-1"") ,IFERROR( AVERAGEIF(C21:D21, ""&gt;-1""),""N/A""))"),0.9083333333)</t>
  </si>
  <si>
    <t>Main!A22</t>
  </si>
  <si>
    <t>IFERROR(__xludf.DUMMYFUNCTION("IFERROR(SUMPRODUCT(C22:D22,regexreplace(TEXT($C$2:D$2, ""0.0000""), ""\D+"","""")) / SumIf(ARRAYFORMULA(regexreplace(TEXT($C$2:D$2, ""0.0000""), ""\D+"",) /1),""&gt;-1"") ,IFERROR( AVERAGEIF(C22:D22, ""&gt;-1""),""N/A""))"),0.9166666667)</t>
  </si>
  <si>
    <t>Main!A23</t>
  </si>
  <si>
    <t>IFERROR(__xludf.DUMMYFUNCTION("IFERROR(SUMPRODUCT(C23:D23,regexreplace(TEXT($C$2:D$2, ""0.0000""), ""\D+"","""")) / SumIf(ARRAYFORMULA(regexreplace(TEXT($C$2:D$2, ""0.0000""), ""\D+"",) /1),""&gt;-1"") ,IFERROR( AVERAGEIF(C23:D23, ""&gt;-1""),""N/A""))"),0.9666666667)</t>
  </si>
  <si>
    <t>Main!A24</t>
  </si>
  <si>
    <t>IFERROR(__xludf.DUMMYFUNCTION("IFERROR(SUMPRODUCT(C24:D24,regexreplace(TEXT($C$2:D$2, ""0.0000""), ""\D+"","""")) / SumIf(ARRAYFORMULA(regexreplace(TEXT($C$2:D$2, ""0.0000""), ""\D+"",) /1),""&gt;-1"") ,IFERROR( AVERAGEIF(C24:D24, ""&gt;-1""),""N/A""))"),0.8473333332999999)</t>
  </si>
  <si>
    <t>Main!A25</t>
  </si>
  <si>
    <t>IFERROR(__xludf.DUMMYFUNCTION("IFERROR(SUMPRODUCT(C25:D25,regexreplace(TEXT($C$2:D$2, ""0.0000""), ""\D+"","""")) / SumIf(ARRAYFORMULA(regexreplace(TEXT($C$2:D$2, ""0.0000""), ""\D+"",) /1),""&gt;-1"") ,IFERROR( AVERAGEIF(C25:D25, ""&gt;-1""),""N/A""))"),0.95)</t>
  </si>
  <si>
    <t>Main!A26</t>
  </si>
  <si>
    <t>IFERROR(__xludf.DUMMYFUNCTION("IFERROR(SUMPRODUCT(C26:D26,regexreplace(TEXT($C$2:D$2, ""0.0000""), ""\D+"","""")) / SumIf(ARRAYFORMULA(regexreplace(TEXT($C$2:D$2, ""0.0000""), ""\D+"",) /1),""&gt;-1"") ,IFERROR( AVERAGEIF(C26:D26, ""&gt;-1""),""N/A""))"),0.8640000000000001)</t>
  </si>
  <si>
    <t>IFERROR(__xludf.DUMMYFUNCTION("IFERROR(SUMPRODUCT(C3:E3,regexreplace(TEXT($C$2:E$2, ""0.0000""), ""\D+"","""")) / SumIf(ARRAYFORMULA(regexreplace(TEXT($C$2:E$2, ""0.0000""), ""\D+"",) /1),""&gt;-1"") ,IFERROR( AVERAGEIF(C3:E3, ""&gt;-1""),""N/A""))"),0.9900809523849199)</t>
  </si>
  <si>
    <t>IFERROR(__xludf.DUMMYFUNCTION("IFERROR(SUMPRODUCT(C4:E4,regexreplace(TEXT($C$2:E$2, ""0.0000""), ""\D+"","""")) / SumIf(ARRAYFORMULA(regexreplace(TEXT($C$2:E$2, ""0.0000""), ""\D+"",) /1),""&gt;-1"") ,IFERROR( AVERAGEIF(C4:E4, ""&gt;-1""),""N/A""))"),0.90521798940267)</t>
  </si>
  <si>
    <t>IFERROR(__xludf.DUMMYFUNCTION("IFERROR(SUMPRODUCT(C5:E5,regexreplace(TEXT($C$2:E$2, ""0.0000""), ""\D+"","""")) / SumIf(ARRAYFORMULA(regexreplace(TEXT($C$2:E$2, ""0.0000""), ""\D+"",) /1),""&gt;-1"") ,IFERROR( AVERAGEIF(C5:E5, ""&gt;-1""),""N/A""))"),0.9239539682496699)</t>
  </si>
  <si>
    <t>IFERROR(__xludf.DUMMYFUNCTION("IFERROR(SUMPRODUCT(C6:E6,regexreplace(TEXT($C$2:E$2, ""0.0000""), ""\D+"","""")) / SumIf(ARRAYFORMULA(regexreplace(TEXT($C$2:E$2, ""0.0000""), ""\D+"",) /1),""&gt;-1"") ,IFERROR( AVERAGEIF(C6:E6, ""&gt;-1""),""N/A""))"),0.92119867725011)</t>
  </si>
  <si>
    <t>IFERROR(__xludf.DUMMYFUNCTION("IFERROR(SUMPRODUCT(C7:E7,regexreplace(TEXT($C$2:E$2, ""0.0000""), ""\D+"","""")) / SumIf(ARRAYFORMULA(regexreplace(TEXT($C$2:E$2, ""0.0000""), ""\D+"",) /1),""&gt;-1"") ,IFERROR( AVERAGEIF(C7:E7, ""&gt;-1""),""N/A""))"),0.78085925924923)</t>
  </si>
  <si>
    <t>IFERROR(__xludf.DUMMYFUNCTION("IFERROR(SUMPRODUCT(C8:E8,regexreplace(TEXT($C$2:E$2, ""0.0000""), ""\D+"","""")) / SumIf(ARRAYFORMULA(regexreplace(TEXT($C$2:E$2, ""0.0000""), ""\D+"",) /1),""&gt;-1"") ,IFERROR( AVERAGEIF(C8:E8, ""&gt;-1""),""N/A""))"),0.9752023809622998)</t>
  </si>
  <si>
    <t>IFERROR(__xludf.DUMMYFUNCTION("IFERROR(SUMPRODUCT(C9:E9,regexreplace(TEXT($C$2:E$2, ""0.0000""), ""\D+"","""")) / SumIf(ARRAYFORMULA(regexreplace(TEXT($C$2:E$2, ""0.0000""), ""\D+"",) /1),""&gt;-1"") ,IFERROR( AVERAGEIF(C9:E9, ""&gt;-1""),""N/A""))"),0.9448941798838201)</t>
  </si>
  <si>
    <t>IFERROR(__xludf.DUMMYFUNCTION("IFERROR(SUMPRODUCT(C10:E10,regexreplace(TEXT($C$2:E$2, ""0.0000""), ""\D+"","""")) / SumIf(ARRAYFORMULA(regexreplace(TEXT($C$2:E$2, ""0.0000""), ""\D+"",) /1),""&gt;-1"") ,IFERROR( AVERAGEIF(C10:E10, ""&gt;-1""),""N/A""))"),0.9239539682496699)</t>
  </si>
  <si>
    <t>IFERROR(__xludf.DUMMYFUNCTION("IFERROR(SUMPRODUCT(C11:E11,regexreplace(TEXT($C$2:E$2, ""0.0000""), ""\D+"","""")) / SumIf(ARRAYFORMULA(regexreplace(TEXT($C$2:E$2, ""0.0000""), ""\D+"",) /1),""&gt;-1"") ,IFERROR( AVERAGEIF(C11:E11, ""&gt;-1""),""N/A""))"),0.65043888888426)</t>
  </si>
  <si>
    <t>IFERROR(__xludf.DUMMYFUNCTION("IFERROR(SUMPRODUCT(C12:E12,regexreplace(TEXT($C$2:E$2, ""0.0000""), ""\D+"","""")) / SumIf(ARRAYFORMULA(regexreplace(TEXT($C$2:E$2, ""0.0000""), ""\D+"",) /1),""&gt;-1"") ,IFERROR( AVERAGEIF(C12:E12, ""&gt;-1""),""N/A""))"),0.95786208996274)</t>
  </si>
  <si>
    <t>IFERROR(__xludf.DUMMYFUNCTION("IFERROR(SUMPRODUCT(C13:E13,regexreplace(TEXT($C$2:E$2, ""0.0000""), ""\D+"","""")) / SumIf(ARRAYFORMULA(regexreplace(TEXT($C$2:E$2, ""0.0000""), ""\D+"",) /1),""&gt;-1"") ,IFERROR( AVERAGEIF(C13:E13, ""&gt;-1""),""N/A""))"),0.9655769047698399)</t>
  </si>
  <si>
    <t>IFERROR(__xludf.DUMMYFUNCTION("IFERROR(SUMPRODUCT(C14:E14,regexreplace(TEXT($C$2:E$2, ""0.0000""), ""\D+"","""")) / SumIf(ARRAYFORMULA(regexreplace(TEXT($C$2:E$2, ""0.0000""), ""\D+"",) /1),""&gt;-1"") ,IFERROR( AVERAGEIF(C14:E14, ""&gt;-1""),""N/A""))"),0.92615820105765)</t>
  </si>
  <si>
    <t>IFERROR(__xludf.DUMMYFUNCTION("IFERROR(SUMPRODUCT(C15:E15,regexreplace(TEXT($C$2:E$2, ""0.0000""), ""\D+"","""")) / SumIf(ARRAYFORMULA(regexreplace(TEXT($C$2:E$2, ""0.0000""), ""\D+"",) /1),""&gt;-1"") ,IFERROR( AVERAGEIF(C15:E15, ""&gt;-1""),""N/A""))"),0.92119867725011)</t>
  </si>
  <si>
    <t>IFERROR(__xludf.DUMMYFUNCTION("IFERROR(SUMPRODUCT(C16:E16,regexreplace(TEXT($C$2:E$2, ""0.0000""), ""\D+"","""")) / SumIf(ARRAYFORMULA(regexreplace(TEXT($C$2:E$2, ""0.0000""), ""\D+"",) /1),""&gt;-1"") ,IFERROR( AVERAGEIF(C16:E16, ""&gt;-1""),""N/A""))"),0.91679021163415)</t>
  </si>
  <si>
    <t>IFERROR(__xludf.DUMMYFUNCTION("IFERROR(SUMPRODUCT(C17:E17,regexreplace(TEXT($C$2:E$2, ""0.0000""), ""\D+"","""")) / SumIf(ARRAYFORMULA(regexreplace(TEXT($C$2:E$2, ""0.0000""), ""\D+"",) /1),""&gt;-1"") ,IFERROR( AVERAGEIF(C17:E17, ""&gt;-1""),""N/A""))"),0.96473227513481)</t>
  </si>
  <si>
    <t>IFERROR(__xludf.DUMMYFUNCTION("IFERROR(SUMPRODUCT(C18:E18,regexreplace(TEXT($C$2:E$2, ""0.0000""), ""\D+"","""")) / SumIf(ARRAYFORMULA(regexreplace(TEXT($C$2:E$2, ""0.0000""), ""\D+"",) /1),""&gt;-1"") ,IFERROR( AVERAGEIF(C18:E18, ""&gt;-1""),""N/A""))"),0.9606173809623)</t>
  </si>
  <si>
    <t>IFERROR(__xludf.DUMMYFUNCTION("IFERROR(SUMPRODUCT(C19:E19,regexreplace(TEXT($C$2:E$2, ""0.0000""), ""\D+"","""")) / SumIf(ARRAYFORMULA(regexreplace(TEXT($C$2:E$2, ""0.0000""), ""\D+"",) /1),""&gt;-1"") ,IFERROR( AVERAGEIF(C19:E19, ""&gt;-1""),""N/A""))"),0.9570174603277101)</t>
  </si>
  <si>
    <t>IFERROR(__xludf.DUMMYFUNCTION("IFERROR(SUMPRODUCT(C20:E20,regexreplace(TEXT($C$2:E$2, ""0.0000""), ""\D+"","""")) / SumIf(ARRAYFORMULA(regexreplace(TEXT($C$2:E$2, ""0.0000""), ""\D+"",) /1),""&gt;-1"") ,IFERROR( AVERAGEIF(C20:E20, ""&gt;-1""),""N/A""))"),0.69489417990465)</t>
  </si>
  <si>
    <t>IFERROR(__xludf.DUMMYFUNCTION("IFERROR(SUMPRODUCT(C21:E21,regexreplace(TEXT($C$2:E$2, ""0.0000""), ""\D+"","""")) / SumIf(ARRAYFORMULA(regexreplace(TEXT($C$2:E$2, ""0.0000""), ""\D+"",) /1),""&gt;-1"") ,IFERROR( AVERAGEIF(C21:E21, ""&gt;-1""),""N/A""))"),0.95260899471175)</t>
  </si>
  <si>
    <t>IFERROR(__xludf.DUMMYFUNCTION("IFERROR(SUMPRODUCT(C22:E22,regexreplace(TEXT($C$2:E$2, ""0.0000""), ""\D+"","""")) / SumIf(ARRAYFORMULA(regexreplace(TEXT($C$2:E$2, ""0.0000""), ""\D+"",) /1),""&gt;-1"") ,IFERROR( AVERAGEIF(C22:E22, ""&gt;-1""),""N/A""))"),0.9674875661551999)</t>
  </si>
  <si>
    <t>IFERROR(__xludf.DUMMYFUNCTION("IFERROR(SUMPRODUCT(C23:E23,regexreplace(TEXT($C$2:E$2, ""0.0000""), ""\D+"","""")) / SumIf(ARRAYFORMULA(regexreplace(TEXT($C$2:E$2, ""0.0000""), ""\D+"",) /1),""&gt;-1"") ,IFERROR( AVERAGEIF(C23:E23, ""&gt;-1""),""N/A""))"),0.9597727513272701)</t>
  </si>
  <si>
    <t>IFERROR(__xludf.DUMMYFUNCTION("IFERROR(SUMPRODUCT(C24:E24,regexreplace(TEXT($C$2:E$2, ""0.0000""), ""\D+"","""")) / SumIf(ARRAYFORMULA(regexreplace(TEXT($C$2:E$2, ""0.0000""), ""\D+"",) /1),""&gt;-1"") ,IFERROR( AVERAGEIF(C24:E24, ""&gt;-1""),""N/A""))"),0.98732566138536)</t>
  </si>
  <si>
    <t>IFERROR(__xludf.DUMMYFUNCTION("IFERROR(SUMPRODUCT(C25:E25,regexreplace(TEXT($C$2:E$2, ""0.0000""), ""\D+"","""")) / SumIf(ARRAYFORMULA(regexreplace(TEXT($C$2:E$2, ""0.0000""), ""\D+"",) /1),""&gt;-1"") ,IFERROR( AVERAGEIF(C25:E25, ""&gt;-1""),""N/A""))"),0.9900809523849199)</t>
  </si>
  <si>
    <t>IFERROR(__xludf.DUMMYFUNCTION("IFERROR(SUMPRODUCT(C26:E26,regexreplace(TEXT($C$2:E$2, ""0.0000""), ""\D+"","""")) / SumIf(ARRAYFORMULA(regexreplace(TEXT($C$2:E$2, ""0.0000""), ""\D+"",) /1),""&gt;-1"") ,IFERROR( AVERAGEIF(C26:E26, ""&gt;-1""),""N/A""))"),0.9509919047698401)</t>
  </si>
  <si>
    <t>IFERROR(__xludf.DUMMYFUNCTION("IFERROR(SUMPRODUCT(C3:E3,regexreplace(TEXT($C$2:E$2, ""0.0000""), ""\D+"","""")) / SumIf(ARRAYFORMULA(regexreplace(TEXT($C$2:E$2, ""0.0000""), ""\D+"",) /1),""&gt;-1"") ,IFERROR( AVERAGEIF(C3:E3, ""&gt;-1""),""N/A""))"),0.1734375)</t>
  </si>
  <si>
    <t>IFERROR(__xludf.DUMMYFUNCTION("IFERROR(SUMPRODUCT(C4:E4,regexreplace(TEXT($C$2:E$2, ""0.0000""), ""\D+"","""")) / SumIf(ARRAYFORMULA(regexreplace(TEXT($C$2:E$2, ""0.0000""), ""\D+"",) /1),""&gt;-1"") ,IFERROR( AVERAGEIF(C4:E4, ""&gt;-1""),""N/A""))"),0.1875)</t>
  </si>
  <si>
    <t>IFERROR(__xludf.DUMMYFUNCTION("IFERROR(SUMPRODUCT(C5:E5,regexreplace(TEXT($C$2:E$2, ""0.0000""), ""\D+"","""")) / SumIf(ARRAYFORMULA(regexreplace(TEXT($C$2:E$2, ""0.0000""), ""\D+"",) /1),""&gt;-1"") ,IFERROR( AVERAGEIF(C5:E5, ""&gt;-1""),""N/A""))"),0.1580625)</t>
  </si>
  <si>
    <t>IFERROR(__xludf.DUMMYFUNCTION("IFERROR(SUMPRODUCT(C6:E6,regexreplace(TEXT($C$2:E$2, ""0.0000""), ""\D+"","""")) / SumIf(ARRAYFORMULA(regexreplace(TEXT($C$2:E$2, ""0.0000""), ""\D+"",) /1),""&gt;-1"") ,IFERROR( AVERAGEIF(C6:E6, ""&gt;-1""),""N/A""))"),0.15)</t>
  </si>
  <si>
    <t>IFERROR(__xludf.DUMMYFUNCTION("IFERROR(SUMPRODUCT(C7:E7,regexreplace(TEXT($C$2:E$2, ""0.0000""), ""\D+"","""")) / SumIf(ARRAYFORMULA(regexreplace(TEXT($C$2:E$2, ""0.0000""), ""\D+"",) /1),""&gt;-1"") ,IFERROR( AVERAGEIF(C7:E7, ""&gt;-1""),""N/A""))"),0.16875)</t>
  </si>
  <si>
    <t>IFERROR(__xludf.DUMMYFUNCTION("IFERROR(SUMPRODUCT(C8:E8,regexreplace(TEXT($C$2:E$2, ""0.0000""), ""\D+"","""")) / SumIf(ARRAYFORMULA(regexreplace(TEXT($C$2:E$2, ""0.0000""), ""\D+"",) /1),""&gt;-1"") ,IFERROR( AVERAGEIF(C8:E8, ""&gt;-1""),""N/A""))"),0.178125)</t>
  </si>
  <si>
    <t>IFERROR(__xludf.DUMMYFUNCTION("IFERROR(SUMPRODUCT(C9:E9,regexreplace(TEXT($C$2:E$2, ""0.0000""), ""\D+"","""")) / SumIf(ARRAYFORMULA(regexreplace(TEXT($C$2:E$2, ""0.0000""), ""\D+"",) /1),""&gt;-1"") ,IFERROR( AVERAGEIF(C9:E9, ""&gt;-1""),""N/A""))"),0.15313125)</t>
  </si>
  <si>
    <t>IFERROR(__xludf.DUMMYFUNCTION("IFERROR(SUMPRODUCT(C10:E10,regexreplace(TEXT($C$2:E$2, ""0.0000""), ""\D+"","""")) / SumIf(ARRAYFORMULA(regexreplace(TEXT($C$2:E$2, ""0.0000""), ""\D+"",) /1),""&gt;-1"") ,IFERROR( AVERAGEIF(C10:E10, ""&gt;-1""),""N/A""))"),0.159375)</t>
  </si>
  <si>
    <t>IFERROR(__xludf.DUMMYFUNCTION("IFERROR(SUMPRODUCT(C11:E11,regexreplace(TEXT($C$2:E$2, ""0.0000""), ""\D+"","""")) / SumIf(ARRAYFORMULA(regexreplace(TEXT($C$2:E$2, ""0.0000""), ""\D+"",) /1),""&gt;-1"") ,IFERROR( AVERAGEIF(C11:E11, ""&gt;-1""),""N/A""))"),0.1734375)</t>
  </si>
  <si>
    <t>IFERROR(__xludf.DUMMYFUNCTION("IFERROR(SUMPRODUCT(C12:E12,regexreplace(TEXT($C$2:E$2, ""0.0000""), ""\D+"","""")) / SumIf(ARRAYFORMULA(regexreplace(TEXT($C$2:E$2, ""0.0000""), ""\D+"",) /1),""&gt;-1"") ,IFERROR( AVERAGEIF(C12:E12, ""&gt;-1""),""N/A""))"),0.1828125)</t>
  </si>
  <si>
    <t>IFERROR(__xludf.DUMMYFUNCTION("IFERROR(SUMPRODUCT(C13:E13,regexreplace(TEXT($C$2:E$2, ""0.0000""), ""\D+"","""")) / SumIf(ARRAYFORMULA(regexreplace(TEXT($C$2:E$2, ""0.0000""), ""\D+"",) /1),""&gt;-1"") ,IFERROR( AVERAGEIF(C13:E13, ""&gt;-1""),""N/A""))"),0.1828125)</t>
  </si>
  <si>
    <t>IFERROR(__xludf.DUMMYFUNCTION("IFERROR(SUMPRODUCT(C14:E14,regexreplace(TEXT($C$2:E$2, ""0.0000""), ""\D+"","""")) / SumIf(ARRAYFORMULA(regexreplace(TEXT($C$2:E$2, ""0.0000""), ""\D+"",) /1),""&gt;-1"") ,IFERROR( AVERAGEIF(C14:E14, ""&gt;-1""),""N/A""))"),0.1546875)</t>
  </si>
  <si>
    <t>IFERROR(__xludf.DUMMYFUNCTION("IFERROR(SUMPRODUCT(C15:E15,regexreplace(TEXT($C$2:E$2, ""0.0000""), ""\D+"","""")) / SumIf(ARRAYFORMULA(regexreplace(TEXT($C$2:E$2, ""0.0000""), ""\D+"",) /1),""&gt;-1"") ,IFERROR( AVERAGEIF(C15:E15, ""&gt;-1""),""N/A""))"),0.1753875)</t>
  </si>
  <si>
    <t>IFERROR(__xludf.DUMMYFUNCTION("IFERROR(SUMPRODUCT(C16:E16,regexreplace(TEXT($C$2:E$2, ""0.0000""), ""\D+"","""")) / SumIf(ARRAYFORMULA(regexreplace(TEXT($C$2:E$2, ""0.0000""), ""\D+"",) /1),""&gt;-1"") ,IFERROR( AVERAGEIF(C16:E16, ""&gt;-1""),""N/A""))"),0.178125)</t>
  </si>
  <si>
    <t>IFERROR(__xludf.DUMMYFUNCTION("IFERROR(SUMPRODUCT(C17:E17,regexreplace(TEXT($C$2:E$2, ""0.0000""), ""\D+"","""")) / SumIf(ARRAYFORMULA(regexreplace(TEXT($C$2:E$2, ""0.0000""), ""\D+"",) /1),""&gt;-1"") ,IFERROR( AVERAGEIF(C17:E17, ""&gt;-1""),""N/A""))"),0.17646937499999998)</t>
  </si>
  <si>
    <t>IFERROR(__xludf.DUMMYFUNCTION("IFERROR(SUMPRODUCT(C18:E18,regexreplace(TEXT($C$2:E$2, ""0.0000""), ""\D+"","""")) / SumIf(ARRAYFORMULA(regexreplace(TEXT($C$2:E$2, ""0.0000""), ""\D+"",) /1),""&gt;-1"") ,IFERROR( AVERAGEIF(C18:E18, ""&gt;-1""),""N/A""))"),0.1734375)</t>
  </si>
  <si>
    <t>IFERROR(__xludf.DUMMYFUNCTION("IFERROR(SUMPRODUCT(C19:E19,regexreplace(TEXT($C$2:E$2, ""0.0000""), ""\D+"","""")) / SumIf(ARRAYFORMULA(regexreplace(TEXT($C$2:E$2, ""0.0000""), ""\D+"",) /1),""&gt;-1"") ,IFERROR( AVERAGEIF(C19:E19, ""&gt;-1""),""N/A""))"),0.178125)</t>
  </si>
  <si>
    <t>IFERROR(__xludf.DUMMYFUNCTION("IFERROR(SUMPRODUCT(C20:E20,regexreplace(TEXT($C$2:E$2, ""0.0000""), ""\D+"","""")) / SumIf(ARRAYFORMULA(regexreplace(TEXT($C$2:E$2, ""0.0000""), ""\D+"",) /1),""&gt;-1"") ,IFERROR( AVERAGEIF(C20:E20, ""&gt;-1""),""N/A""))"),0.1828125)</t>
  </si>
  <si>
    <t>IFERROR(__xludf.DUMMYFUNCTION("IFERROR(SUMPRODUCT(C21:E21,regexreplace(TEXT($C$2:E$2, ""0.0000""), ""\D+"","""")) / SumIf(ARRAYFORMULA(regexreplace(TEXT($C$2:E$2, ""0.0000""), ""\D+"",) /1),""&gt;-1"") ,IFERROR( AVERAGEIF(C21:E21, ""&gt;-1""),""N/A""))"),0.12969375)</t>
  </si>
  <si>
    <t>IFERROR(__xludf.DUMMYFUNCTION("IFERROR(SUMPRODUCT(C22:E22,regexreplace(TEXT($C$2:E$2, ""0.0000""), ""\D+"","""")) / SumIf(ARRAYFORMULA(regexreplace(TEXT($C$2:E$2, ""0.0000""), ""\D+"",) /1),""&gt;-1"") ,IFERROR( AVERAGEIF(C22:E22, ""&gt;-1""),""N/A""))"),0.16875)</t>
  </si>
  <si>
    <t>IFERROR(__xludf.DUMMYFUNCTION("IFERROR(SUMPRODUCT(C23:E23,regexreplace(TEXT($C$2:E$2, ""0.0000""), ""\D+"","""")) / SumIf(ARRAYFORMULA(regexreplace(TEXT($C$2:E$2, ""0.0000""), ""\D+"",) /1),""&gt;-1"") ,IFERROR( AVERAGEIF(C23:E23, ""&gt;-1""),""N/A""))"),0.159375)</t>
  </si>
  <si>
    <t>IFERROR(__xludf.DUMMYFUNCTION("IFERROR(SUMPRODUCT(C24:E24,regexreplace(TEXT($C$2:E$2, ""0.0000""), ""\D+"","""")) / SumIf(ARRAYFORMULA(regexreplace(TEXT($C$2:E$2, ""0.0000""), ""\D+"",) /1),""&gt;-1"") ,IFERROR( AVERAGEIF(C24:E24, ""&gt;-1""),""N/A""))"),0.1828125)</t>
  </si>
  <si>
    <t>IFERROR(__xludf.DUMMYFUNCTION("IFERROR(SUMPRODUCT(C25:E25,regexreplace(TEXT($C$2:E$2, ""0.0000""), ""\D+"","""")) / SumIf(ARRAYFORMULA(regexreplace(TEXT($C$2:E$2, ""0.0000""), ""\D+"",) /1),""&gt;-1"") ,IFERROR( AVERAGEIF(C25:E25, ""&gt;-1""),""N/A""))"),0.17188125)</t>
  </si>
  <si>
    <t>IFERROR(__xludf.DUMMYFUNCTION("IFERROR(SUMPRODUCT(C26:E26,regexreplace(TEXT($C$2:E$2, ""0.0000""), ""\D+"","""")) / SumIf(ARRAYFORMULA(regexreplace(TEXT($C$2:E$2, ""0.0000""), ""\D+"",) /1),""&gt;-1"") ,IFERROR( AVERAGEIF(C26:E26, ""&gt;-1""),""N/A""))"),0.178125)</t>
  </si>
  <si>
    <t>IFERROR(__xludf.DUMMYFUNCTION("IFERROR(SUMPRODUCT(C3:D3,regexreplace(TEXT($C$2:D$2, ""0.0000""), ""\D+"","""")) / SumIf(ARRAYFORMULA(regexreplace(TEXT($C$2:D$2, ""0.0000""), ""\D+"",) /1),""&gt;-1"") ,IFERROR( AVERAGEIF(C3:D3, ""&gt;-1""),""N/A""))"),0.9667)</t>
  </si>
  <si>
    <t>IFERROR(__xludf.DUMMYFUNCTION("IFERROR(SUMPRODUCT(C4:D4,regexreplace(TEXT($C$2:D$2, ""0.0000""), ""\D+"","""")) / SumIf(ARRAYFORMULA(regexreplace(TEXT($C$2:D$2, ""0.0000""), ""\D+"",) /1),""&gt;-1"") ,IFERROR( AVERAGEIF(C4:D4, ""&gt;-1""),""N/A""))"),0.6)</t>
  </si>
  <si>
    <t>IFERROR(__xludf.DUMMYFUNCTION("IFERROR(SUMPRODUCT(C5:D5,regexreplace(TEXT($C$2:D$2, ""0.0000""), ""\D+"","""")) / SumIf(ARRAYFORMULA(regexreplace(TEXT($C$2:D$2, ""0.0000""), ""\D+"",) /1),""&gt;-1"") ,IFERROR( AVERAGEIF(C5:D5, ""&gt;-1""),""N/A""))"),0.75)</t>
  </si>
  <si>
    <t>IFERROR(__xludf.DUMMYFUNCTION("IFERROR(SUMPRODUCT(C6:D6,regexreplace(TEXT($C$2:D$2, ""0.0000""), ""\D+"","""")) / SumIf(ARRAYFORMULA(regexreplace(TEXT($C$2:D$2, ""0.0000""), ""\D+"",) /1),""&gt;-1"") ,IFERROR( AVERAGEIF(C6:D6, ""&gt;-1""),""N/A""))"),0.6833)</t>
  </si>
  <si>
    <t>IFERROR(__xludf.DUMMYFUNCTION("IFERROR(SUMPRODUCT(C7:D7,regexreplace(TEXT($C$2:D$2, ""0.0000""), ""\D+"","""")) / SumIf(ARRAYFORMULA(regexreplace(TEXT($C$2:D$2, ""0.0000""), ""\D+"",) /1),""&gt;-1"") ,IFERROR( AVERAGEIF(C7:D7, ""&gt;-1""),""N/A""))"),0.6833)</t>
  </si>
  <si>
    <t>IFERROR(__xludf.DUMMYFUNCTION("IFERROR(SUMPRODUCT(C8:D8,regexreplace(TEXT($C$2:D$2, ""0.0000""), ""\D+"","""")) / SumIf(ARRAYFORMULA(regexreplace(TEXT($C$2:D$2, ""0.0000""), ""\D+"",) /1),""&gt;-1"") ,IFERROR( AVERAGEIF(C8:D8, ""&gt;-1""),""N/A""))"),0.7333)</t>
  </si>
  <si>
    <t>IFERROR(__xludf.DUMMYFUNCTION("IFERROR(SUMPRODUCT(C9:D9,regexreplace(TEXT($C$2:D$2, ""0.0000""), ""\D+"","""")) / SumIf(ARRAYFORMULA(regexreplace(TEXT($C$2:D$2, ""0.0000""), ""\D+"",) /1),""&gt;-1"") ,IFERROR( AVERAGEIF(C9:D9, ""&gt;-1""),""N/A""))"),0.7)</t>
  </si>
  <si>
    <t>IFERROR(__xludf.DUMMYFUNCTION("IFERROR(SUMPRODUCT(C10:D10,regexreplace(TEXT($C$2:D$2, ""0.0000""), ""\D+"","""")) / SumIf(ARRAYFORMULA(regexreplace(TEXT($C$2:D$2, ""0.0000""), ""\D+"",) /1),""&gt;-1"") ,IFERROR( AVERAGEIF(C10:D10, ""&gt;-1""),""N/A""))"),0.6167)</t>
  </si>
  <si>
    <t>IFERROR(__xludf.DUMMYFUNCTION("IFERROR(SUMPRODUCT(C11:D11,regexreplace(TEXT($C$2:D$2, ""0.0000""), ""\D+"","""")) / SumIf(ARRAYFORMULA(regexreplace(TEXT($C$2:D$2, ""0.0000""), ""\D+"",) /1),""&gt;-1"") ,IFERROR( AVERAGEIF(C11:D11, ""&gt;-1""),""N/A""))"),0.5833)</t>
  </si>
  <si>
    <t>IFERROR(__xludf.DUMMYFUNCTION("IFERROR(SUMPRODUCT(C12:D12,regexreplace(TEXT($C$2:D$2, ""0.0000""), ""\D+"","""")) / SumIf(ARRAYFORMULA(regexreplace(TEXT($C$2:D$2, ""0.0000""), ""\D+"",) /1),""&gt;-1"") ,IFERROR( AVERAGEIF(C12:D12, ""&gt;-1""),""N/A""))"),0.65)</t>
  </si>
  <si>
    <t>IFERROR(__xludf.DUMMYFUNCTION("IFERROR(SUMPRODUCT(C13:D13,regexreplace(TEXT($C$2:D$2, ""0.0000""), ""\D+"","""")) / SumIf(ARRAYFORMULA(regexreplace(TEXT($C$2:D$2, ""0.0000""), ""\D+"",) /1),""&gt;-1"") ,IFERROR( AVERAGEIF(C13:D13, ""&gt;-1""),""N/A""))"),0.9)</t>
  </si>
  <si>
    <t>IFERROR(__xludf.DUMMYFUNCTION("IFERROR(SUMPRODUCT(C14:D14,regexreplace(TEXT($C$2:D$2, ""0.0000""), ""\D+"","""")) / SumIf(ARRAYFORMULA(regexreplace(TEXT($C$2:D$2, ""0.0000""), ""\D+"",) /1),""&gt;-1"") ,IFERROR( AVERAGEIF(C14:D14, ""&gt;-1""),""N/A""))"),0.8167)</t>
  </si>
  <si>
    <t>IFERROR(__xludf.DUMMYFUNCTION("IFERROR(SUMPRODUCT(C15:D15,regexreplace(TEXT($C$2:D$2, ""0.0000""), ""\D+"","""")) / SumIf(ARRAYFORMULA(regexreplace(TEXT($C$2:D$2, ""0.0000""), ""\D+"",) /1),""&gt;-1"") ,IFERROR( AVERAGEIF(C15:D15, ""&gt;-1""),""N/A""))"),0.5833)</t>
  </si>
  <si>
    <t>IFERROR(__xludf.DUMMYFUNCTION("IFERROR(SUMPRODUCT(C16:D16,regexreplace(TEXT($C$2:D$2, ""0.0000""), ""\D+"","""")) / SumIf(ARRAYFORMULA(regexreplace(TEXT($C$2:D$2, ""0.0000""), ""\D+"",) /1),""&gt;-1"") ,IFERROR( AVERAGEIF(C16:D16, ""&gt;-1""),""N/A""))"),0.9667)</t>
  </si>
  <si>
    <t>IFERROR(__xludf.DUMMYFUNCTION("IFERROR(SUMPRODUCT(C17:D17,regexreplace(TEXT($C$2:D$2, ""0.0000""), ""\D+"","""")) / SumIf(ARRAYFORMULA(regexreplace(TEXT($C$2:D$2, ""0.0000""), ""\D+"",) /1),""&gt;-1"") ,IFERROR( AVERAGEIF(C17:D17, ""&gt;-1""),""N/A""))"),0.7333)</t>
  </si>
  <si>
    <t>IFERROR(__xludf.DUMMYFUNCTION("IFERROR(SUMPRODUCT(C18:D18,regexreplace(TEXT($C$2:D$2, ""0.0000""), ""\D+"","""")) / SumIf(ARRAYFORMULA(regexreplace(TEXT($C$2:D$2, ""0.0000""), ""\D+"",) /1),""&gt;-1"") ,IFERROR( AVERAGEIF(C18:D18, ""&gt;-1""),""N/A""))"),0.6)</t>
  </si>
  <si>
    <t>IFERROR(__xludf.DUMMYFUNCTION("IFERROR(SUMPRODUCT(C19:D19,regexreplace(TEXT($C$2:D$2, ""0.0000""), ""\D+"","""")) / SumIf(ARRAYFORMULA(regexreplace(TEXT($C$2:D$2, ""0.0000""), ""\D+"",) /1),""&gt;-1"") ,IFERROR( AVERAGEIF(C19:D19, ""&gt;-1""),""N/A""))"),0.5167)</t>
  </si>
  <si>
    <t>IFERROR(__xludf.DUMMYFUNCTION("IFERROR(SUMPRODUCT(C20:D20,regexreplace(TEXT($C$2:D$2, ""0.0000""), ""\D+"","""")) / SumIf(ARRAYFORMULA(regexreplace(TEXT($C$2:D$2, ""0.0000""), ""\D+"",) /1),""&gt;-1"") ,IFERROR( AVERAGEIF(C20:D20, ""&gt;-1""),""N/A""))"),0.8167)</t>
  </si>
  <si>
    <t>IFERROR(__xludf.DUMMYFUNCTION("IFERROR(SUMPRODUCT(C21:D21,regexreplace(TEXT($C$2:D$2, ""0.0000""), ""\D+"","""")) / SumIf(ARRAYFORMULA(regexreplace(TEXT($C$2:D$2, ""0.0000""), ""\D+"",) /1),""&gt;-1"") ,IFERROR( AVERAGEIF(C21:D21, ""&gt;-1""),""N/A""))"),0.6667000000000001)</t>
  </si>
  <si>
    <t>IFERROR(__xludf.DUMMYFUNCTION("IFERROR(SUMPRODUCT(C22:D22,regexreplace(TEXT($C$2:D$2, ""0.0000""), ""\D+"","""")) / SumIf(ARRAYFORMULA(regexreplace(TEXT($C$2:D$2, ""0.0000""), ""\D+"",) /1),""&gt;-1"") ,IFERROR( AVERAGEIF(C22:D22, ""&gt;-1""),""N/A""))"),0.8)</t>
  </si>
  <si>
    <t>IFERROR(__xludf.DUMMYFUNCTION("IFERROR(SUMPRODUCT(C3:Z3,regexreplace(TEXT($C$2:Z$2, ""0.0000""), ""\D+"","""")) / SumIf(ARRAYFORMULA(regexreplace(TEXT($C$2:Z$2, ""0.0000""), ""\D+"",) /1),""&gt;-1"") ,IFERROR( AVERAGEIF(C3:Z3, ""&gt;-1""),""N/A""))"),0.0)</t>
  </si>
  <si>
    <t>IFERROR(__xludf.DUMMYFUNCTION("IFERROR(SUMPRODUCT(C4:Z4,regexreplace(TEXT($C$2:Z$2, ""0.0000""), ""\D+"","""")) / SumIf(ARRAYFORMULA(regexreplace(TEXT($C$2:Z$2, ""0.0000""), ""\D+"",) /1),""&gt;-1"") ,IFERROR( AVERAGEIF(C4:Z4, ""&gt;-1""),""N/A""))"),0.0)</t>
  </si>
  <si>
    <t>IFERROR(__xludf.DUMMYFUNCTION("IFERROR(SUMPRODUCT(C5:Z5,regexreplace(TEXT($C$2:Z$2, ""0.0000""), ""\D+"","""")) / SumIf(ARRAYFORMULA(regexreplace(TEXT($C$2:Z$2, ""0.0000""), ""\D+"",) /1),""&gt;-1"") ,IFERROR( AVERAGEIF(C5:Z5, ""&gt;-1""),""N/A""))"),0.0)</t>
  </si>
  <si>
    <t>IFERROR(__xludf.DUMMYFUNCTION("IFERROR(SUMPRODUCT(C6:Z6,regexreplace(TEXT($C$2:Z$2, ""0.0000""), ""\D+"","""")) / SumIf(ARRAYFORMULA(regexreplace(TEXT($C$2:Z$2, ""0.0000""), ""\D+"",) /1),""&gt;-1"") ,IFERROR( AVERAGEIF(C6:Z6, ""&gt;-1""),""N/A""))"),0.0)</t>
  </si>
  <si>
    <t>IFERROR(__xludf.DUMMYFUNCTION("IFERROR(SUMPRODUCT(C7:Z7,regexreplace(TEXT($C$2:Z$2, ""0.0000""), ""\D+"","""")) / SumIf(ARRAYFORMULA(regexreplace(TEXT($C$2:Z$2, ""0.0000""), ""\D+"",) /1),""&gt;-1"") ,IFERROR( AVERAGEIF(C7:Z7, ""&gt;-1""),""N/A""))"),0.0)</t>
  </si>
  <si>
    <t>IFERROR(__xludf.DUMMYFUNCTION("IFERROR(SUMPRODUCT(C8:Z8,regexreplace(TEXT($C$2:Z$2, ""0.0000""), ""\D+"","""")) / SumIf(ARRAYFORMULA(regexreplace(TEXT($C$2:Z$2, ""0.0000""), ""\D+"",) /1),""&gt;-1"") ,IFERROR( AVERAGEIF(C8:Z8, ""&gt;-1""),""N/A""))"),0.0)</t>
  </si>
  <si>
    <t>IFERROR(__xludf.DUMMYFUNCTION("IFERROR(SUMPRODUCT(C9:Z9,regexreplace(TEXT($C$2:Z$2, ""0.0000""), ""\D+"","""")) / SumIf(ARRAYFORMULA(regexreplace(TEXT($C$2:Z$2, ""0.0000""), ""\D+"",) /1),""&gt;-1"") ,IFERROR( AVERAGEIF(C9:Z9, ""&gt;-1""),""N/A""))"),0.0)</t>
  </si>
  <si>
    <t>IFERROR(__xludf.DUMMYFUNCTION("IFERROR(SUMPRODUCT(C10:Z10,regexreplace(TEXT($C$2:Z$2, ""0.0000""), ""\D+"","""")) / SumIf(ARRAYFORMULA(regexreplace(TEXT($C$2:Z$2, ""0.0000""), ""\D+"",) /1),""&gt;-1"") ,IFERROR( AVERAGEIF(C10:Z10, ""&gt;-1""),""N/A""))"),0.0)</t>
  </si>
  <si>
    <t>IFERROR(__xludf.DUMMYFUNCTION("IFERROR(SUMPRODUCT(C11:Z11,regexreplace(TEXT($C$2:Z$2, ""0.0000""), ""\D+"","""")) / SumIf(ARRAYFORMULA(regexreplace(TEXT($C$2:Z$2, ""0.0000""), ""\D+"",) /1),""&gt;-1"") ,IFERROR( AVERAGEIF(C11:Z11, ""&gt;-1""),""N/A""))"),0.0)</t>
  </si>
  <si>
    <t>IFERROR(__xludf.DUMMYFUNCTION("IFERROR(SUMPRODUCT(C12:Z12,regexreplace(TEXT($C$2:Z$2, ""0.0000""), ""\D+"","""")) / SumIf(ARRAYFORMULA(regexreplace(TEXT($C$2:Z$2, ""0.0000""), ""\D+"",) /1),""&gt;-1"") ,IFERROR( AVERAGEIF(C12:Z12, ""&gt;-1""),""N/A""))"),0.0)</t>
  </si>
  <si>
    <t>IFERROR(__xludf.DUMMYFUNCTION("IFERROR(SUMPRODUCT(C13:Z13,regexreplace(TEXT($C$2:Z$2, ""0.0000""), ""\D+"","""")) / SumIf(ARRAYFORMULA(regexreplace(TEXT($C$2:Z$2, ""0.0000""), ""\D+"",) /1),""&gt;-1"") ,IFERROR( AVERAGEIF(C13:Z13, ""&gt;-1""),""N/A""))"),0.0)</t>
  </si>
  <si>
    <t>IFERROR(__xludf.DUMMYFUNCTION("IFERROR(SUMPRODUCT(C14:Z14,regexreplace(TEXT($C$2:Z$2, ""0.0000""), ""\D+"","""")) / SumIf(ARRAYFORMULA(regexreplace(TEXT($C$2:Z$2, ""0.0000""), ""\D+"",) /1),""&gt;-1"") ,IFERROR( AVERAGEIF(C14:Z14, ""&gt;-1""),""N/A""))"),0.0)</t>
  </si>
  <si>
    <t>IFERROR(__xludf.DUMMYFUNCTION("IFERROR(SUMPRODUCT(C15:Z15,regexreplace(TEXT($C$2:Z$2, ""0.0000""), ""\D+"","""")) / SumIf(ARRAYFORMULA(regexreplace(TEXT($C$2:Z$2, ""0.0000""), ""\D+"",) /1),""&gt;-1"") ,IFERROR( AVERAGEIF(C15:Z15, ""&gt;-1""),""N/A""))"),0.0)</t>
  </si>
  <si>
    <t>IFERROR(__xludf.DUMMYFUNCTION("IFERROR(SUMPRODUCT(C16:Z16,regexreplace(TEXT($C$2:Z$2, ""0.0000""), ""\D+"","""")) / SumIf(ARRAYFORMULA(regexreplace(TEXT($C$2:Z$2, ""0.0000""), ""\D+"",) /1),""&gt;-1"") ,IFERROR( AVERAGEIF(C16:Z16, ""&gt;-1""),""N/A""))"),0.0)</t>
  </si>
  <si>
    <t>IFERROR(__xludf.DUMMYFUNCTION("IFERROR(SUMPRODUCT(C17:Z17,regexreplace(TEXT($C$2:Z$2, ""0.0000""), ""\D+"","""")) / SumIf(ARRAYFORMULA(regexreplace(TEXT($C$2:Z$2, ""0.0000""), ""\D+"",) /1),""&gt;-1"") ,IFERROR( AVERAGEIF(C17:Z17, ""&gt;-1""),""N/A""))"),0.0)</t>
  </si>
  <si>
    <t>IFERROR(__xludf.DUMMYFUNCTION("IFERROR(SUMPRODUCT(C18:Z18,regexreplace(TEXT($C$2:Z$2, ""0.0000""), ""\D+"","""")) / SumIf(ARRAYFORMULA(regexreplace(TEXT($C$2:Z$2, ""0.0000""), ""\D+"",) /1),""&gt;-1"") ,IFERROR( AVERAGEIF(C18:Z18, ""&gt;-1""),""N/A""))"),0.0)</t>
  </si>
  <si>
    <t>IFERROR(__xludf.DUMMYFUNCTION("IFERROR(SUMPRODUCT(C19:Z19,regexreplace(TEXT($C$2:Z$2, ""0.0000""), ""\D+"","""")) / SumIf(ARRAYFORMULA(regexreplace(TEXT($C$2:Z$2, ""0.0000""), ""\D+"",) /1),""&gt;-1"") ,IFERROR( AVERAGEIF(C19:Z19, ""&gt;-1""),""N/A""))"),0.0)</t>
  </si>
  <si>
    <t>IFERROR(__xludf.DUMMYFUNCTION("IFERROR(SUMPRODUCT(C20:Z20,regexreplace(TEXT($C$2:Z$2, ""0.0000""), ""\D+"","""")) / SumIf(ARRAYFORMULA(regexreplace(TEXT($C$2:Z$2, ""0.0000""), ""\D+"",) /1),""&gt;-1"") ,IFERROR( AVERAGEIF(C20:Z20, ""&gt;-1""),""N/A""))"),0.0)</t>
  </si>
  <si>
    <t>IFERROR(__xludf.DUMMYFUNCTION("IFERROR(SUMPRODUCT(C21:Z21,regexreplace(TEXT($C$2:Z$2, ""0.0000""), ""\D+"","""")) / SumIf(ARRAYFORMULA(regexreplace(TEXT($C$2:Z$2, ""0.0000""), ""\D+"",) /1),""&gt;-1"") ,IFERROR( AVERAGEIF(C21:Z21, ""&gt;-1""),""N/A""))"),0.0)</t>
  </si>
  <si>
    <t>IFERROR(__xludf.DUMMYFUNCTION("IFERROR(SUMPRODUCT(C22:Z22,regexreplace(TEXT($C$2:Z$2, ""0.0000""), ""\D+"","""")) / SumIf(ARRAYFORMULA(regexreplace(TEXT($C$2:Z$2, ""0.0000""), ""\D+"",) /1),""&gt;-1"") ,IFERROR( AVERAGEIF(C22:Z22, ""&gt;-1""),""N/A""))"),0.0)</t>
  </si>
  <si>
    <t>IFERROR(__xludf.DUMMYFUNCTION("IFERROR(SUMPRODUCT(C3:Y3,regexreplace(TEXT($C$2:Y$2, ""0.0000""), ""\D+"","""")) / SumIf(ARRAYFORMULA(regexreplace(TEXT($C$2:Y$2, ""0.0000""), ""\D+"",) /1),""&gt;-1"") ,IFERROR( AVERAGEIF(C3:Y3, ""&gt;-1""),""N/A""))"),0.0)</t>
  </si>
  <si>
    <t>IFERROR(__xludf.DUMMYFUNCTION("IFERROR(SUMPRODUCT(C4:Y4,regexreplace(TEXT($C$2:Y$2, ""0.0000""), ""\D+"","""")) / SumIf(ARRAYFORMULA(regexreplace(TEXT($C$2:Y$2, ""0.0000""), ""\D+"",) /1),""&gt;-1"") ,IFERROR( AVERAGEIF(C4:Y4, ""&gt;-1""),""N/A""))"),0.0)</t>
  </si>
  <si>
    <t>IFERROR(__xludf.DUMMYFUNCTION("IFERROR(SUMPRODUCT(C5:Y5,regexreplace(TEXT($C$2:Y$2, ""0.0000""), ""\D+"","""")) / SumIf(ARRAYFORMULA(regexreplace(TEXT($C$2:Y$2, ""0.0000""), ""\D+"",) /1),""&gt;-1"") ,IFERROR( AVERAGEIF(C5:Y5, ""&gt;-1""),""N/A""))"),0.0)</t>
  </si>
  <si>
    <t>IFERROR(__xludf.DUMMYFUNCTION("IFERROR(SUMPRODUCT(C6:Y6,regexreplace(TEXT($C$2:Y$2, ""0.0000""), ""\D+"","""")) / SumIf(ARRAYFORMULA(regexreplace(TEXT($C$2:Y$2, ""0.0000""), ""\D+"",) /1),""&gt;-1"") ,IFERROR( AVERAGEIF(C6:Y6, ""&gt;-1""),""N/A""))"),0.0)</t>
  </si>
  <si>
    <t>IFERROR(__xludf.DUMMYFUNCTION("IFERROR(SUMPRODUCT(C7:Y7,regexreplace(TEXT($C$2:Y$2, ""0.0000""), ""\D+"","""")) / SumIf(ARRAYFORMULA(regexreplace(TEXT($C$2:Y$2, ""0.0000""), ""\D+"",) /1),""&gt;-1"") ,IFERROR( AVERAGEIF(C7:Y7, ""&gt;-1""),""N/A""))"),0.0)</t>
  </si>
  <si>
    <t>IFERROR(__xludf.DUMMYFUNCTION("IFERROR(SUMPRODUCT(C8:Y8,regexreplace(TEXT($C$2:Y$2, ""0.0000""), ""\D+"","""")) / SumIf(ARRAYFORMULA(regexreplace(TEXT($C$2:Y$2, ""0.0000""), ""\D+"",) /1),""&gt;-1"") ,IFERROR( AVERAGEIF(C8:Y8, ""&gt;-1""),""N/A""))"),0.0)</t>
  </si>
  <si>
    <t>IFERROR(__xludf.DUMMYFUNCTION("IFERROR(SUMPRODUCT(C9:Y9,regexreplace(TEXT($C$2:Y$2, ""0.0000""), ""\D+"","""")) / SumIf(ARRAYFORMULA(regexreplace(TEXT($C$2:Y$2, ""0.0000""), ""\D+"",) /1),""&gt;-1"") ,IFERROR( AVERAGEIF(C9:Y9, ""&gt;-1""),""N/A""))"),0.0)</t>
  </si>
  <si>
    <t>IFERROR(__xludf.DUMMYFUNCTION("IFERROR(SUMPRODUCT(C10:Y10,regexreplace(TEXT($C$2:Y$2, ""0.0000""), ""\D+"","""")) / SumIf(ARRAYFORMULA(regexreplace(TEXT($C$2:Y$2, ""0.0000""), ""\D+"",) /1),""&gt;-1"") ,IFERROR( AVERAGEIF(C10:Y10, ""&gt;-1""),""N/A""))"),0.0)</t>
  </si>
  <si>
    <t>IFERROR(__xludf.DUMMYFUNCTION("IFERROR(SUMPRODUCT(C11:Y11,regexreplace(TEXT($C$2:Y$2, ""0.0000""), ""\D+"","""")) / SumIf(ARRAYFORMULA(regexreplace(TEXT($C$2:Y$2, ""0.0000""), ""\D+"",) /1),""&gt;-1"") ,IFERROR( AVERAGEIF(C11:Y11, ""&gt;-1""),""N/A""))"),0.0)</t>
  </si>
  <si>
    <t>IFERROR(__xludf.DUMMYFUNCTION("IFERROR(SUMPRODUCT(C12:Y12,regexreplace(TEXT($C$2:Y$2, ""0.0000""), ""\D+"","""")) / SumIf(ARRAYFORMULA(regexreplace(TEXT($C$2:Y$2, ""0.0000""), ""\D+"",) /1),""&gt;-1"") ,IFERROR( AVERAGEIF(C12:Y12, ""&gt;-1""),""N/A""))"),0.0)</t>
  </si>
  <si>
    <t>IFERROR(__xludf.DUMMYFUNCTION("IFERROR(SUMPRODUCT(C13:Y13,regexreplace(TEXT($C$2:Y$2, ""0.0000""), ""\D+"","""")) / SumIf(ARRAYFORMULA(regexreplace(TEXT($C$2:Y$2, ""0.0000""), ""\D+"",) /1),""&gt;-1"") ,IFERROR( AVERAGEIF(C13:Y13, ""&gt;-1""),""N/A""))"),0.0)</t>
  </si>
  <si>
    <t>IFERROR(__xludf.DUMMYFUNCTION("IFERROR(SUMPRODUCT(C14:Y14,regexreplace(TEXT($C$2:Y$2, ""0.0000""), ""\D+"","""")) / SumIf(ARRAYFORMULA(regexreplace(TEXT($C$2:Y$2, ""0.0000""), ""\D+"",) /1),""&gt;-1"") ,IFERROR( AVERAGEIF(C14:Y14, ""&gt;-1""),""N/A""))"),0.0)</t>
  </si>
  <si>
    <t>IFERROR(__xludf.DUMMYFUNCTION("IFERROR(SUMPRODUCT(C15:Y15,regexreplace(TEXT($C$2:Y$2, ""0.0000""), ""\D+"","""")) / SumIf(ARRAYFORMULA(regexreplace(TEXT($C$2:Y$2, ""0.0000""), ""\D+"",) /1),""&gt;-1"") ,IFERROR( AVERAGEIF(C15:Y15, ""&gt;-1""),""N/A""))"),0.0)</t>
  </si>
  <si>
    <t>IFERROR(__xludf.DUMMYFUNCTION("IFERROR(SUMPRODUCT(C16:Y16,regexreplace(TEXT($C$2:Y$2, ""0.0000""), ""\D+"","""")) / SumIf(ARRAYFORMULA(regexreplace(TEXT($C$2:Y$2, ""0.0000""), ""\D+"",) /1),""&gt;-1"") ,IFERROR( AVERAGEIF(C16:Y16, ""&gt;-1""),""N/A""))"),0.0)</t>
  </si>
  <si>
    <t>IFERROR(__xludf.DUMMYFUNCTION("IFERROR(SUMPRODUCT(C17:Y17,regexreplace(TEXT($C$2:Y$2, ""0.0000""), ""\D+"","""")) / SumIf(ARRAYFORMULA(regexreplace(TEXT($C$2:Y$2, ""0.0000""), ""\D+"",) /1),""&gt;-1"") ,IFERROR( AVERAGEIF(C17:Y17, ""&gt;-1""),""N/A""))"),0.0)</t>
  </si>
  <si>
    <t>IFERROR(__xludf.DUMMYFUNCTION("IFERROR(SUMPRODUCT(C18:Y18,regexreplace(TEXT($C$2:Y$2, ""0.0000""), ""\D+"","""")) / SumIf(ARRAYFORMULA(regexreplace(TEXT($C$2:Y$2, ""0.0000""), ""\D+"",) /1),""&gt;-1"") ,IFERROR( AVERAGEIF(C18:Y18, ""&gt;-1""),""N/A""))"),0.0)</t>
  </si>
  <si>
    <t>IFERROR(__xludf.DUMMYFUNCTION("IFERROR(SUMPRODUCT(C19:Y19,regexreplace(TEXT($C$2:Y$2, ""0.0000""), ""\D+"","""")) / SumIf(ARRAYFORMULA(regexreplace(TEXT($C$2:Y$2, ""0.0000""), ""\D+"",) /1),""&gt;-1"") ,IFERROR( AVERAGEIF(C19:Y19, ""&gt;-1""),""N/A""))"),0.0)</t>
  </si>
  <si>
    <t>IFERROR(__xludf.DUMMYFUNCTION("IFERROR(SUMPRODUCT(C20:Y20,regexreplace(TEXT($C$2:Y$2, ""0.0000""), ""\D+"","""")) / SumIf(ARRAYFORMULA(regexreplace(TEXT($C$2:Y$2, ""0.0000""), ""\D+"",) /1),""&gt;-1"") ,IFERROR( AVERAGEIF(C20:Y20, ""&gt;-1""),""N/A""))"),0.0)</t>
  </si>
  <si>
    <t>IFERROR(__xludf.DUMMYFUNCTION("IFERROR(SUMPRODUCT(C21:Y21,regexreplace(TEXT($C$2:Y$2, ""0.0000""), ""\D+"","""")) / SumIf(ARRAYFORMULA(regexreplace(TEXT($C$2:Y$2, ""0.0000""), ""\D+"",) /1),""&gt;-1"") ,IFERROR( AVERAGEIF(C21:Y21, ""&gt;-1""),""N/A""))"),0.0)</t>
  </si>
  <si>
    <t>IFERROR(__xludf.DUMMYFUNCTION("IFERROR(SUMPRODUCT(C22:Y22,regexreplace(TEXT($C$2:Y$2, ""0.0000""), ""\D+"","""")) / SumIf(ARRAYFORMULA(regexreplace(TEXT($C$2:Y$2, ""0.0000""), ""\D+"",) /1),""&gt;-1"") ,IFERROR( AVERAGEIF(C22:Y22, ""&gt;-1""),""N/A""))"),0.0)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</si>
</sst>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9">
    <font>
      <sz val="10.0"/>
      <color rgb="FF000000"/>
      <name val="Arial"/>
    </font>
    <font>
      <b/>
      <i/>
      <sz val="18.0"/>
      <color rgb="FFFFFFFF"/>
      <name val="Arial"/>
    </font>
    <font>
      <b/>
      <sz val="14.0"/>
      <color rgb="FFFFFFFF"/>
      <name val="Arial"/>
    </font>
    <font/>
    <font>
      <b/>
      <i/>
      <sz val="18.0"/>
      <color rgb="FFFFFFFF"/>
      <name val="Calibri"/>
    </font>
    <font>
      <color theme="1"/>
      <name val="Arial"/>
    </font>
    <font>
      <sz val="11.0"/>
      <color theme="1"/>
      <name val="Calibri"/>
    </font>
    <font>
      <b/>
      <sz val="10.0"/>
      <color rgb="FFFFFFFF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4.0"/>
      <color theme="1"/>
      <name val="Arial"/>
    </font>
    <font>
      <sz val="14.0"/>
      <color theme="1"/>
      <name val="Calibri"/>
    </font>
    <font>
      <sz val="11.0"/>
      <color rgb="FF000000"/>
      <name val="Calibri"/>
    </font>
    <font>
      <sz val="14.0"/>
      <color rgb="FF000000"/>
      <name val="Calibri"/>
    </font>
    <font>
      <sz val="10.0"/>
      <color theme="1"/>
      <name val="Arial"/>
    </font>
    <font>
      <color rgb="FF000000"/>
      <name val="Roboto"/>
    </font>
    <font>
      <sz val="11.0"/>
      <color rgb="FF000000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  <fill>
      <patternFill patternType="solid">
        <fgColor rgb="FFBDD6EE"/>
        <bgColor rgb="FFBDD6EE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2" fontId="4" numFmtId="10" xfId="0" applyBorder="1" applyFont="1" applyNumberFormat="1"/>
    <xf borderId="0" fillId="0" fontId="5" numFmtId="0" xfId="0" applyAlignment="1" applyFont="1">
      <alignment vertical="center"/>
    </xf>
    <xf borderId="5" fillId="0" fontId="6" numFmtId="0" xfId="0" applyAlignment="1" applyBorder="1" applyFont="1">
      <alignment vertical="center"/>
    </xf>
    <xf borderId="6" fillId="3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4" fontId="10" numFmtId="10" xfId="0" applyAlignment="1" applyBorder="1" applyFont="1" applyNumberFormat="1">
      <alignment shrinkToFit="0" vertical="center" wrapText="1"/>
    </xf>
    <xf borderId="7" fillId="0" fontId="3" numFmtId="0" xfId="0" applyBorder="1" applyFont="1"/>
    <xf borderId="8" fillId="4" fontId="11" numFmtId="0" xfId="0" applyAlignment="1" applyBorder="1" applyFont="1">
      <alignment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vertical="center"/>
    </xf>
    <xf borderId="0" fillId="3" fontId="12" numFmtId="0" xfId="0" applyAlignment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8" fillId="5" fontId="6" numFmtId="10" xfId="0" applyAlignment="1" applyBorder="1" applyFill="1" applyFont="1" applyNumberFormat="1">
      <alignment vertical="center"/>
    </xf>
    <xf borderId="1" fillId="0" fontId="13" numFmtId="0" xfId="0" applyAlignment="1" applyBorder="1" applyFont="1">
      <alignment readingOrder="0" vertical="center"/>
    </xf>
    <xf borderId="1" fillId="4" fontId="11" numFmtId="0" xfId="0" applyAlignment="1" applyBorder="1" applyFont="1">
      <alignment horizontal="center" readingOrder="0" shrinkToFit="0" vertical="center" wrapText="1"/>
    </xf>
    <xf borderId="1" fillId="0" fontId="6" numFmtId="10" xfId="0" applyAlignment="1" applyBorder="1" applyFont="1" applyNumberFormat="1">
      <alignment readingOrder="0" vertical="center"/>
    </xf>
    <xf borderId="1" fillId="0" fontId="13" numFmtId="0" xfId="0" applyAlignment="1" applyBorder="1" applyFont="1">
      <alignment vertical="center"/>
    </xf>
    <xf borderId="1" fillId="0" fontId="6" numFmtId="10" xfId="0" applyAlignment="1" applyBorder="1" applyFont="1" applyNumberFormat="1">
      <alignment horizontal="right" readingOrder="0" vertical="center"/>
    </xf>
    <xf borderId="1" fillId="6" fontId="13" numFmtId="10" xfId="0" applyAlignment="1" applyBorder="1" applyFill="1" applyFont="1" applyNumberFormat="1">
      <alignment vertical="center"/>
    </xf>
    <xf borderId="1" fillId="0" fontId="14" numFmtId="10" xfId="0" applyAlignment="1" applyBorder="1" applyFont="1" applyNumberFormat="1">
      <alignment horizontal="right" readingOrder="0" shrinkToFit="0" vertical="bottom" wrapText="0"/>
    </xf>
    <xf borderId="1" fillId="0" fontId="15" numFmtId="10" xfId="0" applyAlignment="1" applyBorder="1" applyFont="1" applyNumberFormat="1">
      <alignment horizontal="right" readingOrder="0" shrinkToFit="0" vertical="bottom" wrapText="0"/>
    </xf>
    <xf borderId="1" fillId="6" fontId="13" numFmtId="0" xfId="0" applyAlignment="1" applyBorder="1" applyFont="1">
      <alignment readingOrder="0" vertical="center"/>
    </xf>
    <xf borderId="1" fillId="5" fontId="15" numFmtId="0" xfId="0" applyAlignment="1" applyBorder="1" applyFont="1">
      <alignment horizontal="right" readingOrder="0" vertical="center"/>
    </xf>
    <xf borderId="1" fillId="6" fontId="13" numFmtId="10" xfId="0" applyAlignment="1" applyBorder="1" applyFont="1" applyNumberFormat="1">
      <alignment readingOrder="0" vertical="center"/>
    </xf>
    <xf borderId="0" fillId="0" fontId="16" numFmtId="10" xfId="0" applyFont="1" applyNumberFormat="1"/>
    <xf borderId="0" fillId="0" fontId="16" numFmtId="0" xfId="0" applyAlignment="1" applyFont="1">
      <alignment readingOrder="0"/>
    </xf>
    <xf borderId="0" fillId="0" fontId="16" numFmtId="10" xfId="0" applyAlignment="1" applyFont="1" applyNumberFormat="1">
      <alignment readingOrder="0"/>
    </xf>
    <xf borderId="0" fillId="3" fontId="7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readingOrder="0" shrinkToFit="0" vertical="center" wrapText="1"/>
    </xf>
    <xf borderId="0" fillId="0" fontId="5" numFmtId="10" xfId="0" applyAlignment="1" applyFont="1" applyNumberFormat="1">
      <alignment horizontal="right" readingOrder="0" vertical="bottom"/>
    </xf>
    <xf borderId="8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  <xf borderId="5" fillId="2" fontId="4" numFmtId="10" xfId="0" applyBorder="1" applyFont="1" applyNumberFormat="1"/>
    <xf borderId="7" fillId="3" fontId="7" numFmtId="0" xfId="0" applyAlignment="1" applyBorder="1" applyFont="1">
      <alignment horizontal="center" readingOrder="0" shrinkToFit="0" vertical="center" wrapText="1"/>
    </xf>
    <xf borderId="0" fillId="2" fontId="17" numFmtId="0" xfId="0" applyAlignment="1" applyFont="1">
      <alignment readingOrder="0"/>
    </xf>
    <xf borderId="1" fillId="0" fontId="12" numFmtId="0" xfId="0" applyAlignment="1" applyBorder="1" applyFont="1">
      <alignment readingOrder="0" vertical="center"/>
    </xf>
    <xf borderId="1" fillId="0" fontId="16" numFmtId="0" xfId="0" applyAlignment="1" applyBorder="1" applyFont="1">
      <alignment readingOrder="0"/>
    </xf>
    <xf borderId="1" fillId="0" fontId="16" numFmtId="9" xfId="0" applyAlignment="1" applyBorder="1" applyFont="1" applyNumberFormat="1">
      <alignment readingOrder="0"/>
    </xf>
    <xf borderId="1" fillId="0" fontId="16" numFmtId="10" xfId="0" applyAlignment="1" applyBorder="1" applyFont="1" applyNumberFormat="1">
      <alignment readingOrder="0"/>
    </xf>
    <xf borderId="1" fillId="0" fontId="16" numFmtId="10" xfId="0" applyBorder="1" applyFont="1" applyNumberFormat="1"/>
    <xf borderId="0" fillId="2" fontId="18" numFmtId="0" xfId="0" applyFont="1"/>
    <xf borderId="1" fillId="5" fontId="15" numFmtId="0" xfId="0" applyAlignment="1" applyBorder="1" applyFont="1">
      <alignment horizontal="right" readingOrder="0" vertical="center"/>
    </xf>
    <xf borderId="1" fillId="0" fontId="6" numFmtId="10" xfId="0" applyAlignment="1" applyBorder="1" applyFont="1" applyNumberFormat="1">
      <alignment readingOrder="0" vertical="center"/>
    </xf>
    <xf borderId="1" fillId="0" fontId="14" numFmtId="10" xfId="0" applyAlignment="1" applyBorder="1" applyFont="1" applyNumberFormat="1">
      <alignment horizontal="right" readingOrder="0" shrinkToFit="0" vertical="bottom" wrapText="0"/>
    </xf>
    <xf borderId="1" fillId="0" fontId="6" numFmtId="10" xfId="0" applyAlignment="1" applyBorder="1" applyFont="1" applyNumberFormat="1">
      <alignment readingOrder="0" vertical="center"/>
    </xf>
    <xf borderId="1" fillId="0" fontId="6" numFmtId="10" xfId="0" applyAlignment="1" applyBorder="1" applyFont="1" applyNumberFormat="1">
      <alignment horizontal="right" readingOrder="0" vertical="center"/>
    </xf>
    <xf borderId="1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  <xf borderId="1" fillId="5" fontId="6" numFmtId="10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styles.xml" Type="http://schemas.openxmlformats.org/officeDocument/2006/relationships/styles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L916"/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min="1" max="1" customWidth="true" width="24.14" collapsed="false"/>
    <col min="2" max="2" customWidth="true" width="11.43" collapsed="false"/>
    <col min="3" max="3" customWidth="true" width="39.29" collapsed="false"/>
    <col min="4" max="4" customWidth="true" width="19.29" collapsed="false"/>
    <col min="5" max="5" customWidth="true" width="38.71" collapsed="false"/>
    <col min="6" max="6" customWidth="true" width="23.0" collapsed="false"/>
    <col min="7" max="7" customWidth="true" width="8.29" collapsed="false"/>
    <col min="8" max="8" customWidth="true" width="16.57" collapsed="false"/>
    <col min="9" max="10" customWidth="true" width="30.14" collapsed="false"/>
    <col min="11" max="11" customWidth="true" width="26.57" collapsed="false"/>
    <col min="12" max="12" customWidth="true" width="41.57" collapsed="false"/>
  </cols>
  <sheetData>
    <row r="1" ht="39.75" customHeight="1">
      <c r="A1" s="1"/>
      <c r="B1" s="1"/>
      <c r="C1" s="2" t="str">
        <f>'Project Management Methodologie'!B1</f>
        <v>Project Management Methodologies &amp; Tools  - 12 November, 2019 - 15 November, 2019</v>
      </c>
      <c r="D1" s="3"/>
      <c r="E1" s="2" t="str">
        <f>'Front-end Development'!B1</f>
        <v>Front-end Development 
- 18 November,, 2019 - 03 December,, 2019</v>
      </c>
      <c r="F1" s="3"/>
      <c r="G1" s="5"/>
      <c r="H1" s="6"/>
      <c r="I1" s="6"/>
      <c r="J1" s="6"/>
      <c r="K1" s="6"/>
      <c r="L1" s="6"/>
    </row>
    <row r="2">
      <c r="A2" s="8" t="s">
        <v>2</v>
      </c>
      <c r="B2" s="8" t="s">
        <v>3</v>
      </c>
      <c r="C2" s="8" t="s">
        <v>4</v>
      </c>
      <c r="D2" s="10" t="s">
        <v>5</v>
      </c>
      <c r="E2" s="8" t="s">
        <v>4</v>
      </c>
      <c r="F2" s="10" t="s">
        <v>7</v>
      </c>
      <c r="G2" s="17"/>
      <c r="H2" s="18" t="s">
        <v>14</v>
      </c>
      <c r="I2" s="10" t="s">
        <v>15</v>
      </c>
      <c r="J2" s="10" t="s">
        <v>16</v>
      </c>
      <c r="K2" s="10" t="s">
        <v>17</v>
      </c>
      <c r="L2" s="10" t="s">
        <v>18</v>
      </c>
    </row>
    <row r="3" ht="33.0" customHeight="1">
      <c r="A3" s="20">
        <v>1723.0</v>
      </c>
      <c r="B3" s="20" t="s">
        <v>19</v>
      </c>
      <c r="C3" s="23" t="str">
        <f t="shared" ref="C3:C26" si="1">if(D3 &gt;= 0.7, "Demonstrated Module Proficiency ", "Need For Improvement")</f>
        <v>Demonstrated Module Proficiency </v>
      </c>
      <c r="D3" s="25">
        <f>'Project Management Methodologie'!B3</f>
        <v>0.9666666667</v>
      </c>
      <c r="E3" s="23" t="str">
        <f t="shared" ref="E3:E26" si="2">if(F3 &gt;= 0.7, "Demonstrated Module Proficiency ", "Need For Improvement")</f>
        <v>Demonstrated Module Proficiency </v>
      </c>
      <c r="F3" s="25">
        <f>'Front-end Development'!B3</f>
        <v>0.9900809524</v>
      </c>
      <c r="G3" s="17"/>
      <c r="H3" s="27">
        <v>1.0</v>
      </c>
      <c r="I3" s="28" t="s">
        <v>20</v>
      </c>
      <c r="J3" s="25">
        <f>IFERROR(__xludf.DUMMYFUNCTION("IFERROR(SUMPRODUCT(C3:G3,regexreplace(TEXT($C$2:$G$2, ""0.0000""), ""\D+"","""")) / SumIf(ARRAYFORMULA(regexreplace(TEXT($C$2:$G$2, ""0.0000""), ""\D+"",) /1),""&gt;-1"") ,IFERROR( AVERAGEIF(C3:G3, ""&gt;-1""),""N/A""))"),0.9831943977570022)</f>
        <v>0.9831943978</v>
      </c>
      <c r="K3" s="29" t="s">
        <v>20</v>
      </c>
      <c r="L3" s="29" t="s">
        <v>20</v>
      </c>
    </row>
    <row r="4" ht="33.0" customHeight="1">
      <c r="A4" s="20">
        <v>1724.0</v>
      </c>
      <c r="B4" s="20" t="s">
        <v>19</v>
      </c>
      <c r="C4" s="23" t="str">
        <f t="shared" si="1"/>
        <v>Demonstrated Module Proficiency </v>
      </c>
      <c r="D4" s="25">
        <f>'Project Management Methodologie'!B4</f>
        <v>0.7526666667</v>
      </c>
      <c r="E4" s="23" t="str">
        <f t="shared" si="2"/>
        <v>Demonstrated Module Proficiency </v>
      </c>
      <c r="F4" s="25">
        <f>'Front-end Development'!B4</f>
        <v>0.9052179894</v>
      </c>
      <c r="G4" s="17"/>
      <c r="H4" s="27">
        <v>0.95</v>
      </c>
      <c r="I4" s="30" t="s">
        <v>20</v>
      </c>
      <c r="J4" s="25">
        <f>IFERROR(__xludf.DUMMYFUNCTION("IFERROR(SUMPRODUCT(C4:G4,regexreplace(TEXT($C$2:$G$2, ""0.0000""), ""\D+"","""")) / SumIf(ARRAYFORMULA(regexreplace(TEXT($C$2:$G$2, ""0.0000""), ""\D+"",) /1),""&gt;-1"") ,IFERROR( AVERAGEIF(C4:G4, ""&gt;-1""),""N/A""))"),0.8603499532989436)</f>
        <v>0.8603499533</v>
      </c>
      <c r="K4" s="29" t="s">
        <v>20</v>
      </c>
      <c r="L4" s="29" t="s">
        <v>20</v>
      </c>
    </row>
    <row r="5" ht="33.0" customHeight="1">
      <c r="A5" s="20">
        <v>1725.0</v>
      </c>
      <c r="B5" s="20" t="s">
        <v>19</v>
      </c>
      <c r="C5" s="23" t="str">
        <f t="shared" si="1"/>
        <v>Demonstrated Module Proficiency </v>
      </c>
      <c r="D5" s="25">
        <f>'Project Management Methodologie'!B5</f>
        <v>0.8216666667</v>
      </c>
      <c r="E5" s="23" t="str">
        <f t="shared" si="2"/>
        <v>Demonstrated Module Proficiency </v>
      </c>
      <c r="F5" s="25">
        <f>'Front-end Development'!B5</f>
        <v>0.9239539682</v>
      </c>
      <c r="G5" s="17"/>
      <c r="H5" s="27">
        <v>1.0</v>
      </c>
      <c r="I5" s="30" t="s">
        <v>20</v>
      </c>
      <c r="J5" s="25">
        <f>IFERROR(__xludf.DUMMYFUNCTION("IFERROR(SUMPRODUCT(C5:G5,regexreplace(TEXT($C$2:$G$2, ""0.0000""), ""\D+"","""")) / SumIf(ARRAYFORMULA(regexreplace(TEXT($C$2:$G$2, ""0.0000""), ""\D+"",) /1),""&gt;-1"") ,IFERROR( AVERAGEIF(C5:G5, ""&gt;-1""),""N/A""))"),0.8938694677791788)</f>
        <v>0.8938694678</v>
      </c>
      <c r="K5" s="29" t="s">
        <v>20</v>
      </c>
      <c r="L5" s="29" t="s">
        <v>20</v>
      </c>
    </row>
    <row r="6" ht="33.0" customHeight="1">
      <c r="A6" s="20">
        <v>1726.0</v>
      </c>
      <c r="B6" s="20" t="s">
        <v>19</v>
      </c>
      <c r="C6" s="23" t="str">
        <f t="shared" si="1"/>
        <v>Demonstrated Module Proficiency </v>
      </c>
      <c r="D6" s="25">
        <f>'Project Management Methodologie'!B6</f>
        <v>0.8333333333</v>
      </c>
      <c r="E6" s="23" t="str">
        <f t="shared" si="2"/>
        <v>Demonstrated Module Proficiency </v>
      </c>
      <c r="F6" s="25">
        <f>'Front-end Development'!B6</f>
        <v>0.9211986773</v>
      </c>
      <c r="G6" s="17"/>
      <c r="H6" s="27">
        <v>0.95</v>
      </c>
      <c r="I6" s="30" t="s">
        <v>20</v>
      </c>
      <c r="J6" s="25">
        <f>IFERROR(__xludf.DUMMYFUNCTION("IFERROR(SUMPRODUCT(C6:G6,regexreplace(TEXT($C$2:$G$2, ""0.0000""), ""\D+"","""")) / SumIf(ARRAYFORMULA(regexreplace(TEXT($C$2:$G$2, ""0.0000""), ""\D+"",) /1),""&gt;-1"") ,IFERROR( AVERAGEIF(C6:G6, ""&gt;-1""),""N/A""))"),0.8953559290294894)</f>
        <v>0.895355929</v>
      </c>
      <c r="K6" s="29" t="s">
        <v>20</v>
      </c>
      <c r="L6" s="29" t="s">
        <v>20</v>
      </c>
    </row>
    <row r="7" ht="33.0" customHeight="1">
      <c r="A7" s="20">
        <v>1727.0</v>
      </c>
      <c r="B7" s="20" t="s">
        <v>19</v>
      </c>
      <c r="C7" s="23" t="str">
        <f t="shared" si="1"/>
        <v>Demonstrated Module Proficiency </v>
      </c>
      <c r="D7" s="25">
        <f>'Project Management Methodologie'!B7</f>
        <v>0.9166666667</v>
      </c>
      <c r="E7" s="23" t="str">
        <f t="shared" si="2"/>
        <v>Demonstrated Module Proficiency </v>
      </c>
      <c r="F7" s="25">
        <f>'Front-end Development'!B7</f>
        <v>0.7808592592</v>
      </c>
      <c r="G7" s="17"/>
      <c r="H7" s="27">
        <v>1.0</v>
      </c>
      <c r="I7" s="30" t="s">
        <v>20</v>
      </c>
      <c r="J7" s="25">
        <f>IFERROR(__xludf.DUMMYFUNCTION("IFERROR(SUMPRODUCT(C7:G7,regexreplace(TEXT($C$2:$G$2, ""0.0000""), ""\D+"","""")) / SumIf(ARRAYFORMULA(regexreplace(TEXT($C$2:$G$2, ""0.0000""), ""\D+"",) /1),""&gt;-1"") ,IFERROR( AVERAGEIF(C7:G7, ""&gt;-1""),""N/A""))"),0.8208026143671037)</f>
        <v>0.8208026144</v>
      </c>
      <c r="K7" s="29" t="s">
        <v>20</v>
      </c>
      <c r="L7" s="29" t="s">
        <v>20</v>
      </c>
    </row>
    <row r="8" ht="33.0" customHeight="1">
      <c r="A8" s="20">
        <v>1728.0</v>
      </c>
      <c r="B8" s="20" t="s">
        <v>19</v>
      </c>
      <c r="C8" s="23" t="str">
        <f t="shared" si="1"/>
        <v>Demonstrated Module Proficiency </v>
      </c>
      <c r="D8" s="25">
        <f>'Project Management Methodologie'!B8</f>
        <v>0.8625</v>
      </c>
      <c r="E8" s="23" t="str">
        <f t="shared" si="2"/>
        <v>Demonstrated Module Proficiency </v>
      </c>
      <c r="F8" s="25">
        <f>'Front-end Development'!B8</f>
        <v>0.975202381</v>
      </c>
      <c r="G8" s="17"/>
      <c r="H8" s="27">
        <v>1.0</v>
      </c>
      <c r="I8" s="30" t="s">
        <v>20</v>
      </c>
      <c r="J8" s="25">
        <f>IFERROR(__xludf.DUMMYFUNCTION("IFERROR(SUMPRODUCT(C8:G8,regexreplace(TEXT($C$2:$G$2, ""0.0000""), ""\D+"","""")) / SumIf(ARRAYFORMULA(regexreplace(TEXT($C$2:$G$2, ""0.0000""), ""\D+"",) /1),""&gt;-1"") ,IFERROR( AVERAGEIF(C8:G8, ""&gt;-1""),""N/A""))"),0.9420546218557412)</f>
        <v>0.9420546219</v>
      </c>
      <c r="K8" s="29" t="s">
        <v>20</v>
      </c>
      <c r="L8" s="29" t="s">
        <v>20</v>
      </c>
    </row>
    <row r="9" ht="33.0" customHeight="1">
      <c r="A9" s="20">
        <v>1729.0</v>
      </c>
      <c r="B9" s="20" t="s">
        <v>19</v>
      </c>
      <c r="C9" s="23" t="str">
        <f t="shared" si="1"/>
        <v>Demonstrated Module Proficiency </v>
      </c>
      <c r="D9" s="25">
        <f>'Project Management Methodologie'!B9</f>
        <v>0.9471666667</v>
      </c>
      <c r="E9" s="23" t="str">
        <f t="shared" si="2"/>
        <v>Demonstrated Module Proficiency </v>
      </c>
      <c r="F9" s="25">
        <f>'Front-end Development'!B9</f>
        <v>0.9448941799</v>
      </c>
      <c r="G9" s="17"/>
      <c r="H9" s="27">
        <v>0.98</v>
      </c>
      <c r="I9" s="30" t="s">
        <v>20</v>
      </c>
      <c r="J9" s="25">
        <f>IFERROR(__xludf.DUMMYFUNCTION("IFERROR(SUMPRODUCT(C9:G9,regexreplace(TEXT($C$2:$G$2, ""0.0000""), ""\D+"","""")) / SumIf(ARRAYFORMULA(regexreplace(TEXT($C$2:$G$2, ""0.0000""), ""\D+"",) /1),""&gt;-1"") ,IFERROR( AVERAGEIF(C9:G9, ""&gt;-1""),""N/A""))"),0.9455625583444612)</f>
        <v>0.9455625583</v>
      </c>
      <c r="K9" s="29" t="s">
        <v>20</v>
      </c>
      <c r="L9" s="29" t="s">
        <v>20</v>
      </c>
    </row>
    <row r="10" ht="33.0" customHeight="1">
      <c r="A10" s="20">
        <v>1730.0</v>
      </c>
      <c r="B10" s="20" t="s">
        <v>19</v>
      </c>
      <c r="C10" s="23" t="str">
        <f t="shared" si="1"/>
        <v>Demonstrated Module Proficiency </v>
      </c>
      <c r="D10" s="25">
        <f>'Project Management Methodologie'!B10</f>
        <v>0.8916666667</v>
      </c>
      <c r="E10" s="23" t="str">
        <f t="shared" si="2"/>
        <v>Demonstrated Module Proficiency </v>
      </c>
      <c r="F10" s="25">
        <f>'Front-end Development'!B10</f>
        <v>0.9239539682</v>
      </c>
      <c r="G10" s="17"/>
      <c r="H10" s="27">
        <v>1.0</v>
      </c>
      <c r="I10" s="30" t="s">
        <v>20</v>
      </c>
      <c r="J10" s="25">
        <f>IFERROR(__xludf.DUMMYFUNCTION("IFERROR(SUMPRODUCT(C10:G10,regexreplace(TEXT($C$2:$G$2, ""0.0000""), ""\D+"","""")) / SumIf(ARRAYFORMULA(regexreplace(TEXT($C$2:$G$2, ""0.0000""), ""\D+"",) /1),""&gt;-1"") ,IFERROR( AVERAGEIF(C10:G10, ""&gt;-1""),""N/A""))"),0.9144577030880022)</f>
        <v>0.9144577031</v>
      </c>
      <c r="K10" s="29" t="s">
        <v>20</v>
      </c>
      <c r="L10" s="29" t="s">
        <v>20</v>
      </c>
    </row>
    <row r="11" ht="33.0" customHeight="1">
      <c r="A11" s="20">
        <v>1731.0</v>
      </c>
      <c r="B11" s="20" t="s">
        <v>19</v>
      </c>
      <c r="C11" s="23" t="str">
        <f t="shared" si="1"/>
        <v>Demonstrated Module Proficiency </v>
      </c>
      <c r="D11" s="25">
        <f>'Project Management Methodologie'!B11</f>
        <v>0.775</v>
      </c>
      <c r="E11" s="23" t="str">
        <f t="shared" si="2"/>
        <v>Need For Improvement</v>
      </c>
      <c r="F11" s="25">
        <f>'Front-end Development'!B11</f>
        <v>0.6504388889</v>
      </c>
      <c r="G11" s="17"/>
      <c r="H11" s="27">
        <v>1.0</v>
      </c>
      <c r="I11" s="30" t="s">
        <v>20</v>
      </c>
      <c r="J11" s="25">
        <f>IFERROR(__xludf.DUMMYFUNCTION("IFERROR(SUMPRODUCT(C11:G11,regexreplace(TEXT($C$2:$G$2, ""0.0000""), ""\D+"","""")) / SumIf(ARRAYFORMULA(regexreplace(TEXT($C$2:$G$2, ""0.0000""), ""\D+"",) /1),""&gt;-1"") ,IFERROR( AVERAGEIF(C11:G11, ""&gt;-1""),""N/A""))"),0.6870745098006542)</f>
        <v>0.6870745098</v>
      </c>
      <c r="K11" s="29" t="s">
        <v>20</v>
      </c>
      <c r="L11" s="29" t="s">
        <v>20</v>
      </c>
    </row>
    <row r="12" ht="33.0" customHeight="1">
      <c r="A12" s="20">
        <v>1732.0</v>
      </c>
      <c r="B12" s="20" t="s">
        <v>19</v>
      </c>
      <c r="C12" s="23" t="str">
        <f t="shared" si="1"/>
        <v>Demonstrated Module Proficiency </v>
      </c>
      <c r="D12" s="25">
        <f>'Project Management Methodologie'!B12</f>
        <v>0.8833333333</v>
      </c>
      <c r="E12" s="23" t="str">
        <f t="shared" si="2"/>
        <v>Demonstrated Module Proficiency </v>
      </c>
      <c r="F12" s="25">
        <f>'Front-end Development'!B12</f>
        <v>0.95786209</v>
      </c>
      <c r="G12" s="17"/>
      <c r="H12" s="27">
        <v>1.0</v>
      </c>
      <c r="I12" s="30" t="s">
        <v>20</v>
      </c>
      <c r="J12" s="25">
        <f>IFERROR(__xludf.DUMMYFUNCTION("IFERROR(SUMPRODUCT(C12:G12,regexreplace(TEXT($C$2:$G$2, ""0.0000""), ""\D+"","""")) / SumIf(ARRAYFORMULA(regexreplace(TEXT($C$2:$G$2, ""0.0000""), ""\D+"",) /1),""&gt;-1"") ,IFERROR( AVERAGEIF(C12:G12, ""&gt;-1""),""N/A""))"),0.9359418674148753)</f>
        <v>0.9359418674</v>
      </c>
      <c r="K12" s="29" t="s">
        <v>20</v>
      </c>
      <c r="L12" s="29" t="s">
        <v>20</v>
      </c>
    </row>
    <row r="13" ht="33.0" customHeight="1">
      <c r="A13" s="20">
        <v>1733.0</v>
      </c>
      <c r="B13" s="20" t="s">
        <v>19</v>
      </c>
      <c r="C13" s="23" t="str">
        <f t="shared" si="1"/>
        <v>Demonstrated Module Proficiency </v>
      </c>
      <c r="D13" s="25">
        <f>'Project Management Methodologie'!B13</f>
        <v>0.95</v>
      </c>
      <c r="E13" s="23" t="str">
        <f t="shared" si="2"/>
        <v>Demonstrated Module Proficiency </v>
      </c>
      <c r="F13" s="25">
        <f>'Front-end Development'!B13</f>
        <v>0.9655769048</v>
      </c>
      <c r="G13" s="17"/>
      <c r="H13" s="27">
        <v>1.0</v>
      </c>
      <c r="I13" s="30" t="s">
        <v>20</v>
      </c>
      <c r="J13" s="25">
        <f>IFERROR(__xludf.DUMMYFUNCTION("IFERROR(SUMPRODUCT(C13:G13,regexreplace(TEXT($C$2:$G$2, ""0.0000""), ""\D+"","""")) / SumIf(ARRAYFORMULA(regexreplace(TEXT($C$2:$G$2, ""0.0000""), ""\D+"",) /1),""&gt;-1"") ,IFERROR( AVERAGEIF(C13:G13, ""&gt;-1""),""N/A""))"),0.9609954621904753)</f>
        <v>0.9609954622</v>
      </c>
      <c r="K13" s="29" t="s">
        <v>20</v>
      </c>
      <c r="L13" s="29" t="s">
        <v>20</v>
      </c>
    </row>
    <row r="14" ht="33.0" customHeight="1">
      <c r="A14" s="20">
        <v>1734.0</v>
      </c>
      <c r="B14" s="20" t="s">
        <v>19</v>
      </c>
      <c r="C14" s="23" t="str">
        <f t="shared" si="1"/>
        <v>Demonstrated Module Proficiency </v>
      </c>
      <c r="D14" s="25">
        <f>'Project Management Methodologie'!B14</f>
        <v>0.8375</v>
      </c>
      <c r="E14" s="23" t="str">
        <f t="shared" si="2"/>
        <v>Demonstrated Module Proficiency </v>
      </c>
      <c r="F14" s="25">
        <f>'Front-end Development'!B14</f>
        <v>0.9261582011</v>
      </c>
      <c r="G14" s="17"/>
      <c r="H14" s="27">
        <v>1.0</v>
      </c>
      <c r="I14" s="30" t="s">
        <v>20</v>
      </c>
      <c r="J14" s="25">
        <f>IFERROR(__xludf.DUMMYFUNCTION("IFERROR(SUMPRODUCT(C14:G14,regexreplace(TEXT($C$2:$G$2, ""0.0000""), ""\D+"","""")) / SumIf(ARRAYFORMULA(regexreplace(TEXT($C$2:$G$2, ""0.0000""), ""\D+"",) /1),""&gt;-1"") ,IFERROR( AVERAGEIF(C14:G14, ""&gt;-1""),""N/A""))"),0.9000822595701059)</f>
        <v>0.9000822596</v>
      </c>
      <c r="K14" s="29" t="s">
        <v>20</v>
      </c>
      <c r="L14" s="29" t="s">
        <v>20</v>
      </c>
    </row>
    <row r="15" ht="33.0" customHeight="1">
      <c r="A15" s="20">
        <v>1735.0</v>
      </c>
      <c r="B15" s="20" t="s">
        <v>19</v>
      </c>
      <c r="C15" s="23" t="str">
        <f t="shared" si="1"/>
        <v>Demonstrated Module Proficiency </v>
      </c>
      <c r="D15" s="25">
        <f>'Project Management Methodologie'!B15</f>
        <v>0.875</v>
      </c>
      <c r="E15" s="23" t="str">
        <f t="shared" si="2"/>
        <v>Demonstrated Module Proficiency </v>
      </c>
      <c r="F15" s="25">
        <f>'Front-end Development'!B15</f>
        <v>0.9211986773</v>
      </c>
      <c r="G15" s="17"/>
      <c r="H15" s="27">
        <v>1.0</v>
      </c>
      <c r="I15" s="30" t="s">
        <v>20</v>
      </c>
      <c r="J15" s="25">
        <f>IFERROR(__xludf.DUMMYFUNCTION("IFERROR(SUMPRODUCT(C15:G15,regexreplace(TEXT($C$2:$G$2, ""0.0000""), ""\D+"","""")) / SumIf(ARRAYFORMULA(regexreplace(TEXT($C$2:$G$2, ""0.0000""), ""\D+"",) /1),""&gt;-1"") ,IFERROR( AVERAGEIF(C15:G15, ""&gt;-1""),""N/A""))"),0.9076108310000777)</f>
        <v>0.907610831</v>
      </c>
      <c r="K15" s="29" t="s">
        <v>20</v>
      </c>
      <c r="L15" s="29" t="s">
        <v>20</v>
      </c>
    </row>
    <row r="16" ht="33.0" customHeight="1">
      <c r="A16" s="20">
        <v>1736.0</v>
      </c>
      <c r="B16" s="20" t="s">
        <v>19</v>
      </c>
      <c r="C16" s="23" t="str">
        <f t="shared" si="1"/>
        <v>Demonstrated Module Proficiency </v>
      </c>
      <c r="D16" s="25">
        <f>'Project Management Methodologie'!B16</f>
        <v>0.95</v>
      </c>
      <c r="E16" s="23" t="str">
        <f t="shared" si="2"/>
        <v>Demonstrated Module Proficiency </v>
      </c>
      <c r="F16" s="25">
        <f>'Front-end Development'!B16</f>
        <v>0.9167902116</v>
      </c>
      <c r="G16" s="17"/>
      <c r="H16" s="27">
        <v>1.0</v>
      </c>
      <c r="I16" s="30" t="s">
        <v>20</v>
      </c>
      <c r="J16" s="25">
        <f>IFERROR(__xludf.DUMMYFUNCTION("IFERROR(SUMPRODUCT(C16:G16,regexreplace(TEXT($C$2:$G$2, ""0.0000""), ""\D+"","""")) / SumIf(ARRAYFORMULA(regexreplace(TEXT($C$2:$G$2, ""0.0000""), ""\D+"",) /1),""&gt;-1"") ,IFERROR( AVERAGEIF(C16:G16, ""&gt;-1""),""N/A""))"),0.9265577964476353)</f>
        <v>0.9265577964</v>
      </c>
      <c r="K16" s="29" t="s">
        <v>20</v>
      </c>
      <c r="L16" s="29" t="s">
        <v>20</v>
      </c>
    </row>
    <row r="17" ht="33.0" customHeight="1">
      <c r="A17" s="20">
        <v>1737.0</v>
      </c>
      <c r="B17" s="20" t="s">
        <v>19</v>
      </c>
      <c r="C17" s="23" t="str">
        <f t="shared" si="1"/>
        <v>Demonstrated Module Proficiency </v>
      </c>
      <c r="D17" s="25">
        <f>'Project Management Methodologie'!B17</f>
        <v>0.9166666667</v>
      </c>
      <c r="E17" s="23" t="str">
        <f t="shared" si="2"/>
        <v>Demonstrated Module Proficiency </v>
      </c>
      <c r="F17" s="25">
        <f>'Front-end Development'!B17</f>
        <v>0.9647322751</v>
      </c>
      <c r="G17" s="17"/>
      <c r="H17" s="27">
        <v>1.0</v>
      </c>
      <c r="I17" s="28" t="s">
        <v>20</v>
      </c>
      <c r="J17" s="25">
        <f>IFERROR(__xludf.DUMMYFUNCTION("IFERROR(SUMPRODUCT(C17:G17,regexreplace(TEXT($C$2:$G$2, ""0.0000""), ""\D+"","""")) / SumIf(ARRAYFORMULA(regexreplace(TEXT($C$2:$G$2, ""0.0000""), ""\D+"",) /1),""&gt;-1"") ,IFERROR( AVERAGEIF(C17:G17, ""&gt;-1""),""N/A""))"),0.950595331477513)</f>
        <v>0.9505953315</v>
      </c>
      <c r="K17" s="29" t="s">
        <v>20</v>
      </c>
      <c r="L17" s="29" t="s">
        <v>20</v>
      </c>
    </row>
    <row r="18" ht="33.0" customHeight="1">
      <c r="A18" s="20">
        <v>1738.0</v>
      </c>
      <c r="B18" s="20" t="s">
        <v>19</v>
      </c>
      <c r="C18" s="23" t="str">
        <f t="shared" si="1"/>
        <v>Demonstrated Module Proficiency </v>
      </c>
      <c r="D18" s="25">
        <f>'Project Management Methodologie'!B18</f>
        <v>0.9333333334</v>
      </c>
      <c r="E18" s="23" t="str">
        <f t="shared" si="2"/>
        <v>Demonstrated Module Proficiency </v>
      </c>
      <c r="F18" s="25">
        <f>'Front-end Development'!B18</f>
        <v>0.960617381</v>
      </c>
      <c r="G18" s="17"/>
      <c r="H18" s="27">
        <v>1.0</v>
      </c>
      <c r="I18" s="28" t="s">
        <v>20</v>
      </c>
      <c r="J18" s="25">
        <f>IFERROR(__xludf.DUMMYFUNCTION("IFERROR(SUMPRODUCT(C18:G18,regexreplace(TEXT($C$2:$G$2, ""0.0000""), ""\D+"","""")) / SumIf(ARRAYFORMULA(regexreplace(TEXT($C$2:$G$2, ""0.0000""), ""\D+"",) /1),""&gt;-1"") ,IFERROR( AVERAGEIF(C18:G18, ""&gt;-1""),""N/A""))"),0.9525926610763294)</f>
        <v>0.9525926611</v>
      </c>
      <c r="K18" s="29" t="s">
        <v>20</v>
      </c>
      <c r="L18" s="29" t="s">
        <v>20</v>
      </c>
    </row>
    <row r="19" ht="33.0" customHeight="1">
      <c r="A19" s="20">
        <v>1739.0</v>
      </c>
      <c r="B19" s="20" t="s">
        <v>19</v>
      </c>
      <c r="C19" s="23" t="str">
        <f t="shared" si="1"/>
        <v>Demonstrated Module Proficiency </v>
      </c>
      <c r="D19" s="25">
        <f>'Project Management Methodologie'!B19</f>
        <v>0.8971666667</v>
      </c>
      <c r="E19" s="23" t="str">
        <f t="shared" si="2"/>
        <v>Demonstrated Module Proficiency </v>
      </c>
      <c r="F19" s="25">
        <f>'Front-end Development'!B19</f>
        <v>0.9570174603</v>
      </c>
      <c r="G19" s="17"/>
      <c r="H19" s="27">
        <v>1.0</v>
      </c>
      <c r="I19" s="28" t="s">
        <v>20</v>
      </c>
      <c r="J19" s="25">
        <f>IFERROR(__xludf.DUMMYFUNCTION("IFERROR(SUMPRODUCT(C19:G19,regexreplace(TEXT($C$2:$G$2, ""0.0000""), ""\D+"","""")) / SumIf(ARRAYFORMULA(regexreplace(TEXT($C$2:$G$2, ""0.0000""), ""\D+"",) /1),""&gt;-1"") ,IFERROR( AVERAGEIF(C19:G19, ""&gt;-1""),""N/A""))"),0.9394142857313248)</f>
        <v>0.9394142857</v>
      </c>
      <c r="K19" s="29" t="s">
        <v>20</v>
      </c>
      <c r="L19" s="29" t="s">
        <v>20</v>
      </c>
    </row>
    <row r="20" ht="33.0" customHeight="1">
      <c r="A20" s="20">
        <v>1740.0</v>
      </c>
      <c r="B20" s="20" t="s">
        <v>19</v>
      </c>
      <c r="C20" s="23" t="str">
        <f t="shared" si="1"/>
        <v>Demonstrated Module Proficiency </v>
      </c>
      <c r="D20" s="25">
        <f>'Project Management Methodologie'!B20</f>
        <v>0.925</v>
      </c>
      <c r="E20" s="23" t="str">
        <f t="shared" si="2"/>
        <v>Need For Improvement</v>
      </c>
      <c r="F20" s="25">
        <f>'Front-end Development'!B20</f>
        <v>0.6948941799</v>
      </c>
      <c r="G20" s="17"/>
      <c r="H20" s="27">
        <v>1.0</v>
      </c>
      <c r="I20" s="28" t="s">
        <v>20</v>
      </c>
      <c r="J20" s="25">
        <f>IFERROR(__xludf.DUMMYFUNCTION("IFERROR(SUMPRODUCT(C20:G20,regexreplace(TEXT($C$2:$G$2, ""0.0000""), ""\D+"","""")) / SumIf(ARRAYFORMULA(regexreplace(TEXT($C$2:$G$2, ""0.0000""), ""\D+"",) /1),""&gt;-1"") ,IFERROR( AVERAGEIF(C20:G20, ""&gt;-1""),""N/A""))"),0.7625723622856353)</f>
        <v>0.7625723623</v>
      </c>
      <c r="K20" s="29" t="s">
        <v>20</v>
      </c>
      <c r="L20" s="29" t="s">
        <v>20</v>
      </c>
    </row>
    <row r="21" ht="33.0" customHeight="1">
      <c r="A21" s="20">
        <v>1741.0</v>
      </c>
      <c r="B21" s="20" t="s">
        <v>19</v>
      </c>
      <c r="C21" s="23" t="str">
        <f t="shared" si="1"/>
        <v>Demonstrated Module Proficiency </v>
      </c>
      <c r="D21" s="25">
        <f>'Project Management Methodologie'!B21</f>
        <v>0.9083333333</v>
      </c>
      <c r="E21" s="23" t="str">
        <f t="shared" si="2"/>
        <v>Demonstrated Module Proficiency </v>
      </c>
      <c r="F21" s="25">
        <f>'Front-end Development'!B21</f>
        <v>0.9526089947</v>
      </c>
      <c r="G21" s="17"/>
      <c r="H21" s="27">
        <v>0.94</v>
      </c>
      <c r="I21" s="28" t="s">
        <v>20</v>
      </c>
      <c r="J21" s="25">
        <f>IFERROR(__xludf.DUMMYFUNCTION("IFERROR(SUMPRODUCT(C21:G21,regexreplace(TEXT($C$2:$G$2, ""0.0000""), ""\D+"","""")) / SumIf(ARRAYFORMULA(regexreplace(TEXT($C$2:$G$2, ""0.0000""), ""\D+"",) /1),""&gt;-1"") ,IFERROR( AVERAGEIF(C21:G21, ""&gt;-1""),""N/A""))"),0.9395867413553529)</f>
        <v>0.9395867414</v>
      </c>
      <c r="K21" s="29" t="s">
        <v>20</v>
      </c>
      <c r="L21" s="29" t="s">
        <v>20</v>
      </c>
    </row>
    <row r="22" ht="33.0" customHeight="1">
      <c r="A22" s="20">
        <v>1742.0</v>
      </c>
      <c r="B22" s="20" t="s">
        <v>19</v>
      </c>
      <c r="C22" s="23" t="str">
        <f t="shared" si="1"/>
        <v>Demonstrated Module Proficiency </v>
      </c>
      <c r="D22" s="25">
        <f>'Project Management Methodologie'!B22</f>
        <v>0.9166666667</v>
      </c>
      <c r="E22" s="23" t="str">
        <f t="shared" si="2"/>
        <v>Demonstrated Module Proficiency </v>
      </c>
      <c r="F22" s="25">
        <f>'Front-end Development'!B22</f>
        <v>0.9674875662</v>
      </c>
      <c r="G22" s="17"/>
      <c r="H22" s="27">
        <v>0.95</v>
      </c>
      <c r="I22" s="28" t="s">
        <v>20</v>
      </c>
      <c r="J22" s="25">
        <f>IFERROR(__xludf.DUMMYFUNCTION("IFERROR(SUMPRODUCT(C22:G22,regexreplace(TEXT($C$2:$G$2, ""0.0000""), ""\D+"","""")) / SumIf(ARRAYFORMULA(regexreplace(TEXT($C$2:$G$2, ""0.0000""), ""\D+"",) /1),""&gt;-1"") ,IFERROR( AVERAGEIF(C22:G22, ""&gt;-1""),""N/A""))"),0.9525402427860236)</f>
        <v>0.9525402428</v>
      </c>
      <c r="K22" s="29" t="s">
        <v>20</v>
      </c>
      <c r="L22" s="29" t="s">
        <v>20</v>
      </c>
    </row>
    <row r="23" ht="33.0" customHeight="1">
      <c r="A23" s="20">
        <v>1743.0</v>
      </c>
      <c r="B23" s="20" t="s">
        <v>19</v>
      </c>
      <c r="C23" s="23" t="str">
        <f t="shared" si="1"/>
        <v>Demonstrated Module Proficiency </v>
      </c>
      <c r="D23" s="25">
        <f>'Project Management Methodologie'!B23</f>
        <v>0.9666666667</v>
      </c>
      <c r="E23" s="23" t="str">
        <f t="shared" si="2"/>
        <v>Demonstrated Module Proficiency </v>
      </c>
      <c r="F23" s="25">
        <f>'Front-end Development'!B23</f>
        <v>0.9597727513</v>
      </c>
      <c r="G23" s="17"/>
      <c r="H23" s="27">
        <v>0.99</v>
      </c>
      <c r="I23" s="28" t="s">
        <v>20</v>
      </c>
      <c r="J23" s="25">
        <f>IFERROR(__xludf.DUMMYFUNCTION("IFERROR(SUMPRODUCT(C23:G23,regexreplace(TEXT($C$2:$G$2, ""0.0000""), ""\D+"","""")) / SumIf(ARRAYFORMULA(regexreplace(TEXT($C$2:$G$2, ""0.0000""), ""\D+"",) /1),""&gt;-1"") ,IFERROR( AVERAGEIF(C23:G23, ""&gt;-1""),""N/A""))"),0.9618003734957201)</f>
        <v>0.9618003735</v>
      </c>
      <c r="K23" s="29" t="s">
        <v>20</v>
      </c>
      <c r="L23" s="29" t="s">
        <v>20</v>
      </c>
    </row>
    <row r="24" ht="33.0" customHeight="1">
      <c r="A24" s="20">
        <v>1744.0</v>
      </c>
      <c r="B24" s="20" t="s">
        <v>19</v>
      </c>
      <c r="C24" s="23" t="str">
        <f t="shared" si="1"/>
        <v>Demonstrated Module Proficiency </v>
      </c>
      <c r="D24" s="25">
        <f>'Project Management Methodologie'!B24</f>
        <v>0.8473333333</v>
      </c>
      <c r="E24" s="23" t="str">
        <f t="shared" si="2"/>
        <v>Demonstrated Module Proficiency </v>
      </c>
      <c r="F24" s="25">
        <f>'Front-end Development'!B24</f>
        <v>0.9873256614</v>
      </c>
      <c r="G24" s="17"/>
      <c r="H24" s="27">
        <v>1.0</v>
      </c>
      <c r="I24" s="28" t="s">
        <v>20</v>
      </c>
      <c r="J24" s="25">
        <f>IFERROR(__xludf.DUMMYFUNCTION("IFERROR(SUMPRODUCT(C24:G24,regexreplace(TEXT($C$2:$G$2, ""0.0000""), ""\D+"","""")) / SumIf(ARRAYFORMULA(regexreplace(TEXT($C$2:$G$2, ""0.0000""), ""\D+"",) /1),""&gt;-1"") ,IFERROR( AVERAGEIF(C24:G24, ""&gt;-1""),""N/A""))"),0.946151447242607)</f>
        <v>0.9461514472</v>
      </c>
      <c r="K24" s="29" t="s">
        <v>20</v>
      </c>
      <c r="L24" s="29" t="s">
        <v>20</v>
      </c>
    </row>
    <row r="25" ht="33.0" customHeight="1">
      <c r="A25" s="20">
        <v>1745.0</v>
      </c>
      <c r="B25" s="20" t="s">
        <v>19</v>
      </c>
      <c r="C25" s="23" t="str">
        <f t="shared" si="1"/>
        <v>Demonstrated Module Proficiency </v>
      </c>
      <c r="D25" s="25">
        <f>'Project Management Methodologie'!B25</f>
        <v>0.95</v>
      </c>
      <c r="E25" s="23" t="str">
        <f t="shared" si="2"/>
        <v>Demonstrated Module Proficiency </v>
      </c>
      <c r="F25" s="25">
        <f>'Front-end Development'!B25</f>
        <v>0.9900809524</v>
      </c>
      <c r="G25" s="17"/>
      <c r="H25" s="27">
        <v>1.0</v>
      </c>
      <c r="I25" s="28" t="s">
        <v>20</v>
      </c>
      <c r="J25" s="25">
        <f>IFERROR(__xludf.DUMMYFUNCTION("IFERROR(SUMPRODUCT(C25:G25,regexreplace(TEXT($C$2:$G$2, ""0.0000""), ""\D+"","""")) / SumIf(ARRAYFORMULA(regexreplace(TEXT($C$2:$G$2, ""0.0000""), ""\D+"",) /1),""&gt;-1"") ,IFERROR( AVERAGEIF(C25:G25, ""&gt;-1""),""N/A""))"),0.9782924369775905)</f>
        <v>0.978292437</v>
      </c>
      <c r="K25" s="29" t="s">
        <v>20</v>
      </c>
      <c r="L25" s="29" t="s">
        <v>20</v>
      </c>
    </row>
    <row r="26" ht="33.0" customHeight="1">
      <c r="A26" s="20">
        <v>1746.0</v>
      </c>
      <c r="B26" s="20" t="s">
        <v>19</v>
      </c>
      <c r="C26" s="23" t="str">
        <f t="shared" si="1"/>
        <v>Demonstrated Module Proficiency </v>
      </c>
      <c r="D26" s="25">
        <f>'Project Management Methodologie'!B26</f>
        <v>0.864</v>
      </c>
      <c r="E26" s="23" t="str">
        <f t="shared" si="2"/>
        <v>Demonstrated Module Proficiency </v>
      </c>
      <c r="F26" s="25">
        <f>'Front-end Development'!B26</f>
        <v>0.9509919048</v>
      </c>
      <c r="G26" s="17"/>
      <c r="H26" s="27">
        <v>0.99</v>
      </c>
      <c r="I26" s="28" t="s">
        <v>20</v>
      </c>
      <c r="J26" s="25">
        <f>IFERROR(__xludf.DUMMYFUNCTION("IFERROR(SUMPRODUCT(C26:G26,regexreplace(TEXT($C$2:$G$2, ""0.0000""), ""\D+"","""")) / SumIf(ARRAYFORMULA(regexreplace(TEXT($C$2:$G$2, ""0.0000""), ""\D+"",) /1),""&gt;-1"") ,IFERROR( AVERAGEIF(C26:G26, ""&gt;-1""),""N/A""))"),0.9254060504257695)</f>
        <v>0.9254060504</v>
      </c>
      <c r="K26" s="29" t="s">
        <v>20</v>
      </c>
      <c r="L26" s="29" t="s">
        <v>20</v>
      </c>
    </row>
    <row r="27" ht="33.0" customHeight="1">
      <c r="A27" s="20"/>
      <c r="B27" s="20"/>
      <c r="C27" s="23"/>
      <c r="D27" s="25"/>
      <c r="E27" s="23"/>
      <c r="F27" s="25"/>
      <c r="G27" s="17"/>
      <c r="H27" s="27"/>
      <c r="I27" s="28"/>
      <c r="J27" s="25"/>
      <c r="K27" s="29"/>
      <c r="L27" s="29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</sheetData>
  <autoFilter ref="$A$2:$L$15"/>
  <mergeCells count="2">
    <mergeCell ref="C1:D1"/>
    <mergeCell ref="E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dimension ref="A1:D977"/>
  <sheetViews>
    <sheetView workbookViewId="0"/>
  </sheetViews>
  <sheetFormatPr customHeight="1" defaultColWidth="14.43" defaultRowHeight="15.75"/>
  <cols>
    <col min="1" max="1" customWidth="true" width="17.86" collapsed="false"/>
    <col min="2" max="2" customWidth="true" width="18.29" collapsed="false"/>
    <col min="3" max="3" customWidth="true" width="31.57" collapsed="false"/>
    <col min="4" max="4" customWidth="true" width="23.0" collapsed="false"/>
  </cols>
  <sheetData>
    <row r="1" ht="40.5" customHeight="1">
      <c r="A1" s="4"/>
      <c r="B1" s="7" t="s">
        <v>1</v>
      </c>
      <c r="C1" s="12"/>
      <c r="D1" s="3"/>
    </row>
    <row r="2" ht="33.75" customHeight="1">
      <c r="A2" s="11" t="s">
        <v>6</v>
      </c>
      <c r="B2" s="13" t="s">
        <v>8</v>
      </c>
      <c r="C2" s="14" t="s">
        <v>9</v>
      </c>
      <c r="D2" s="14" t="s">
        <v>10</v>
      </c>
    </row>
    <row r="3">
      <c r="A3" s="16">
        <f>Main!A3</f>
        <v>1723</v>
      </c>
      <c r="B3" s="19">
        <f>IFERROR(__xludf.DUMMYFUNCTION("IFERROR(SUMPRODUCT(C3:D3,regexreplace(TEXT($C$2:D$2, ""0.0000""), ""\D+"","""")) / SumIf(ARRAYFORMULA(regexreplace(TEXT($C$2:D$2, ""0.0000""), ""\D+"",) /1),""&gt;-1"") ,IFERROR( AVERAGEIF(C3:D3, ""&gt;-1""),""N/A""))"),0.9666666666500001)</f>
        <v>0.9666666667</v>
      </c>
      <c r="C3" s="22">
        <v>1.0</v>
      </c>
      <c r="D3" s="22">
        <v>0.9333333333</v>
      </c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""&gt;-1""),""N/A""))"),0.75266666665)</f>
        <v>0.7526666667</v>
      </c>
      <c r="C4" s="22">
        <v>0.822</v>
      </c>
      <c r="D4" s="22">
        <v>0.6833333333</v>
      </c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""&gt;-1""),""N/A""))"),0.8216666666500001)</f>
        <v>0.8216666667</v>
      </c>
      <c r="C5" s="22">
        <v>1.0</v>
      </c>
      <c r="D5" s="22">
        <v>0.6433333333</v>
      </c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""&gt;-1""),""N/A""))"),0.8333333332999999)</f>
        <v>0.8333333333</v>
      </c>
      <c r="C6" s="22">
        <v>0.9333333333</v>
      </c>
      <c r="D6" s="22">
        <v>0.7333333333</v>
      </c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""&gt;-1""),""N/A""))"),0.9166666666500001)</f>
        <v>0.9166666667</v>
      </c>
      <c r="C7" s="22">
        <v>0.9333333333</v>
      </c>
      <c r="D7" s="22">
        <v>0.9</v>
      </c>
    </row>
    <row r="8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""&gt;-1""),""N/A""))"),0.8625)</f>
        <v>0.8625</v>
      </c>
      <c r="C8" s="22">
        <v>0.8333333333</v>
      </c>
      <c r="D8" s="22">
        <v>0.8916666667</v>
      </c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""&gt;-1""),""N/A""))"),0.9471666666499999)</f>
        <v>0.9471666667</v>
      </c>
      <c r="C9" s="22">
        <v>1.0</v>
      </c>
      <c r="D9" s="22">
        <v>0.8943333333</v>
      </c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""&gt;-1""),""N/A""))"),0.8916666666999999)</f>
        <v>0.8916666667</v>
      </c>
      <c r="C10" s="22">
        <v>0.9666666667</v>
      </c>
      <c r="D10" s="22">
        <v>0.8166666667</v>
      </c>
    </row>
    <row r="11" ht="15.75" customHeight="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""&gt;-1""),""N/A""))"),0.775)</f>
        <v>0.775</v>
      </c>
      <c r="C11" s="22">
        <v>0.9333333333</v>
      </c>
      <c r="D11" s="22">
        <v>0.6166666667</v>
      </c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""&gt;-1""),""N/A""))"),0.8833333333)</f>
        <v>0.8833333333</v>
      </c>
      <c r="C12" s="22">
        <v>0.8333333333</v>
      </c>
      <c r="D12" s="22">
        <v>0.9333333333</v>
      </c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""&gt;-1""),""N/A""))"),0.95)</f>
        <v>0.95</v>
      </c>
      <c r="C13" s="22">
        <v>1.0</v>
      </c>
      <c r="D13" s="22">
        <v>0.9</v>
      </c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""&gt;-1""),""N/A""))"),0.8375)</f>
        <v>0.8375</v>
      </c>
      <c r="C14" s="22">
        <v>1.0</v>
      </c>
      <c r="D14" s="22">
        <v>0.675</v>
      </c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""&gt;-1""),""N/A""))"),0.875)</f>
        <v>0.875</v>
      </c>
      <c r="C15" s="22">
        <v>0.9666666667</v>
      </c>
      <c r="D15" s="22">
        <v>0.7833333333</v>
      </c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""&gt;-1""),""N/A""))"),0.95)</f>
        <v>0.95</v>
      </c>
      <c r="C16" s="22">
        <v>0.9666666667</v>
      </c>
      <c r="D16" s="22">
        <v>0.9333333333</v>
      </c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""&gt;-1""),""N/A""))"),0.9166666667)</f>
        <v>0.9166666667</v>
      </c>
      <c r="C17" s="22">
        <v>0.9666666667</v>
      </c>
      <c r="D17" s="22">
        <v>0.8666666667</v>
      </c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""&gt;-1""),""N/A""))"),0.9333333333499999)</f>
        <v>0.9333333334</v>
      </c>
      <c r="C18" s="22">
        <v>0.9666666667</v>
      </c>
      <c r="D18" s="22">
        <v>0.9</v>
      </c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""&gt;-1""),""N/A""))"),0.8971666667)</f>
        <v>0.8971666667</v>
      </c>
      <c r="C19" s="22">
        <v>0.9666666667</v>
      </c>
      <c r="D19" s="22">
        <v>0.8276666667</v>
      </c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""&gt;-1""),""N/A""))"),0.925)</f>
        <v>0.925</v>
      </c>
      <c r="C20" s="22">
        <v>0.9666666667</v>
      </c>
      <c r="D20" s="22">
        <v>0.8833333333</v>
      </c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""&gt;-1""),""N/A""))"),0.9083333333)</f>
        <v>0.9083333333</v>
      </c>
      <c r="C21" s="22">
        <v>0.9333333333</v>
      </c>
      <c r="D21" s="22">
        <v>0.8833333333</v>
      </c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""&gt;-1""),""N/A""))"),0.9166666667)</f>
        <v>0.9166666667</v>
      </c>
      <c r="C22" s="22">
        <v>0.9666666667</v>
      </c>
      <c r="D22" s="22">
        <v>0.8666666667</v>
      </c>
    </row>
    <row r="23">
      <c r="A23" s="16">
        <f>Main!A23</f>
        <v>1743</v>
      </c>
      <c r="B23" s="19">
        <f>IFERROR(__xludf.DUMMYFUNCTION("IFERROR(SUMPRODUCT(C23:D23,regexreplace(TEXT($C$2:D$2, ""0.0000""), ""\D+"","""")) / SumIf(ARRAYFORMULA(regexreplace(TEXT($C$2:D$2, ""0.0000""), ""\D+"",) /1),""&gt;-1"") ,IFERROR( AVERAGEIF(C23:D23, ""&gt;-1""),""N/A""))"),0.9666666667)</f>
        <v>0.9666666667</v>
      </c>
      <c r="C23" s="22">
        <v>0.9666666667</v>
      </c>
      <c r="D23" s="22">
        <v>0.9666666667</v>
      </c>
    </row>
    <row r="24">
      <c r="A24" s="16">
        <f>Main!A24</f>
        <v>1744</v>
      </c>
      <c r="B24" s="19">
        <f>IFERROR(__xludf.DUMMYFUNCTION("IFERROR(SUMPRODUCT(C24:D24,regexreplace(TEXT($C$2:D$2, ""0.0000""), ""\D+"","""")) / SumIf(ARRAYFORMULA(regexreplace(TEXT($C$2:D$2, ""0.0000""), ""\D+"",) /1),""&gt;-1"") ,IFERROR( AVERAGEIF(C24:D24, ""&gt;-1""),""N/A""))"),0.8473333332999999)</f>
        <v>0.8473333333</v>
      </c>
      <c r="C24" s="22">
        <v>0.9113333333</v>
      </c>
      <c r="D24" s="22">
        <v>0.7833333333</v>
      </c>
    </row>
    <row r="25">
      <c r="A25" s="16">
        <f>Main!A25</f>
        <v>1745</v>
      </c>
      <c r="B25" s="19">
        <f>IFERROR(__xludf.DUMMYFUNCTION("IFERROR(SUMPRODUCT(C25:D25,regexreplace(TEXT($C$2:D$2, ""0.0000""), ""\D+"","""")) / SumIf(ARRAYFORMULA(regexreplace(TEXT($C$2:D$2, ""0.0000""), ""\D+"",) /1),""&gt;-1"") ,IFERROR( AVERAGEIF(C25:D25, ""&gt;-1""),""N/A""))"),0.95)</f>
        <v>0.95</v>
      </c>
      <c r="C25" s="22">
        <v>0.9333333333</v>
      </c>
      <c r="D25" s="22">
        <v>0.9666666667</v>
      </c>
    </row>
    <row r="26">
      <c r="A26" s="16">
        <f>Main!A26</f>
        <v>1746</v>
      </c>
      <c r="B26" s="19">
        <f>IFERROR(__xludf.DUMMYFUNCTION("IFERROR(SUMPRODUCT(C26:D26,regexreplace(TEXT($C$2:D$2, ""0.0000""), ""\D+"","""")) / SumIf(ARRAYFORMULA(regexreplace(TEXT($C$2:D$2, ""0.0000""), ""\D+"",) /1),""&gt;-1"") ,IFERROR( AVERAGEIF(C26:D26, ""&gt;-1""),""N/A""))"),0.8640000000000001)</f>
        <v>0.864</v>
      </c>
      <c r="C26" s="22">
        <v>0.878</v>
      </c>
      <c r="D26" s="22">
        <v>0.85</v>
      </c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>
      <c r="A194" s="31"/>
      <c r="B194" s="31"/>
      <c r="C194" s="31"/>
      <c r="D194" s="31"/>
    </row>
    <row r="195">
      <c r="A195" s="31"/>
      <c r="B195" s="31"/>
      <c r="C195" s="31"/>
      <c r="D195" s="31"/>
    </row>
    <row r="196">
      <c r="A196" s="31"/>
      <c r="B196" s="31"/>
      <c r="C196" s="31"/>
      <c r="D196" s="31"/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autoFilter ref="$A$2:$C$20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E979"/>
  <sheetViews>
    <sheetView workbookViewId="0"/>
  </sheetViews>
  <sheetFormatPr customHeight="1" defaultColWidth="14.43" defaultRowHeight="15.75"/>
  <cols>
    <col min="1" max="1" customWidth="true" width="17.86" collapsed="false"/>
    <col min="2" max="2" customWidth="true" width="18.29" collapsed="false"/>
    <col min="3" max="5" customWidth="true" width="26.29" collapsed="false"/>
  </cols>
  <sheetData>
    <row r="1" ht="40.5" customHeight="1">
      <c r="A1" s="4"/>
      <c r="B1" s="7" t="s">
        <v>0</v>
      </c>
      <c r="C1" s="3"/>
      <c r="D1" s="9"/>
      <c r="E1" s="9"/>
    </row>
    <row r="2" ht="43.5" customHeight="1">
      <c r="A2" s="11" t="s">
        <v>6</v>
      </c>
      <c r="B2" s="13" t="s">
        <v>8</v>
      </c>
      <c r="C2" s="13" t="s">
        <v>11</v>
      </c>
      <c r="D2" s="15" t="s">
        <v>12</v>
      </c>
      <c r="E2" s="21" t="s">
        <v>13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""&gt;-1""),""N/A""))"),0.9900809523849199)</f>
        <v>0.9900809524</v>
      </c>
      <c r="C3" s="22">
        <v>0.9523809524</v>
      </c>
      <c r="D3" s="24">
        <v>1.0</v>
      </c>
      <c r="E3" s="26">
        <v>1.0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""&gt;-1""),""N/A""))"),0.90521798940267)</f>
        <v>0.9052179894</v>
      </c>
      <c r="C4" s="22">
        <v>0.619047619</v>
      </c>
      <c r="D4" s="24">
        <v>0.9259259259</v>
      </c>
      <c r="E4" s="26">
        <v>1.0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""&gt;-1""),""N/A""))"),0.9239539682496699)</f>
        <v>0.9239539682</v>
      </c>
      <c r="C5" s="22">
        <v>0.8571428571</v>
      </c>
      <c r="D5" s="24">
        <v>0.7777777778</v>
      </c>
      <c r="E5" s="26">
        <v>1.0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""&gt;-1""),""N/A""))"),0.92119867725011)</f>
        <v>0.9211986773</v>
      </c>
      <c r="C6" s="24">
        <v>0.880952381</v>
      </c>
      <c r="D6" s="24">
        <v>0.7407407407</v>
      </c>
      <c r="E6" s="26">
        <v>1.0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""&gt;-1""),""N/A""))"),0.78085925924923)</f>
        <v>0.7808592592</v>
      </c>
      <c r="C7" s="22">
        <v>0.8333333333</v>
      </c>
      <c r="D7" s="24">
        <v>0.8148148148</v>
      </c>
      <c r="E7" s="26">
        <v>0.75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""&gt;-1""),""N/A""))"),0.9752023809622998)</f>
        <v>0.975202381</v>
      </c>
      <c r="C8" s="22">
        <v>0.880952381</v>
      </c>
      <c r="D8" s="24">
        <v>1.0</v>
      </c>
      <c r="E8" s="26">
        <v>1.0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""&gt;-1""),""N/A""))"),0.9448941798838201)</f>
        <v>0.9448941799</v>
      </c>
      <c r="C9" s="22">
        <v>0.8095238095</v>
      </c>
      <c r="D9" s="24">
        <v>0.9259259259</v>
      </c>
      <c r="E9" s="26">
        <v>1.0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""&gt;-1""),""N/A""))"),0.9239539682496699)</f>
        <v>0.9239539682</v>
      </c>
      <c r="C10" s="22">
        <v>0.8571428571</v>
      </c>
      <c r="D10" s="24">
        <v>0.7777777778</v>
      </c>
      <c r="E10" s="26">
        <v>1.0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""&gt;-1""),""N/A""))"),0.65043888888426)</f>
        <v>0.6504388889</v>
      </c>
      <c r="C11" s="22">
        <v>0.8333333333</v>
      </c>
      <c r="D11" s="24">
        <v>0.8888888889</v>
      </c>
      <c r="E11" s="26">
        <v>0.5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""&gt;-1""),""N/A""))"),0.95786208996274)</f>
        <v>0.95786209</v>
      </c>
      <c r="C12" s="22">
        <v>0.9047619048</v>
      </c>
      <c r="D12" s="24">
        <v>0.962962963</v>
      </c>
      <c r="E12" s="26">
        <v>0.975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""&gt;-1""),""N/A""))"),0.9655769047698399)</f>
        <v>0.9655769048</v>
      </c>
      <c r="C13" s="22">
        <v>0.9047619048</v>
      </c>
      <c r="D13" s="24">
        <v>1.0</v>
      </c>
      <c r="E13" s="26">
        <v>0.975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""&gt;-1""),""N/A""))"),0.92615820105765)</f>
        <v>0.9261582011</v>
      </c>
      <c r="C14" s="22">
        <v>0.9047619048</v>
      </c>
      <c r="D14" s="24">
        <v>0.7407407407</v>
      </c>
      <c r="E14" s="26">
        <v>1.0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""&gt;-1""),""N/A""))"),0.92119867725011)</f>
        <v>0.9211986773</v>
      </c>
      <c r="C15" s="22">
        <v>0.880952381</v>
      </c>
      <c r="D15" s="24">
        <v>0.7407407407</v>
      </c>
      <c r="E15" s="26">
        <v>1.0</v>
      </c>
    </row>
    <row r="16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""&gt;-1""),""N/A""))"),0.91679021163415)</f>
        <v>0.9167902116</v>
      </c>
      <c r="C16" s="22">
        <v>0.7857142857</v>
      </c>
      <c r="D16" s="24">
        <v>0.8148148148</v>
      </c>
      <c r="E16" s="26">
        <v>1.0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""&gt;-1""),""N/A""))"),0.96473227513481)</f>
        <v>0.9647322751</v>
      </c>
      <c r="C17" s="22">
        <v>0.9047619048</v>
      </c>
      <c r="D17" s="24">
        <v>0.9259259259</v>
      </c>
      <c r="E17" s="26">
        <v>1.0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""&gt;-1""),""N/A""))"),0.9606173809623)</f>
        <v>0.960617381</v>
      </c>
      <c r="C18" s="22">
        <v>0.880952381</v>
      </c>
      <c r="D18" s="24">
        <v>1.0</v>
      </c>
      <c r="E18" s="26">
        <v>0.975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""&gt;-1""),""N/A""))"),0.9570174603277101)</f>
        <v>0.9570174603</v>
      </c>
      <c r="C19" s="22">
        <v>0.9047619048</v>
      </c>
      <c r="D19" s="24">
        <v>0.8888888889</v>
      </c>
      <c r="E19" s="26">
        <v>1.0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""&gt;-1""),""N/A""))"),0.69489417990465)</f>
        <v>0.6948941799</v>
      </c>
      <c r="C20" s="22">
        <v>0.6428571429</v>
      </c>
      <c r="D20" s="24">
        <v>0.5925925926</v>
      </c>
      <c r="E20" s="26">
        <v>0.75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""&gt;-1""),""N/A""))"),0.95260899471175)</f>
        <v>0.9526089947</v>
      </c>
      <c r="C21" s="22">
        <v>0.8095238095</v>
      </c>
      <c r="D21" s="24">
        <v>0.962962963</v>
      </c>
      <c r="E21" s="26">
        <v>1.0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""&gt;-1""),""N/A""))"),0.9674875661551999)</f>
        <v>0.9674875662</v>
      </c>
      <c r="C22" s="22">
        <v>0.880952381</v>
      </c>
      <c r="D22" s="24">
        <v>0.962962963</v>
      </c>
      <c r="E22" s="26">
        <v>1.0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""&gt;-1""),""N/A""))"),0.9597727513272701)</f>
        <v>0.9597727513</v>
      </c>
      <c r="C23" s="22">
        <v>0.880952381</v>
      </c>
      <c r="D23" s="24">
        <v>0.9259259259</v>
      </c>
      <c r="E23" s="26">
        <v>1.0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""&gt;-1""),""N/A""))"),0.98732566138536)</f>
        <v>0.9873256614</v>
      </c>
      <c r="C24" s="22">
        <v>0.9761904762</v>
      </c>
      <c r="D24" s="24">
        <v>0.962962963</v>
      </c>
      <c r="E24" s="26">
        <v>1.0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""&gt;-1""),""N/A""))"),0.9900809523849199)</f>
        <v>0.9900809524</v>
      </c>
      <c r="C25" s="22">
        <v>0.9523809524</v>
      </c>
      <c r="D25" s="24">
        <v>1.0</v>
      </c>
      <c r="E25" s="26">
        <v>1.0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""&gt;-1""),""N/A""))"),0.9509919047698401)</f>
        <v>0.9509919048</v>
      </c>
      <c r="C26" s="22">
        <v>0.9047619048</v>
      </c>
      <c r="D26" s="24">
        <v>1.0</v>
      </c>
      <c r="E26" s="26">
        <v>0.95</v>
      </c>
    </row>
    <row r="27">
      <c r="A27" s="31"/>
      <c r="B27" s="32"/>
      <c r="C27" s="32"/>
      <c r="D27" s="33"/>
      <c r="E27" s="33"/>
    </row>
    <row r="28">
      <c r="A28" s="31"/>
      <c r="B28" s="32"/>
      <c r="C28" s="32"/>
      <c r="D28" s="33"/>
      <c r="E28" s="33"/>
    </row>
    <row r="29">
      <c r="A29" s="31"/>
      <c r="B29" s="32"/>
      <c r="C29" s="32"/>
      <c r="D29" s="33"/>
      <c r="E29" s="33"/>
    </row>
    <row r="30">
      <c r="A30" s="31"/>
      <c r="B30" s="32"/>
      <c r="C30" s="32"/>
      <c r="D30" s="33"/>
      <c r="E30" s="33"/>
    </row>
    <row r="31">
      <c r="A31" s="31"/>
      <c r="B31" s="31"/>
      <c r="C31" s="31"/>
      <c r="D31" s="31"/>
      <c r="E31" s="31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  <c r="B188" s="31"/>
      <c r="C188" s="31"/>
      <c r="D188" s="31"/>
      <c r="E188" s="31"/>
    </row>
    <row r="189">
      <c r="A189" s="31"/>
      <c r="B189" s="31"/>
      <c r="C189" s="31"/>
      <c r="D189" s="31"/>
      <c r="E189" s="31"/>
    </row>
    <row r="190">
      <c r="A190" s="31"/>
      <c r="B190" s="31"/>
      <c r="C190" s="31"/>
      <c r="D190" s="31"/>
      <c r="E190" s="31"/>
    </row>
    <row r="191">
      <c r="A191" s="31"/>
      <c r="B191" s="31"/>
      <c r="C191" s="31"/>
      <c r="D191" s="31"/>
      <c r="E191" s="31"/>
    </row>
    <row r="192">
      <c r="A192" s="31"/>
      <c r="B192" s="31"/>
      <c r="C192" s="31"/>
      <c r="D192" s="31"/>
      <c r="E192" s="31"/>
    </row>
    <row r="193">
      <c r="A193" s="31"/>
      <c r="B193" s="31"/>
      <c r="C193" s="31"/>
      <c r="D193" s="31"/>
      <c r="E193" s="31"/>
    </row>
    <row r="194">
      <c r="A194" s="31"/>
      <c r="B194" s="31"/>
      <c r="C194" s="31"/>
      <c r="D194" s="31"/>
      <c r="E194" s="31"/>
    </row>
    <row r="195">
      <c r="A195" s="31"/>
      <c r="B195" s="31"/>
      <c r="C195" s="31"/>
      <c r="D195" s="31"/>
      <c r="E195" s="31"/>
    </row>
    <row r="196">
      <c r="A196" s="31"/>
      <c r="B196" s="31"/>
      <c r="C196" s="31"/>
      <c r="D196" s="31"/>
      <c r="E196" s="31"/>
    </row>
    <row r="197">
      <c r="A197" s="31"/>
      <c r="B197" s="31"/>
      <c r="C197" s="31"/>
      <c r="D197" s="31"/>
      <c r="E197" s="31"/>
    </row>
    <row r="198">
      <c r="A198" s="31"/>
      <c r="B198" s="31"/>
      <c r="C198" s="31"/>
      <c r="D198" s="31"/>
      <c r="E198" s="31"/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autoFilter ref="$A$2:$C$8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dimension ref="A1:E970"/>
  <sheetViews>
    <sheetView workbookViewId="0"/>
  </sheetViews>
  <sheetFormatPr customHeight="1" defaultColWidth="14.43" defaultRowHeight="15.75"/>
  <cols>
    <col min="1" max="1" customWidth="true" width="17.86" collapsed="false"/>
    <col min="2" max="2" customWidth="true" width="18.29" collapsed="false"/>
    <col min="3" max="5" customWidth="true" width="26.29" collapsed="false"/>
  </cols>
  <sheetData>
    <row r="1" ht="40.5" customHeight="1">
      <c r="A1" s="4"/>
      <c r="B1" s="7" t="s">
        <v>21</v>
      </c>
      <c r="C1" s="3"/>
      <c r="D1" s="34"/>
      <c r="E1" s="34"/>
    </row>
    <row r="2" ht="33.75" customHeight="1">
      <c r="A2" s="11" t="s">
        <v>6</v>
      </c>
      <c r="B2" s="13" t="s">
        <v>8</v>
      </c>
      <c r="C2" s="13" t="s">
        <v>22</v>
      </c>
      <c r="D2" s="35" t="s">
        <v>23</v>
      </c>
      <c r="E2" s="13" t="s">
        <v>24</v>
      </c>
    </row>
    <row r="3">
      <c r="A3" s="16">
        <f>Main!A3</f>
        <v>1723</v>
      </c>
      <c r="B3" s="19">
        <f>IFERROR(__xludf.DUMMYFUNCTION("IFERROR(SUMPRODUCT(C3:E3,regexreplace(TEXT($C$2:E$2, ""0.0000""), ""\D+"","""")) / SumIf(ARRAYFORMULA(regexreplace(TEXT($C$2:E$2, ""0.0000""), ""\D+"",) /1),""&gt;-1"") ,IFERROR( AVERAGEIF(C3:E3, ""&gt;-1""),""N/A""))"),0.1734375)</f>
        <v>0.1734375</v>
      </c>
      <c r="C3" s="36">
        <v>0.925</v>
      </c>
      <c r="D3" s="22" t="s">
        <v>20</v>
      </c>
      <c r="E3" s="22" t="s">
        <v>20</v>
      </c>
    </row>
    <row r="4">
      <c r="A4" s="16">
        <f>Main!A4</f>
        <v>1724</v>
      </c>
      <c r="B4" s="19">
        <f>IFERROR(__xludf.DUMMYFUNCTION("IFERROR(SUMPRODUCT(C4:E4,regexreplace(TEXT($C$2:E$2, ""0.0000""), ""\D+"","""")) / SumIf(ARRAYFORMULA(regexreplace(TEXT($C$2:E$2, ""0.0000""), ""\D+"",) /1),""&gt;-1"") ,IFERROR( AVERAGEIF(C4:E4, ""&gt;-1""),""N/A""))"),0.1875)</f>
        <v>0.1875</v>
      </c>
      <c r="C4" s="36">
        <v>1.0</v>
      </c>
      <c r="D4" s="22" t="s">
        <v>20</v>
      </c>
      <c r="E4" s="22" t="s">
        <v>20</v>
      </c>
    </row>
    <row r="5">
      <c r="A5" s="16">
        <f>Main!A5</f>
        <v>1725</v>
      </c>
      <c r="B5" s="19">
        <f>IFERROR(__xludf.DUMMYFUNCTION("IFERROR(SUMPRODUCT(C5:E5,regexreplace(TEXT($C$2:E$2, ""0.0000""), ""\D+"","""")) / SumIf(ARRAYFORMULA(regexreplace(TEXT($C$2:E$2, ""0.0000""), ""\D+"",) /1),""&gt;-1"") ,IFERROR( AVERAGEIF(C5:E5, ""&gt;-1""),""N/A""))"),0.1580625)</f>
        <v>0.1580625</v>
      </c>
      <c r="C5" s="36">
        <v>0.843</v>
      </c>
      <c r="D5" s="22" t="s">
        <v>20</v>
      </c>
      <c r="E5" s="22" t="s">
        <v>20</v>
      </c>
    </row>
    <row r="6">
      <c r="A6" s="16">
        <f>Main!A6</f>
        <v>1726</v>
      </c>
      <c r="B6" s="19">
        <f>IFERROR(__xludf.DUMMYFUNCTION("IFERROR(SUMPRODUCT(C6:E6,regexreplace(TEXT($C$2:E$2, ""0.0000""), ""\D+"","""")) / SumIf(ARRAYFORMULA(regexreplace(TEXT($C$2:E$2, ""0.0000""), ""\D+"",) /1),""&gt;-1"") ,IFERROR( AVERAGEIF(C6:E6, ""&gt;-1""),""N/A""))"),0.15)</f>
        <v>0.15</v>
      </c>
      <c r="C6" s="36">
        <v>0.8</v>
      </c>
      <c r="D6" s="22" t="s">
        <v>20</v>
      </c>
      <c r="E6" s="22" t="s">
        <v>20</v>
      </c>
    </row>
    <row r="7">
      <c r="A7" s="16">
        <f>Main!A7</f>
        <v>1727</v>
      </c>
      <c r="B7" s="19">
        <f>IFERROR(__xludf.DUMMYFUNCTION("IFERROR(SUMPRODUCT(C7:E7,regexreplace(TEXT($C$2:E$2, ""0.0000""), ""\D+"","""")) / SumIf(ARRAYFORMULA(regexreplace(TEXT($C$2:E$2, ""0.0000""), ""\D+"",) /1),""&gt;-1"") ,IFERROR( AVERAGEIF(C7:E7, ""&gt;-1""),""N/A""))"),0.16875)</f>
        <v>0.16875</v>
      </c>
      <c r="C7" s="36">
        <v>0.9</v>
      </c>
      <c r="D7" s="22" t="s">
        <v>20</v>
      </c>
      <c r="E7" s="22" t="s">
        <v>20</v>
      </c>
    </row>
    <row r="8">
      <c r="A8" s="16">
        <f>Main!A8</f>
        <v>1728</v>
      </c>
      <c r="B8" s="19">
        <f>IFERROR(__xludf.DUMMYFUNCTION("IFERROR(SUMPRODUCT(C8:E8,regexreplace(TEXT($C$2:E$2, ""0.0000""), ""\D+"","""")) / SumIf(ARRAYFORMULA(regexreplace(TEXT($C$2:E$2, ""0.0000""), ""\D+"",) /1),""&gt;-1"") ,IFERROR( AVERAGEIF(C8:E8, ""&gt;-1""),""N/A""))"),0.178125)</f>
        <v>0.178125</v>
      </c>
      <c r="C8" s="36">
        <v>0.95</v>
      </c>
      <c r="D8" s="22" t="s">
        <v>20</v>
      </c>
      <c r="E8" s="22" t="s">
        <v>20</v>
      </c>
    </row>
    <row r="9" ht="15.75" customHeight="1">
      <c r="A9" s="16">
        <f>Main!A9</f>
        <v>1729</v>
      </c>
      <c r="B9" s="19">
        <f>IFERROR(__xludf.DUMMYFUNCTION("IFERROR(SUMPRODUCT(C9:E9,regexreplace(TEXT($C$2:E$2, ""0.0000""), ""\D+"","""")) / SumIf(ARRAYFORMULA(regexreplace(TEXT($C$2:E$2, ""0.0000""), ""\D+"",) /1),""&gt;-1"") ,IFERROR( AVERAGEIF(C9:E9, ""&gt;-1""),""N/A""))"),0.15313125)</f>
        <v>0.15313125</v>
      </c>
      <c r="C9" s="36">
        <v>0.8167</v>
      </c>
      <c r="D9" s="22" t="s">
        <v>20</v>
      </c>
      <c r="E9" s="22" t="s">
        <v>20</v>
      </c>
    </row>
    <row r="10" ht="15.75" customHeight="1">
      <c r="A10" s="16">
        <f>Main!A10</f>
        <v>1730</v>
      </c>
      <c r="B10" s="19">
        <f>IFERROR(__xludf.DUMMYFUNCTION("IFERROR(SUMPRODUCT(C10:E10,regexreplace(TEXT($C$2:E$2, ""0.0000""), ""\D+"","""")) / SumIf(ARRAYFORMULA(regexreplace(TEXT($C$2:E$2, ""0.0000""), ""\D+"",) /1),""&gt;-1"") ,IFERROR( AVERAGEIF(C10:E10, ""&gt;-1""),""N/A""))"),0.159375)</f>
        <v>0.159375</v>
      </c>
      <c r="C10" s="36">
        <v>0.85</v>
      </c>
      <c r="D10" s="22" t="s">
        <v>20</v>
      </c>
      <c r="E10" s="22" t="s">
        <v>20</v>
      </c>
    </row>
    <row r="11" ht="15.75" customHeight="1">
      <c r="A11" s="16">
        <f>Main!A11</f>
        <v>1731</v>
      </c>
      <c r="B11" s="19">
        <f>IFERROR(__xludf.DUMMYFUNCTION("IFERROR(SUMPRODUCT(C11:E11,regexreplace(TEXT($C$2:E$2, ""0.0000""), ""\D+"","""")) / SumIf(ARRAYFORMULA(regexreplace(TEXT($C$2:E$2, ""0.0000""), ""\D+"",) /1),""&gt;-1"") ,IFERROR( AVERAGEIF(C11:E11, ""&gt;-1""),""N/A""))"),0.1734375)</f>
        <v>0.1734375</v>
      </c>
      <c r="C11" s="36">
        <v>0.925</v>
      </c>
      <c r="D11" s="22" t="s">
        <v>20</v>
      </c>
      <c r="E11" s="22" t="s">
        <v>20</v>
      </c>
    </row>
    <row r="12">
      <c r="A12" s="16">
        <f>Main!A12</f>
        <v>1732</v>
      </c>
      <c r="B12" s="19">
        <f>IFERROR(__xludf.DUMMYFUNCTION("IFERROR(SUMPRODUCT(C12:E12,regexreplace(TEXT($C$2:E$2, ""0.0000""), ""\D+"","""")) / SumIf(ARRAYFORMULA(regexreplace(TEXT($C$2:E$2, ""0.0000""), ""\D+"",) /1),""&gt;-1"") ,IFERROR( AVERAGEIF(C12:E12, ""&gt;-1""),""N/A""))"),0.1828125)</f>
        <v>0.1828125</v>
      </c>
      <c r="C12" s="36">
        <v>0.975</v>
      </c>
      <c r="D12" s="22" t="s">
        <v>20</v>
      </c>
      <c r="E12" s="22" t="s">
        <v>20</v>
      </c>
    </row>
    <row r="13">
      <c r="A13" s="16">
        <f>Main!A13</f>
        <v>1733</v>
      </c>
      <c r="B13" s="19">
        <f>IFERROR(__xludf.DUMMYFUNCTION("IFERROR(SUMPRODUCT(C13:E13,regexreplace(TEXT($C$2:E$2, ""0.0000""), ""\D+"","""")) / SumIf(ARRAYFORMULA(regexreplace(TEXT($C$2:E$2, ""0.0000""), ""\D+"",) /1),""&gt;-1"") ,IFERROR( AVERAGEIF(C13:E13, ""&gt;-1""),""N/A""))"),0.1828125)</f>
        <v>0.1828125</v>
      </c>
      <c r="C13" s="36">
        <v>0.975</v>
      </c>
      <c r="D13" s="22" t="s">
        <v>20</v>
      </c>
      <c r="E13" s="22" t="s">
        <v>20</v>
      </c>
    </row>
    <row r="14">
      <c r="A14" s="16">
        <f>Main!A14</f>
        <v>1734</v>
      </c>
      <c r="B14" s="19">
        <f>IFERROR(__xludf.DUMMYFUNCTION("IFERROR(SUMPRODUCT(C14:E14,regexreplace(TEXT($C$2:E$2, ""0.0000""), ""\D+"","""")) / SumIf(ARRAYFORMULA(regexreplace(TEXT($C$2:E$2, ""0.0000""), ""\D+"",) /1),""&gt;-1"") ,IFERROR( AVERAGEIF(C14:E14, ""&gt;-1""),""N/A""))"),0.1546875)</f>
        <v>0.1546875</v>
      </c>
      <c r="C14" s="36">
        <v>0.825</v>
      </c>
      <c r="D14" s="22" t="s">
        <v>20</v>
      </c>
      <c r="E14" s="22" t="s">
        <v>20</v>
      </c>
    </row>
    <row r="15">
      <c r="A15" s="16">
        <f>Main!A15</f>
        <v>1735</v>
      </c>
      <c r="B15" s="19">
        <f>IFERROR(__xludf.DUMMYFUNCTION("IFERROR(SUMPRODUCT(C15:E15,regexreplace(TEXT($C$2:E$2, ""0.0000""), ""\D+"","""")) / SumIf(ARRAYFORMULA(regexreplace(TEXT($C$2:E$2, ""0.0000""), ""\D+"",) /1),""&gt;-1"") ,IFERROR( AVERAGEIF(C15:E15, ""&gt;-1""),""N/A""))"),0.1753875)</f>
        <v>0.1753875</v>
      </c>
      <c r="C15" s="36">
        <v>0.9354</v>
      </c>
      <c r="D15" s="22" t="s">
        <v>20</v>
      </c>
      <c r="E15" s="22" t="s">
        <v>20</v>
      </c>
    </row>
    <row r="16" ht="19.5" customHeight="1">
      <c r="A16" s="16">
        <f>Main!A16</f>
        <v>1736</v>
      </c>
      <c r="B16" s="19">
        <f>IFERROR(__xludf.DUMMYFUNCTION("IFERROR(SUMPRODUCT(C16:E16,regexreplace(TEXT($C$2:E$2, ""0.0000""), ""\D+"","""")) / SumIf(ARRAYFORMULA(regexreplace(TEXT($C$2:E$2, ""0.0000""), ""\D+"",) /1),""&gt;-1"") ,IFERROR( AVERAGEIF(C16:E16, ""&gt;-1""),""N/A""))"),0.178125)</f>
        <v>0.178125</v>
      </c>
      <c r="C16" s="36">
        <v>0.95</v>
      </c>
      <c r="D16" s="22" t="s">
        <v>20</v>
      </c>
      <c r="E16" s="22" t="s">
        <v>20</v>
      </c>
    </row>
    <row r="17">
      <c r="A17" s="16">
        <f>Main!A17</f>
        <v>1737</v>
      </c>
      <c r="B17" s="19">
        <f>IFERROR(__xludf.DUMMYFUNCTION("IFERROR(SUMPRODUCT(C17:E17,regexreplace(TEXT($C$2:E$2, ""0.0000""), ""\D+"","""")) / SumIf(ARRAYFORMULA(regexreplace(TEXT($C$2:E$2, ""0.0000""), ""\D+"",) /1),""&gt;-1"") ,IFERROR( AVERAGEIF(C17:E17, ""&gt;-1""),""N/A""))"),0.17646937499999998)</f>
        <v>0.176469375</v>
      </c>
      <c r="C17" s="36">
        <v>0.94117</v>
      </c>
      <c r="D17" s="22" t="s">
        <v>20</v>
      </c>
      <c r="E17" s="22" t="s">
        <v>20</v>
      </c>
    </row>
    <row r="18">
      <c r="A18" s="16">
        <f>Main!A18</f>
        <v>1738</v>
      </c>
      <c r="B18" s="19">
        <f>IFERROR(__xludf.DUMMYFUNCTION("IFERROR(SUMPRODUCT(C18:E18,regexreplace(TEXT($C$2:E$2, ""0.0000""), ""\D+"","""")) / SumIf(ARRAYFORMULA(regexreplace(TEXT($C$2:E$2, ""0.0000""), ""\D+"",) /1),""&gt;-1"") ,IFERROR( AVERAGEIF(C18:E18, ""&gt;-1""),""N/A""))"),0.1734375)</f>
        <v>0.1734375</v>
      </c>
      <c r="C18" s="36">
        <v>0.925</v>
      </c>
      <c r="D18" s="22" t="s">
        <v>20</v>
      </c>
      <c r="E18" s="22" t="s">
        <v>20</v>
      </c>
    </row>
    <row r="19">
      <c r="A19" s="16">
        <f>Main!A19</f>
        <v>1739</v>
      </c>
      <c r="B19" s="19">
        <f>IFERROR(__xludf.DUMMYFUNCTION("IFERROR(SUMPRODUCT(C19:E19,regexreplace(TEXT($C$2:E$2, ""0.0000""), ""\D+"","""")) / SumIf(ARRAYFORMULA(regexreplace(TEXT($C$2:E$2, ""0.0000""), ""\D+"",) /1),""&gt;-1"") ,IFERROR( AVERAGEIF(C19:E19, ""&gt;-1""),""N/A""))"),0.178125)</f>
        <v>0.178125</v>
      </c>
      <c r="C19" s="36">
        <v>0.95</v>
      </c>
      <c r="D19" s="22" t="s">
        <v>20</v>
      </c>
      <c r="E19" s="22" t="s">
        <v>20</v>
      </c>
    </row>
    <row r="20">
      <c r="A20" s="16">
        <f>Main!A20</f>
        <v>1740</v>
      </c>
      <c r="B20" s="19">
        <f>IFERROR(__xludf.DUMMYFUNCTION("IFERROR(SUMPRODUCT(C20:E20,regexreplace(TEXT($C$2:E$2, ""0.0000""), ""\D+"","""")) / SumIf(ARRAYFORMULA(regexreplace(TEXT($C$2:E$2, ""0.0000""), ""\D+"",) /1),""&gt;-1"") ,IFERROR( AVERAGEIF(C20:E20, ""&gt;-1""),""N/A""))"),0.1828125)</f>
        <v>0.1828125</v>
      </c>
      <c r="C20" s="36">
        <v>0.975</v>
      </c>
      <c r="D20" s="22" t="s">
        <v>20</v>
      </c>
      <c r="E20" s="22" t="s">
        <v>20</v>
      </c>
    </row>
    <row r="21">
      <c r="A21" s="16">
        <f>Main!A21</f>
        <v>1741</v>
      </c>
      <c r="B21" s="19">
        <f>IFERROR(__xludf.DUMMYFUNCTION("IFERROR(SUMPRODUCT(C21:E21,regexreplace(TEXT($C$2:E$2, ""0.0000""), ""\D+"","""")) / SumIf(ARRAYFORMULA(regexreplace(TEXT($C$2:E$2, ""0.0000""), ""\D+"",) /1),""&gt;-1"") ,IFERROR( AVERAGEIF(C21:E21, ""&gt;-1""),""N/A""))"),0.12969375)</f>
        <v>0.12969375</v>
      </c>
      <c r="C21" s="36">
        <v>0.6917</v>
      </c>
      <c r="D21" s="22" t="s">
        <v>20</v>
      </c>
      <c r="E21" s="22" t="s">
        <v>20</v>
      </c>
    </row>
    <row r="22">
      <c r="A22" s="16">
        <f>Main!A22</f>
        <v>1742</v>
      </c>
      <c r="B22" s="19">
        <f>IFERROR(__xludf.DUMMYFUNCTION("IFERROR(SUMPRODUCT(C22:E22,regexreplace(TEXT($C$2:E$2, ""0.0000""), ""\D+"","""")) / SumIf(ARRAYFORMULA(regexreplace(TEXT($C$2:E$2, ""0.0000""), ""\D+"",) /1),""&gt;-1"") ,IFERROR( AVERAGEIF(C22:E22, ""&gt;-1""),""N/A""))"),0.16875)</f>
        <v>0.16875</v>
      </c>
      <c r="C22" s="36">
        <v>0.9</v>
      </c>
      <c r="D22" s="22" t="s">
        <v>20</v>
      </c>
      <c r="E22" s="22" t="s">
        <v>20</v>
      </c>
    </row>
    <row r="23">
      <c r="A23" s="16">
        <f>Main!A23</f>
        <v>1743</v>
      </c>
      <c r="B23" s="19">
        <f>IFERROR(__xludf.DUMMYFUNCTION("IFERROR(SUMPRODUCT(C23:E23,regexreplace(TEXT($C$2:E$2, ""0.0000""), ""\D+"","""")) / SumIf(ARRAYFORMULA(regexreplace(TEXT($C$2:E$2, ""0.0000""), ""\D+"",) /1),""&gt;-1"") ,IFERROR( AVERAGEIF(C23:E23, ""&gt;-1""),""N/A""))"),0.159375)</f>
        <v>0.159375</v>
      </c>
      <c r="C23" s="36">
        <v>0.85</v>
      </c>
      <c r="D23" s="22" t="s">
        <v>20</v>
      </c>
      <c r="E23" s="22" t="s">
        <v>20</v>
      </c>
    </row>
    <row r="24">
      <c r="A24" s="16">
        <f>Main!A24</f>
        <v>1744</v>
      </c>
      <c r="B24" s="19">
        <f>IFERROR(__xludf.DUMMYFUNCTION("IFERROR(SUMPRODUCT(C24:E24,regexreplace(TEXT($C$2:E$2, ""0.0000""), ""\D+"","""")) / SumIf(ARRAYFORMULA(regexreplace(TEXT($C$2:E$2, ""0.0000""), ""\D+"",) /1),""&gt;-1"") ,IFERROR( AVERAGEIF(C24:E24, ""&gt;-1""),""N/A""))"),0.1828125)</f>
        <v>0.1828125</v>
      </c>
      <c r="C24" s="36">
        <v>0.975</v>
      </c>
      <c r="D24" s="22" t="s">
        <v>20</v>
      </c>
      <c r="E24" s="22" t="s">
        <v>20</v>
      </c>
    </row>
    <row r="25">
      <c r="A25" s="16">
        <f>Main!A25</f>
        <v>1745</v>
      </c>
      <c r="B25" s="19">
        <f>IFERROR(__xludf.DUMMYFUNCTION("IFERROR(SUMPRODUCT(C25:E25,regexreplace(TEXT($C$2:E$2, ""0.0000""), ""\D+"","""")) / SumIf(ARRAYFORMULA(regexreplace(TEXT($C$2:E$2, ""0.0000""), ""\D+"",) /1),""&gt;-1"") ,IFERROR( AVERAGEIF(C25:E25, ""&gt;-1""),""N/A""))"),0.17188125)</f>
        <v>0.17188125</v>
      </c>
      <c r="C25" s="36">
        <v>0.9167</v>
      </c>
      <c r="D25" s="22" t="s">
        <v>20</v>
      </c>
      <c r="E25" s="22" t="s">
        <v>20</v>
      </c>
    </row>
    <row r="26">
      <c r="A26" s="16">
        <f>Main!A26</f>
        <v>1746</v>
      </c>
      <c r="B26" s="19">
        <f>IFERROR(__xludf.DUMMYFUNCTION("IFERROR(SUMPRODUCT(C26:E26,regexreplace(TEXT($C$2:E$2, ""0.0000""), ""\D+"","""")) / SumIf(ARRAYFORMULA(regexreplace(TEXT($C$2:E$2, ""0.0000""), ""\D+"",) /1),""&gt;-1"") ,IFERROR( AVERAGEIF(C26:E26, ""&gt;-1""),""N/A""))"),0.178125)</f>
        <v>0.178125</v>
      </c>
      <c r="C26" s="36">
        <v>0.95</v>
      </c>
      <c r="D26" s="22" t="s">
        <v>20</v>
      </c>
      <c r="E26" s="22" t="s">
        <v>20</v>
      </c>
    </row>
    <row r="27">
      <c r="A27" s="31"/>
      <c r="B27" s="31"/>
      <c r="C27" s="31"/>
      <c r="D27" s="31"/>
      <c r="E27" s="31"/>
    </row>
    <row r="28">
      <c r="A28" s="31"/>
      <c r="B28" s="31"/>
      <c r="C28" s="31"/>
      <c r="D28" s="31"/>
      <c r="E28" s="31"/>
    </row>
    <row r="29">
      <c r="A29" s="31"/>
      <c r="B29" s="31"/>
      <c r="C29" s="32"/>
      <c r="D29" s="32"/>
      <c r="E29" s="33"/>
    </row>
    <row r="30">
      <c r="A30" s="31"/>
      <c r="B30" s="31"/>
      <c r="C30" s="32"/>
      <c r="D30" s="32"/>
      <c r="E30" s="33"/>
    </row>
    <row r="31">
      <c r="A31" s="31"/>
      <c r="B31" s="31"/>
      <c r="C31" s="32"/>
      <c r="D31" s="32"/>
      <c r="E31" s="33"/>
    </row>
    <row r="32">
      <c r="A32" s="31"/>
      <c r="B32" s="31"/>
      <c r="C32" s="31"/>
      <c r="D32" s="31"/>
      <c r="E32" s="31"/>
    </row>
    <row r="33">
      <c r="A33" s="31"/>
      <c r="B33" s="31"/>
      <c r="C33" s="31"/>
      <c r="D33" s="31"/>
      <c r="E33" s="31"/>
    </row>
    <row r="34">
      <c r="A34" s="31"/>
      <c r="B34" s="31"/>
      <c r="C34" s="31"/>
      <c r="D34" s="31"/>
      <c r="E34" s="31"/>
    </row>
    <row r="35">
      <c r="A35" s="31"/>
      <c r="B35" s="31"/>
      <c r="C35" s="31"/>
      <c r="D35" s="31"/>
      <c r="E35" s="31"/>
    </row>
    <row r="36">
      <c r="A36" s="31"/>
      <c r="B36" s="31"/>
      <c r="C36" s="31"/>
      <c r="D36" s="31"/>
      <c r="E36" s="31"/>
    </row>
    <row r="37">
      <c r="A37" s="31"/>
      <c r="B37" s="31"/>
      <c r="C37" s="31"/>
      <c r="D37" s="31"/>
      <c r="E37" s="31"/>
    </row>
    <row r="38">
      <c r="A38" s="31"/>
      <c r="B38" s="31"/>
      <c r="C38" s="31"/>
      <c r="D38" s="31"/>
      <c r="E38" s="31"/>
    </row>
    <row r="39">
      <c r="A39" s="31"/>
      <c r="B39" s="31"/>
      <c r="C39" s="31"/>
      <c r="D39" s="31"/>
      <c r="E39" s="31"/>
    </row>
    <row r="40">
      <c r="A40" s="31"/>
      <c r="B40" s="31"/>
      <c r="C40" s="31"/>
      <c r="D40" s="31"/>
      <c r="E40" s="31"/>
    </row>
    <row r="41">
      <c r="A41" s="31"/>
      <c r="B41" s="31"/>
      <c r="C41" s="31"/>
      <c r="D41" s="31"/>
      <c r="E41" s="31"/>
    </row>
    <row r="42">
      <c r="A42" s="31"/>
      <c r="B42" s="31"/>
      <c r="C42" s="31"/>
      <c r="D42" s="31"/>
      <c r="E42" s="31"/>
    </row>
    <row r="43">
      <c r="A43" s="31"/>
      <c r="B43" s="31"/>
      <c r="C43" s="31"/>
      <c r="D43" s="31"/>
      <c r="E43" s="31"/>
    </row>
    <row r="44">
      <c r="A44" s="31"/>
      <c r="B44" s="31"/>
      <c r="C44" s="31"/>
      <c r="D44" s="31"/>
      <c r="E44" s="31"/>
    </row>
    <row r="45">
      <c r="A45" s="31"/>
      <c r="B45" s="31"/>
      <c r="C45" s="31"/>
      <c r="D45" s="31"/>
      <c r="E45" s="31"/>
    </row>
    <row r="46">
      <c r="A46" s="31"/>
      <c r="B46" s="31"/>
      <c r="C46" s="31"/>
      <c r="D46" s="31"/>
      <c r="E46" s="31"/>
    </row>
    <row r="47">
      <c r="A47" s="31"/>
      <c r="B47" s="31"/>
      <c r="C47" s="31"/>
      <c r="D47" s="31"/>
      <c r="E47" s="31"/>
    </row>
    <row r="48">
      <c r="A48" s="31"/>
      <c r="B48" s="31"/>
      <c r="C48" s="31"/>
      <c r="D48" s="31"/>
      <c r="E48" s="31"/>
    </row>
    <row r="49">
      <c r="A49" s="31"/>
      <c r="B49" s="31"/>
      <c r="C49" s="31"/>
      <c r="D49" s="31"/>
      <c r="E49" s="31"/>
    </row>
    <row r="50">
      <c r="A50" s="31"/>
      <c r="B50" s="31"/>
      <c r="C50" s="31"/>
      <c r="D50" s="31"/>
      <c r="E50" s="31"/>
    </row>
    <row r="51">
      <c r="A51" s="31"/>
      <c r="B51" s="31"/>
      <c r="C51" s="31"/>
      <c r="D51" s="31"/>
      <c r="E51" s="31"/>
    </row>
    <row r="52">
      <c r="A52" s="31"/>
      <c r="B52" s="31"/>
      <c r="C52" s="31"/>
      <c r="D52" s="31"/>
      <c r="E52" s="31"/>
    </row>
    <row r="53">
      <c r="A53" s="31"/>
      <c r="B53" s="31"/>
      <c r="C53" s="31"/>
      <c r="D53" s="31"/>
      <c r="E53" s="31"/>
    </row>
    <row r="54">
      <c r="A54" s="31"/>
      <c r="B54" s="31"/>
      <c r="C54" s="31"/>
      <c r="D54" s="31"/>
      <c r="E54" s="31"/>
    </row>
    <row r="55">
      <c r="A55" s="31"/>
      <c r="B55" s="31"/>
      <c r="C55" s="31"/>
      <c r="D55" s="31"/>
      <c r="E55" s="31"/>
    </row>
    <row r="56">
      <c r="A56" s="31"/>
      <c r="B56" s="31"/>
      <c r="C56" s="31"/>
      <c r="D56" s="31"/>
      <c r="E56" s="31"/>
    </row>
    <row r="57">
      <c r="A57" s="31"/>
      <c r="B57" s="31"/>
      <c r="C57" s="31"/>
      <c r="D57" s="31"/>
      <c r="E57" s="31"/>
    </row>
    <row r="58">
      <c r="A58" s="31"/>
      <c r="B58" s="31"/>
      <c r="C58" s="31"/>
      <c r="D58" s="31"/>
      <c r="E58" s="31"/>
    </row>
    <row r="59">
      <c r="A59" s="31"/>
      <c r="B59" s="31"/>
      <c r="C59" s="31"/>
      <c r="D59" s="31"/>
      <c r="E59" s="31"/>
    </row>
    <row r="60">
      <c r="A60" s="31"/>
      <c r="B60" s="31"/>
      <c r="C60" s="31"/>
      <c r="D60" s="31"/>
      <c r="E60" s="31"/>
    </row>
    <row r="61">
      <c r="A61" s="31"/>
      <c r="B61" s="31"/>
      <c r="C61" s="31"/>
      <c r="D61" s="31"/>
      <c r="E61" s="31"/>
    </row>
    <row r="62">
      <c r="A62" s="31"/>
      <c r="B62" s="31"/>
      <c r="C62" s="31"/>
      <c r="D62" s="31"/>
      <c r="E62" s="31"/>
    </row>
    <row r="63">
      <c r="A63" s="31"/>
      <c r="B63" s="31"/>
      <c r="C63" s="31"/>
      <c r="D63" s="31"/>
      <c r="E63" s="31"/>
    </row>
    <row r="64">
      <c r="A64" s="31"/>
      <c r="B64" s="31"/>
      <c r="C64" s="31"/>
      <c r="D64" s="31"/>
      <c r="E64" s="31"/>
    </row>
    <row r="65">
      <c r="A65" s="31"/>
      <c r="B65" s="31"/>
      <c r="C65" s="31"/>
      <c r="D65" s="31"/>
      <c r="E65" s="31"/>
    </row>
    <row r="66">
      <c r="A66" s="31"/>
      <c r="B66" s="31"/>
      <c r="C66" s="31"/>
      <c r="D66" s="31"/>
      <c r="E66" s="31"/>
    </row>
    <row r="67">
      <c r="A67" s="31"/>
      <c r="B67" s="31"/>
      <c r="C67" s="31"/>
      <c r="D67" s="31"/>
      <c r="E67" s="31"/>
    </row>
    <row r="68">
      <c r="A68" s="31"/>
      <c r="B68" s="31"/>
      <c r="C68" s="31"/>
      <c r="D68" s="31"/>
      <c r="E68" s="31"/>
    </row>
    <row r="69">
      <c r="A69" s="31"/>
      <c r="B69" s="31"/>
      <c r="C69" s="31"/>
      <c r="D69" s="31"/>
      <c r="E69" s="31"/>
    </row>
    <row r="70">
      <c r="A70" s="31"/>
      <c r="B70" s="31"/>
      <c r="C70" s="31"/>
      <c r="D70" s="31"/>
      <c r="E70" s="31"/>
    </row>
    <row r="71">
      <c r="A71" s="31"/>
      <c r="B71" s="31"/>
      <c r="C71" s="31"/>
      <c r="D71" s="31"/>
      <c r="E71" s="31"/>
    </row>
    <row r="72">
      <c r="A72" s="31"/>
      <c r="B72" s="31"/>
      <c r="C72" s="31"/>
      <c r="D72" s="31"/>
      <c r="E72" s="31"/>
    </row>
    <row r="73">
      <c r="A73" s="31"/>
      <c r="B73" s="31"/>
      <c r="C73" s="31"/>
      <c r="D73" s="31"/>
      <c r="E73" s="31"/>
    </row>
    <row r="74">
      <c r="A74" s="31"/>
      <c r="B74" s="31"/>
      <c r="C74" s="31"/>
      <c r="D74" s="31"/>
      <c r="E74" s="31"/>
    </row>
    <row r="75">
      <c r="A75" s="31"/>
      <c r="B75" s="31"/>
      <c r="C75" s="31"/>
      <c r="D75" s="31"/>
      <c r="E75" s="31"/>
    </row>
    <row r="76">
      <c r="A76" s="31"/>
      <c r="B76" s="31"/>
      <c r="C76" s="31"/>
      <c r="D76" s="31"/>
      <c r="E76" s="31"/>
    </row>
    <row r="77">
      <c r="A77" s="31"/>
      <c r="B77" s="31"/>
      <c r="C77" s="31"/>
      <c r="D77" s="31"/>
      <c r="E77" s="31"/>
    </row>
    <row r="78">
      <c r="A78" s="31"/>
      <c r="B78" s="31"/>
      <c r="C78" s="31"/>
      <c r="D78" s="31"/>
      <c r="E78" s="31"/>
    </row>
    <row r="79">
      <c r="A79" s="31"/>
      <c r="B79" s="31"/>
      <c r="C79" s="31"/>
      <c r="D79" s="31"/>
      <c r="E79" s="31"/>
    </row>
    <row r="80">
      <c r="A80" s="31"/>
      <c r="B80" s="31"/>
      <c r="C80" s="31"/>
      <c r="D80" s="31"/>
      <c r="E80" s="31"/>
    </row>
    <row r="81">
      <c r="A81" s="31"/>
      <c r="B81" s="31"/>
      <c r="C81" s="31"/>
      <c r="D81" s="31"/>
      <c r="E81" s="31"/>
    </row>
    <row r="82">
      <c r="A82" s="31"/>
      <c r="B82" s="31"/>
      <c r="C82" s="31"/>
      <c r="D82" s="31"/>
      <c r="E82" s="31"/>
    </row>
    <row r="83">
      <c r="A83" s="31"/>
      <c r="B83" s="31"/>
      <c r="C83" s="31"/>
      <c r="D83" s="31"/>
      <c r="E83" s="31"/>
    </row>
    <row r="84">
      <c r="A84" s="31"/>
      <c r="B84" s="31"/>
      <c r="C84" s="31"/>
      <c r="D84" s="31"/>
      <c r="E84" s="31"/>
    </row>
    <row r="85">
      <c r="A85" s="31"/>
      <c r="B85" s="31"/>
      <c r="C85" s="31"/>
      <c r="D85" s="31"/>
      <c r="E85" s="31"/>
    </row>
    <row r="86">
      <c r="A86" s="31"/>
      <c r="B86" s="31"/>
      <c r="C86" s="31"/>
      <c r="D86" s="31"/>
      <c r="E86" s="31"/>
    </row>
    <row r="87">
      <c r="A87" s="31"/>
      <c r="B87" s="31"/>
      <c r="C87" s="31"/>
      <c r="D87" s="31"/>
      <c r="E87" s="31"/>
    </row>
    <row r="88">
      <c r="A88" s="31"/>
      <c r="B88" s="31"/>
      <c r="C88" s="31"/>
      <c r="D88" s="31"/>
      <c r="E88" s="31"/>
    </row>
    <row r="89">
      <c r="A89" s="31"/>
      <c r="B89" s="31"/>
      <c r="C89" s="31"/>
      <c r="D89" s="31"/>
      <c r="E89" s="31"/>
    </row>
    <row r="90">
      <c r="A90" s="31"/>
      <c r="B90" s="31"/>
      <c r="C90" s="31"/>
      <c r="D90" s="31"/>
      <c r="E90" s="31"/>
    </row>
    <row r="91">
      <c r="A91" s="31"/>
      <c r="B91" s="31"/>
      <c r="C91" s="31"/>
      <c r="D91" s="31"/>
      <c r="E91" s="31"/>
    </row>
    <row r="92">
      <c r="A92" s="31"/>
      <c r="B92" s="31"/>
      <c r="C92" s="31"/>
      <c r="D92" s="31"/>
      <c r="E92" s="31"/>
    </row>
    <row r="93">
      <c r="A93" s="31"/>
      <c r="B93" s="31"/>
      <c r="C93" s="31"/>
      <c r="D93" s="31"/>
      <c r="E93" s="31"/>
    </row>
    <row r="94">
      <c r="A94" s="31"/>
      <c r="B94" s="31"/>
      <c r="C94" s="31"/>
      <c r="D94" s="31"/>
      <c r="E94" s="31"/>
    </row>
    <row r="95">
      <c r="A95" s="31"/>
      <c r="B95" s="31"/>
      <c r="C95" s="31"/>
      <c r="D95" s="31"/>
      <c r="E95" s="31"/>
    </row>
    <row r="96">
      <c r="A96" s="31"/>
      <c r="B96" s="31"/>
      <c r="C96" s="31"/>
      <c r="D96" s="31"/>
      <c r="E96" s="31"/>
    </row>
    <row r="97">
      <c r="A97" s="31"/>
      <c r="B97" s="31"/>
      <c r="C97" s="31"/>
      <c r="D97" s="31"/>
      <c r="E97" s="31"/>
    </row>
    <row r="98">
      <c r="A98" s="31"/>
      <c r="B98" s="31"/>
      <c r="C98" s="31"/>
      <c r="D98" s="31"/>
      <c r="E98" s="31"/>
    </row>
    <row r="99">
      <c r="A99" s="31"/>
      <c r="B99" s="31"/>
      <c r="C99" s="31"/>
      <c r="D99" s="31"/>
      <c r="E99" s="31"/>
    </row>
    <row r="100">
      <c r="A100" s="31"/>
      <c r="B100" s="31"/>
      <c r="C100" s="31"/>
      <c r="D100" s="31"/>
      <c r="E100" s="31"/>
    </row>
    <row r="101">
      <c r="A101" s="31"/>
      <c r="B101" s="31"/>
      <c r="C101" s="31"/>
      <c r="D101" s="31"/>
      <c r="E101" s="31"/>
    </row>
    <row r="102">
      <c r="A102" s="31"/>
      <c r="B102" s="31"/>
      <c r="C102" s="31"/>
      <c r="D102" s="31"/>
      <c r="E102" s="31"/>
    </row>
    <row r="103">
      <c r="A103" s="31"/>
      <c r="B103" s="31"/>
      <c r="C103" s="31"/>
      <c r="D103" s="31"/>
      <c r="E103" s="31"/>
    </row>
    <row r="104">
      <c r="A104" s="31"/>
      <c r="B104" s="31"/>
      <c r="C104" s="31"/>
      <c r="D104" s="31"/>
      <c r="E104" s="31"/>
    </row>
    <row r="105">
      <c r="A105" s="31"/>
      <c r="B105" s="31"/>
      <c r="C105" s="31"/>
      <c r="D105" s="31"/>
      <c r="E105" s="31"/>
    </row>
    <row r="106">
      <c r="A106" s="31"/>
      <c r="B106" s="31"/>
      <c r="C106" s="31"/>
      <c r="D106" s="31"/>
      <c r="E106" s="31"/>
    </row>
    <row r="107">
      <c r="A107" s="31"/>
      <c r="B107" s="31"/>
      <c r="C107" s="31"/>
      <c r="D107" s="31"/>
      <c r="E107" s="31"/>
    </row>
    <row r="108">
      <c r="A108" s="31"/>
      <c r="B108" s="31"/>
      <c r="C108" s="31"/>
      <c r="D108" s="31"/>
      <c r="E108" s="31"/>
    </row>
    <row r="109">
      <c r="A109" s="31"/>
      <c r="B109" s="31"/>
      <c r="C109" s="31"/>
      <c r="D109" s="31"/>
      <c r="E109" s="31"/>
    </row>
    <row r="110">
      <c r="A110" s="31"/>
      <c r="B110" s="31"/>
      <c r="C110" s="31"/>
      <c r="D110" s="31"/>
      <c r="E110" s="31"/>
    </row>
    <row r="111">
      <c r="A111" s="31"/>
      <c r="B111" s="31"/>
      <c r="C111" s="31"/>
      <c r="D111" s="31"/>
      <c r="E111" s="31"/>
    </row>
    <row r="112">
      <c r="A112" s="31"/>
      <c r="B112" s="31"/>
      <c r="C112" s="31"/>
      <c r="D112" s="31"/>
      <c r="E112" s="31"/>
    </row>
    <row r="113">
      <c r="A113" s="31"/>
      <c r="B113" s="31"/>
      <c r="C113" s="31"/>
      <c r="D113" s="31"/>
      <c r="E113" s="31"/>
    </row>
    <row r="114">
      <c r="A114" s="31"/>
      <c r="B114" s="31"/>
      <c r="C114" s="31"/>
      <c r="D114" s="31"/>
      <c r="E114" s="31"/>
    </row>
    <row r="115">
      <c r="A115" s="31"/>
      <c r="B115" s="31"/>
      <c r="C115" s="31"/>
      <c r="D115" s="31"/>
      <c r="E115" s="31"/>
    </row>
    <row r="116">
      <c r="A116" s="31"/>
      <c r="B116" s="31"/>
      <c r="C116" s="31"/>
      <c r="D116" s="31"/>
      <c r="E116" s="31"/>
    </row>
    <row r="117">
      <c r="A117" s="31"/>
      <c r="B117" s="31"/>
      <c r="C117" s="31"/>
      <c r="D117" s="31"/>
      <c r="E117" s="31"/>
    </row>
    <row r="118">
      <c r="A118" s="31"/>
      <c r="B118" s="31"/>
      <c r="C118" s="31"/>
      <c r="D118" s="31"/>
      <c r="E118" s="31"/>
    </row>
    <row r="119">
      <c r="A119" s="31"/>
      <c r="B119" s="31"/>
      <c r="C119" s="31"/>
      <c r="D119" s="31"/>
      <c r="E119" s="31"/>
    </row>
    <row r="120">
      <c r="A120" s="31"/>
      <c r="B120" s="31"/>
      <c r="C120" s="31"/>
      <c r="D120" s="31"/>
      <c r="E120" s="31"/>
    </row>
    <row r="121">
      <c r="A121" s="31"/>
      <c r="B121" s="31"/>
      <c r="C121" s="31"/>
      <c r="D121" s="31"/>
      <c r="E121" s="31"/>
    </row>
    <row r="122">
      <c r="A122" s="31"/>
      <c r="B122" s="31"/>
      <c r="C122" s="31"/>
      <c r="D122" s="31"/>
      <c r="E122" s="31"/>
    </row>
    <row r="123">
      <c r="A123" s="31"/>
      <c r="B123" s="31"/>
      <c r="C123" s="31"/>
      <c r="D123" s="31"/>
      <c r="E123" s="31"/>
    </row>
    <row r="124">
      <c r="A124" s="31"/>
      <c r="B124" s="31"/>
      <c r="C124" s="31"/>
      <c r="D124" s="31"/>
      <c r="E124" s="31"/>
    </row>
    <row r="125">
      <c r="A125" s="31"/>
      <c r="B125" s="31"/>
      <c r="C125" s="31"/>
      <c r="D125" s="31"/>
      <c r="E125" s="31"/>
    </row>
    <row r="126">
      <c r="A126" s="31"/>
      <c r="B126" s="31"/>
      <c r="C126" s="31"/>
      <c r="D126" s="31"/>
      <c r="E126" s="31"/>
    </row>
    <row r="127">
      <c r="A127" s="31"/>
      <c r="B127" s="31"/>
      <c r="C127" s="31"/>
      <c r="D127" s="31"/>
      <c r="E127" s="31"/>
    </row>
    <row r="128">
      <c r="A128" s="31"/>
      <c r="B128" s="31"/>
      <c r="C128" s="31"/>
      <c r="D128" s="31"/>
      <c r="E128" s="31"/>
    </row>
    <row r="129">
      <c r="A129" s="31"/>
      <c r="B129" s="31"/>
      <c r="C129" s="31"/>
      <c r="D129" s="31"/>
      <c r="E129" s="31"/>
    </row>
    <row r="130">
      <c r="A130" s="31"/>
      <c r="B130" s="31"/>
      <c r="C130" s="31"/>
      <c r="D130" s="31"/>
      <c r="E130" s="31"/>
    </row>
    <row r="131">
      <c r="A131" s="31"/>
      <c r="B131" s="31"/>
      <c r="C131" s="31"/>
      <c r="D131" s="31"/>
      <c r="E131" s="31"/>
    </row>
    <row r="132">
      <c r="A132" s="31"/>
      <c r="B132" s="31"/>
      <c r="C132" s="31"/>
      <c r="D132" s="31"/>
      <c r="E132" s="31"/>
    </row>
    <row r="133">
      <c r="A133" s="31"/>
      <c r="B133" s="31"/>
      <c r="C133" s="31"/>
      <c r="D133" s="31"/>
      <c r="E133" s="31"/>
    </row>
    <row r="134">
      <c r="A134" s="31"/>
      <c r="B134" s="31"/>
      <c r="C134" s="31"/>
      <c r="D134" s="31"/>
      <c r="E134" s="31"/>
    </row>
    <row r="135">
      <c r="A135" s="31"/>
      <c r="B135" s="31"/>
      <c r="C135" s="31"/>
      <c r="D135" s="31"/>
      <c r="E135" s="31"/>
    </row>
    <row r="136">
      <c r="A136" s="31"/>
      <c r="B136" s="31"/>
      <c r="C136" s="31"/>
      <c r="D136" s="31"/>
      <c r="E136" s="31"/>
    </row>
    <row r="137">
      <c r="A137" s="31"/>
      <c r="B137" s="31"/>
      <c r="C137" s="31"/>
      <c r="D137" s="31"/>
      <c r="E137" s="31"/>
    </row>
    <row r="138">
      <c r="A138" s="31"/>
      <c r="B138" s="31"/>
      <c r="C138" s="31"/>
      <c r="D138" s="31"/>
      <c r="E138" s="31"/>
    </row>
    <row r="139">
      <c r="A139" s="31"/>
      <c r="B139" s="31"/>
      <c r="C139" s="31"/>
      <c r="D139" s="31"/>
      <c r="E139" s="31"/>
    </row>
    <row r="140">
      <c r="A140" s="31"/>
      <c r="B140" s="31"/>
      <c r="C140" s="31"/>
      <c r="D140" s="31"/>
      <c r="E140" s="31"/>
    </row>
    <row r="141">
      <c r="A141" s="31"/>
      <c r="B141" s="31"/>
      <c r="C141" s="31"/>
      <c r="D141" s="31"/>
      <c r="E141" s="31"/>
    </row>
    <row r="142">
      <c r="A142" s="31"/>
      <c r="B142" s="31"/>
      <c r="C142" s="31"/>
      <c r="D142" s="31"/>
      <c r="E142" s="31"/>
    </row>
    <row r="143">
      <c r="A143" s="31"/>
      <c r="B143" s="31"/>
      <c r="C143" s="31"/>
      <c r="D143" s="31"/>
      <c r="E143" s="31"/>
    </row>
    <row r="144">
      <c r="A144" s="31"/>
      <c r="B144" s="31"/>
      <c r="C144" s="31"/>
      <c r="D144" s="31"/>
      <c r="E144" s="31"/>
    </row>
    <row r="145">
      <c r="A145" s="31"/>
      <c r="B145" s="31"/>
      <c r="C145" s="31"/>
      <c r="D145" s="31"/>
      <c r="E145" s="31"/>
    </row>
    <row r="146">
      <c r="A146" s="31"/>
      <c r="B146" s="31"/>
      <c r="C146" s="31"/>
      <c r="D146" s="31"/>
      <c r="E146" s="31"/>
    </row>
    <row r="147">
      <c r="A147" s="31"/>
      <c r="B147" s="31"/>
      <c r="C147" s="31"/>
      <c r="D147" s="31"/>
      <c r="E147" s="31"/>
    </row>
    <row r="148">
      <c r="A148" s="31"/>
      <c r="B148" s="31"/>
      <c r="C148" s="31"/>
      <c r="D148" s="31"/>
      <c r="E148" s="31"/>
    </row>
    <row r="149">
      <c r="A149" s="31"/>
      <c r="B149" s="31"/>
      <c r="C149" s="31"/>
      <c r="D149" s="31"/>
      <c r="E149" s="31"/>
    </row>
    <row r="150">
      <c r="A150" s="31"/>
      <c r="B150" s="31"/>
      <c r="C150" s="31"/>
      <c r="D150" s="31"/>
      <c r="E150" s="31"/>
    </row>
    <row r="151">
      <c r="A151" s="31"/>
      <c r="B151" s="31"/>
      <c r="C151" s="31"/>
      <c r="D151" s="31"/>
      <c r="E151" s="31"/>
    </row>
    <row r="152">
      <c r="A152" s="31"/>
      <c r="B152" s="31"/>
      <c r="C152" s="31"/>
      <c r="D152" s="31"/>
      <c r="E152" s="31"/>
    </row>
    <row r="153">
      <c r="A153" s="31"/>
      <c r="B153" s="31"/>
      <c r="C153" s="31"/>
      <c r="D153" s="31"/>
      <c r="E153" s="31"/>
    </row>
    <row r="154">
      <c r="A154" s="31"/>
      <c r="B154" s="31"/>
      <c r="C154" s="31"/>
      <c r="D154" s="31"/>
      <c r="E154" s="31"/>
    </row>
    <row r="155">
      <c r="A155" s="31"/>
      <c r="B155" s="31"/>
      <c r="C155" s="31"/>
      <c r="D155" s="31"/>
      <c r="E155" s="31"/>
    </row>
    <row r="156">
      <c r="A156" s="31"/>
      <c r="B156" s="31"/>
      <c r="C156" s="31"/>
      <c r="D156" s="31"/>
      <c r="E156" s="31"/>
    </row>
    <row r="157">
      <c r="A157" s="31"/>
      <c r="B157" s="31"/>
      <c r="C157" s="31"/>
      <c r="D157" s="31"/>
      <c r="E157" s="31"/>
    </row>
    <row r="158">
      <c r="A158" s="31"/>
      <c r="B158" s="31"/>
      <c r="C158" s="31"/>
      <c r="D158" s="31"/>
      <c r="E158" s="31"/>
    </row>
    <row r="159">
      <c r="A159" s="31"/>
      <c r="B159" s="31"/>
      <c r="C159" s="31"/>
      <c r="D159" s="31"/>
      <c r="E159" s="31"/>
    </row>
    <row r="160">
      <c r="A160" s="31"/>
      <c r="B160" s="31"/>
      <c r="C160" s="31"/>
      <c r="D160" s="31"/>
      <c r="E160" s="31"/>
    </row>
    <row r="161">
      <c r="A161" s="31"/>
      <c r="B161" s="31"/>
      <c r="C161" s="31"/>
      <c r="D161" s="31"/>
      <c r="E161" s="31"/>
    </row>
    <row r="162">
      <c r="A162" s="31"/>
      <c r="B162" s="31"/>
      <c r="C162" s="31"/>
      <c r="D162" s="31"/>
      <c r="E162" s="31"/>
    </row>
    <row r="163">
      <c r="A163" s="31"/>
      <c r="B163" s="31"/>
      <c r="C163" s="31"/>
      <c r="D163" s="31"/>
      <c r="E163" s="31"/>
    </row>
    <row r="164">
      <c r="A164" s="31"/>
      <c r="B164" s="31"/>
      <c r="C164" s="31"/>
      <c r="D164" s="31"/>
      <c r="E164" s="31"/>
    </row>
    <row r="165">
      <c r="A165" s="31"/>
      <c r="B165" s="31"/>
      <c r="C165" s="31"/>
      <c r="D165" s="31"/>
      <c r="E165" s="31"/>
    </row>
    <row r="166">
      <c r="A166" s="31"/>
      <c r="B166" s="31"/>
      <c r="C166" s="31"/>
      <c r="D166" s="31"/>
      <c r="E166" s="31"/>
    </row>
    <row r="167">
      <c r="A167" s="31"/>
      <c r="B167" s="31"/>
      <c r="C167" s="31"/>
      <c r="D167" s="31"/>
      <c r="E167" s="31"/>
    </row>
    <row r="168">
      <c r="A168" s="31"/>
      <c r="B168" s="31"/>
      <c r="C168" s="31"/>
      <c r="D168" s="31"/>
      <c r="E168" s="31"/>
    </row>
    <row r="169">
      <c r="A169" s="31"/>
      <c r="B169" s="31"/>
      <c r="C169" s="31"/>
      <c r="D169" s="31"/>
      <c r="E169" s="31"/>
    </row>
    <row r="170">
      <c r="A170" s="31"/>
      <c r="B170" s="31"/>
      <c r="C170" s="31"/>
      <c r="D170" s="31"/>
      <c r="E170" s="31"/>
    </row>
    <row r="171">
      <c r="A171" s="31"/>
      <c r="B171" s="31"/>
      <c r="C171" s="31"/>
      <c r="D171" s="31"/>
      <c r="E171" s="31"/>
    </row>
    <row r="172">
      <c r="A172" s="31"/>
      <c r="B172" s="31"/>
      <c r="C172" s="31"/>
      <c r="D172" s="31"/>
      <c r="E172" s="31"/>
    </row>
    <row r="173">
      <c r="A173" s="31"/>
      <c r="B173" s="31"/>
      <c r="C173" s="31"/>
      <c r="D173" s="31"/>
      <c r="E173" s="31"/>
    </row>
    <row r="174">
      <c r="A174" s="31"/>
      <c r="B174" s="31"/>
      <c r="C174" s="31"/>
      <c r="D174" s="31"/>
      <c r="E174" s="31"/>
    </row>
    <row r="175">
      <c r="A175" s="31"/>
      <c r="B175" s="31"/>
      <c r="C175" s="31"/>
      <c r="D175" s="31"/>
      <c r="E175" s="31"/>
    </row>
    <row r="176">
      <c r="A176" s="31"/>
      <c r="B176" s="31"/>
      <c r="C176" s="31"/>
      <c r="D176" s="31"/>
      <c r="E176" s="31"/>
    </row>
    <row r="177">
      <c r="A177" s="31"/>
      <c r="B177" s="31"/>
      <c r="C177" s="31"/>
      <c r="D177" s="31"/>
      <c r="E177" s="31"/>
    </row>
    <row r="178">
      <c r="A178" s="31"/>
      <c r="B178" s="31"/>
      <c r="C178" s="31"/>
      <c r="D178" s="31"/>
      <c r="E178" s="31"/>
    </row>
    <row r="179">
      <c r="A179" s="31"/>
      <c r="B179" s="31"/>
      <c r="C179" s="31"/>
      <c r="D179" s="31"/>
      <c r="E179" s="31"/>
    </row>
    <row r="180">
      <c r="A180" s="31"/>
      <c r="B180" s="31"/>
      <c r="C180" s="31"/>
      <c r="D180" s="31"/>
      <c r="E180" s="31"/>
    </row>
    <row r="181">
      <c r="A181" s="31"/>
      <c r="B181" s="31"/>
      <c r="C181" s="31"/>
      <c r="D181" s="31"/>
      <c r="E181" s="31"/>
    </row>
    <row r="182">
      <c r="A182" s="31"/>
      <c r="B182" s="31"/>
      <c r="C182" s="31"/>
      <c r="D182" s="31"/>
      <c r="E182" s="31"/>
    </row>
    <row r="183">
      <c r="A183" s="31"/>
      <c r="B183" s="31"/>
      <c r="C183" s="31"/>
      <c r="D183" s="31"/>
      <c r="E183" s="31"/>
    </row>
    <row r="184">
      <c r="A184" s="31"/>
      <c r="B184" s="31"/>
      <c r="C184" s="31"/>
      <c r="D184" s="31"/>
      <c r="E184" s="31"/>
    </row>
    <row r="185">
      <c r="A185" s="31"/>
      <c r="B185" s="31"/>
      <c r="C185" s="31"/>
      <c r="D185" s="31"/>
      <c r="E185" s="31"/>
    </row>
    <row r="186">
      <c r="A186" s="31"/>
      <c r="B186" s="31"/>
      <c r="C186" s="31"/>
      <c r="D186" s="31"/>
      <c r="E186" s="31"/>
    </row>
    <row r="187">
      <c r="A187" s="31"/>
      <c r="B187" s="31"/>
      <c r="C187" s="31"/>
      <c r="D187" s="31"/>
      <c r="E187" s="31"/>
    </row>
    <row r="188">
      <c r="A188" s="31"/>
    </row>
    <row r="189">
      <c r="A189" s="31"/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</sheetData>
  <autoFilter ref="$A$2:$C$20"/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dimension ref="A1:D974"/>
  <sheetViews>
    <sheetView workbookViewId="0"/>
  </sheetViews>
  <sheetFormatPr customHeight="1" defaultColWidth="14.43" defaultRowHeight="15.75"/>
  <cols>
    <col min="1" max="1" customWidth="true" width="17.86" collapsed="false"/>
    <col min="2" max="2" customWidth="true" width="18.29" collapsed="false"/>
    <col min="3" max="3" customWidth="true" width="34.43" collapsed="false"/>
    <col min="4" max="4" customWidth="true" width="27.14" collapsed="false"/>
  </cols>
  <sheetData>
    <row r="1" ht="40.5" customHeight="1">
      <c r="A1" s="4"/>
      <c r="B1" s="7" t="s">
        <v>25</v>
      </c>
      <c r="C1" s="12"/>
      <c r="D1" s="3"/>
    </row>
    <row r="2" ht="47.25" customHeight="1">
      <c r="A2" s="11" t="s">
        <v>6</v>
      </c>
      <c r="B2" s="13" t="s">
        <v>8</v>
      </c>
      <c r="C2" s="14" t="s">
        <v>26</v>
      </c>
      <c r="D2" s="14" t="s">
        <v>27</v>
      </c>
    </row>
    <row r="3">
      <c r="A3" s="16">
        <f>Main!A3</f>
        <v>1723</v>
      </c>
      <c r="B3" s="37">
        <f>IFERROR(__xludf.DUMMYFUNCTION("IFERROR(SUMPRODUCT(C3:D3,regexreplace(TEXT($C$2:D$2, ""0.0000""), ""\D+"","""")) / SumIf(ARRAYFORMULA(regexreplace(TEXT($C$2:D$2, ""0.0000""), ""\D+"",) /1),""&gt;-1"") ,IFERROR( AVERAGEIF(C3:D3, ""&gt;-1""),""N/A""))"),0.9667)</f>
        <v>0.9667</v>
      </c>
      <c r="C3" s="24">
        <v>0.9667</v>
      </c>
      <c r="D3" s="24"/>
    </row>
    <row r="4">
      <c r="A4" s="16">
        <f>Main!A4</f>
        <v>1724</v>
      </c>
      <c r="B4" s="19">
        <f>IFERROR(__xludf.DUMMYFUNCTION("IFERROR(SUMPRODUCT(C4:D4,regexreplace(TEXT($C$2:D$2, ""0.0000""), ""\D+"","""")) / SumIf(ARRAYFORMULA(regexreplace(TEXT($C$2:D$2, ""0.0000""), ""\D+"",) /1),""&gt;-1"") ,IFERROR( AVERAGEIF(C4:D4, ""&gt;-1""),""N/A""))"),0.6)</f>
        <v>0.6</v>
      </c>
      <c r="C4" s="24">
        <v>0.6</v>
      </c>
      <c r="D4" s="24"/>
    </row>
    <row r="5">
      <c r="A5" s="16">
        <f>Main!A5</f>
        <v>1725</v>
      </c>
      <c r="B5" s="19">
        <f>IFERROR(__xludf.DUMMYFUNCTION("IFERROR(SUMPRODUCT(C5:D5,regexreplace(TEXT($C$2:D$2, ""0.0000""), ""\D+"","""")) / SumIf(ARRAYFORMULA(regexreplace(TEXT($C$2:D$2, ""0.0000""), ""\D+"",) /1),""&gt;-1"") ,IFERROR( AVERAGEIF(C5:D5, ""&gt;-1""),""N/A""))"),0.75)</f>
        <v>0.75</v>
      </c>
      <c r="C5" s="24">
        <v>0.75</v>
      </c>
      <c r="D5" s="24"/>
    </row>
    <row r="6">
      <c r="A6" s="16">
        <f>Main!A6</f>
        <v>1726</v>
      </c>
      <c r="B6" s="19">
        <f>IFERROR(__xludf.DUMMYFUNCTION("IFERROR(SUMPRODUCT(C6:D6,regexreplace(TEXT($C$2:D$2, ""0.0000""), ""\D+"","""")) / SumIf(ARRAYFORMULA(regexreplace(TEXT($C$2:D$2, ""0.0000""), ""\D+"",) /1),""&gt;-1"") ,IFERROR( AVERAGEIF(C6:D6, ""&gt;-1""),""N/A""))"),0.6833)</f>
        <v>0.6833</v>
      </c>
      <c r="C6" s="24">
        <v>0.6833</v>
      </c>
      <c r="D6" s="24"/>
    </row>
    <row r="7">
      <c r="A7" s="16">
        <f>Main!A7</f>
        <v>1727</v>
      </c>
      <c r="B7" s="19">
        <f>IFERROR(__xludf.DUMMYFUNCTION("IFERROR(SUMPRODUCT(C7:D7,regexreplace(TEXT($C$2:D$2, ""0.0000""), ""\D+"","""")) / SumIf(ARRAYFORMULA(regexreplace(TEXT($C$2:D$2, ""0.0000""), ""\D+"",) /1),""&gt;-1"") ,IFERROR( AVERAGEIF(C7:D7, ""&gt;-1""),""N/A""))"),0.6833)</f>
        <v>0.6833</v>
      </c>
      <c r="C7" s="24">
        <v>0.6833</v>
      </c>
      <c r="D7" s="24"/>
    </row>
    <row r="8" ht="15.75" customHeight="1">
      <c r="A8" s="16">
        <f>Main!A8</f>
        <v>1728</v>
      </c>
      <c r="B8" s="19">
        <f>IFERROR(__xludf.DUMMYFUNCTION("IFERROR(SUMPRODUCT(C8:D8,regexreplace(TEXT($C$2:D$2, ""0.0000""), ""\D+"","""")) / SumIf(ARRAYFORMULA(regexreplace(TEXT($C$2:D$2, ""0.0000""), ""\D+"",) /1),""&gt;-1"") ,IFERROR( AVERAGEIF(C8:D8, ""&gt;-1""),""N/A""))"),0.7333)</f>
        <v>0.7333</v>
      </c>
      <c r="C8" s="24">
        <v>0.7333</v>
      </c>
      <c r="D8" s="24"/>
    </row>
    <row r="9" ht="15.75" customHeight="1">
      <c r="A9" s="16">
        <f>Main!A9</f>
        <v>1729</v>
      </c>
      <c r="B9" s="19">
        <f>IFERROR(__xludf.DUMMYFUNCTION("IFERROR(SUMPRODUCT(C9:D9,regexreplace(TEXT($C$2:D$2, ""0.0000""), ""\D+"","""")) / SumIf(ARRAYFORMULA(regexreplace(TEXT($C$2:D$2, ""0.0000""), ""\D+"",) /1),""&gt;-1"") ,IFERROR( AVERAGEIF(C9:D9, ""&gt;-1""),""N/A""))"),0.7)</f>
        <v>0.7</v>
      </c>
      <c r="C9" s="24">
        <v>0.7</v>
      </c>
      <c r="D9" s="24"/>
    </row>
    <row r="10" ht="15.75" customHeight="1">
      <c r="A10" s="16">
        <f>Main!A10</f>
        <v>1730</v>
      </c>
      <c r="B10" s="19">
        <f>IFERROR(__xludf.DUMMYFUNCTION("IFERROR(SUMPRODUCT(C10:D10,regexreplace(TEXT($C$2:D$2, ""0.0000""), ""\D+"","""")) / SumIf(ARRAYFORMULA(regexreplace(TEXT($C$2:D$2, ""0.0000""), ""\D+"",) /1),""&gt;-1"") ,IFERROR( AVERAGEIF(C10:D10, ""&gt;-1""),""N/A""))"),0.6167)</f>
        <v>0.6167</v>
      </c>
      <c r="C10" s="24">
        <v>0.6167</v>
      </c>
      <c r="D10" s="24"/>
    </row>
    <row r="11">
      <c r="A11" s="16">
        <f>Main!A11</f>
        <v>1731</v>
      </c>
      <c r="B11" s="19">
        <f>IFERROR(__xludf.DUMMYFUNCTION("IFERROR(SUMPRODUCT(C11:D11,regexreplace(TEXT($C$2:D$2, ""0.0000""), ""\D+"","""")) / SumIf(ARRAYFORMULA(regexreplace(TEXT($C$2:D$2, ""0.0000""), ""\D+"",) /1),""&gt;-1"") ,IFERROR( AVERAGEIF(C11:D11, ""&gt;-1""),""N/A""))"),0.5833)</f>
        <v>0.5833</v>
      </c>
      <c r="C11" s="24">
        <v>0.5833</v>
      </c>
      <c r="D11" s="24"/>
    </row>
    <row r="12">
      <c r="A12" s="16">
        <f>Main!A12</f>
        <v>1732</v>
      </c>
      <c r="B12" s="19">
        <f>IFERROR(__xludf.DUMMYFUNCTION("IFERROR(SUMPRODUCT(C12:D12,regexreplace(TEXT($C$2:D$2, ""0.0000""), ""\D+"","""")) / SumIf(ARRAYFORMULA(regexreplace(TEXT($C$2:D$2, ""0.0000""), ""\D+"",) /1),""&gt;-1"") ,IFERROR( AVERAGEIF(C12:D12, ""&gt;-1""),""N/A""))"),0.65)</f>
        <v>0.65</v>
      </c>
      <c r="C12" s="24">
        <v>0.65</v>
      </c>
      <c r="D12" s="24"/>
    </row>
    <row r="13">
      <c r="A13" s="16">
        <f>Main!A13</f>
        <v>1733</v>
      </c>
      <c r="B13" s="19">
        <f>IFERROR(__xludf.DUMMYFUNCTION("IFERROR(SUMPRODUCT(C13:D13,regexreplace(TEXT($C$2:D$2, ""0.0000""), ""\D+"","""")) / SumIf(ARRAYFORMULA(regexreplace(TEXT($C$2:D$2, ""0.0000""), ""\D+"",) /1),""&gt;-1"") ,IFERROR( AVERAGEIF(C13:D13, ""&gt;-1""),""N/A""))"),0.9)</f>
        <v>0.9</v>
      </c>
      <c r="C13" s="24">
        <v>0.9</v>
      </c>
      <c r="D13" s="24"/>
    </row>
    <row r="14">
      <c r="A14" s="16">
        <f>Main!A14</f>
        <v>1734</v>
      </c>
      <c r="B14" s="19">
        <f>IFERROR(__xludf.DUMMYFUNCTION("IFERROR(SUMPRODUCT(C14:D14,regexreplace(TEXT($C$2:D$2, ""0.0000""), ""\D+"","""")) / SumIf(ARRAYFORMULA(regexreplace(TEXT($C$2:D$2, ""0.0000""), ""\D+"",) /1),""&gt;-1"") ,IFERROR( AVERAGEIF(C14:D14, ""&gt;-1""),""N/A""))"),0.8167)</f>
        <v>0.8167</v>
      </c>
      <c r="C14" s="24">
        <v>0.8167</v>
      </c>
      <c r="D14" s="24"/>
    </row>
    <row r="15">
      <c r="A15" s="16">
        <f>Main!A15</f>
        <v>1735</v>
      </c>
      <c r="B15" s="19">
        <f>IFERROR(__xludf.DUMMYFUNCTION("IFERROR(SUMPRODUCT(C15:D15,regexreplace(TEXT($C$2:D$2, ""0.0000""), ""\D+"","""")) / SumIf(ARRAYFORMULA(regexreplace(TEXT($C$2:D$2, ""0.0000""), ""\D+"",) /1),""&gt;-1"") ,IFERROR( AVERAGEIF(C15:D15, ""&gt;-1""),""N/A""))"),0.5833)</f>
        <v>0.5833</v>
      </c>
      <c r="C15" s="24">
        <v>0.5833</v>
      </c>
      <c r="D15" s="24"/>
    </row>
    <row r="16">
      <c r="A16" s="16">
        <f>Main!A16</f>
        <v>1736</v>
      </c>
      <c r="B16" s="19">
        <f>IFERROR(__xludf.DUMMYFUNCTION("IFERROR(SUMPRODUCT(C16:D16,regexreplace(TEXT($C$2:D$2, ""0.0000""), ""\D+"","""")) / SumIf(ARRAYFORMULA(regexreplace(TEXT($C$2:D$2, ""0.0000""), ""\D+"",) /1),""&gt;-1"") ,IFERROR( AVERAGEIF(C16:D16, ""&gt;-1""),""N/A""))"),0.9667)</f>
        <v>0.9667</v>
      </c>
      <c r="C16" s="24">
        <v>0.9667</v>
      </c>
      <c r="D16" s="24"/>
    </row>
    <row r="17">
      <c r="A17" s="16">
        <f>Main!A17</f>
        <v>1737</v>
      </c>
      <c r="B17" s="19">
        <f>IFERROR(__xludf.DUMMYFUNCTION("IFERROR(SUMPRODUCT(C17:D17,regexreplace(TEXT($C$2:D$2, ""0.0000""), ""\D+"","""")) / SumIf(ARRAYFORMULA(regexreplace(TEXT($C$2:D$2, ""0.0000""), ""\D+"",) /1),""&gt;-1"") ,IFERROR( AVERAGEIF(C17:D17, ""&gt;-1""),""N/A""))"),0.7333)</f>
        <v>0.7333</v>
      </c>
      <c r="C17" s="24">
        <v>0.7333</v>
      </c>
      <c r="D17" s="24"/>
    </row>
    <row r="18">
      <c r="A18" s="16">
        <f>Main!A18</f>
        <v>1738</v>
      </c>
      <c r="B18" s="19">
        <f>IFERROR(__xludf.DUMMYFUNCTION("IFERROR(SUMPRODUCT(C18:D18,regexreplace(TEXT($C$2:D$2, ""0.0000""), ""\D+"","""")) / SumIf(ARRAYFORMULA(regexreplace(TEXT($C$2:D$2, ""0.0000""), ""\D+"",) /1),""&gt;-1"") ,IFERROR( AVERAGEIF(C18:D18, ""&gt;-1""),""N/A""))"),0.6)</f>
        <v>0.6</v>
      </c>
      <c r="C18" s="24">
        <v>0.6</v>
      </c>
      <c r="D18" s="24"/>
    </row>
    <row r="19">
      <c r="A19" s="16">
        <f>Main!A19</f>
        <v>1739</v>
      </c>
      <c r="B19" s="19">
        <f>IFERROR(__xludf.DUMMYFUNCTION("IFERROR(SUMPRODUCT(C19:D19,regexreplace(TEXT($C$2:D$2, ""0.0000""), ""\D+"","""")) / SumIf(ARRAYFORMULA(regexreplace(TEXT($C$2:D$2, ""0.0000""), ""\D+"",) /1),""&gt;-1"") ,IFERROR( AVERAGEIF(C19:D19, ""&gt;-1""),""N/A""))"),0.5167)</f>
        <v>0.5167</v>
      </c>
      <c r="C19" s="24">
        <v>0.5167</v>
      </c>
      <c r="D19" s="24"/>
    </row>
    <row r="20">
      <c r="A20" s="16">
        <f>Main!A20</f>
        <v>1740</v>
      </c>
      <c r="B20" s="19">
        <f>IFERROR(__xludf.DUMMYFUNCTION("IFERROR(SUMPRODUCT(C20:D20,regexreplace(TEXT($C$2:D$2, ""0.0000""), ""\D+"","""")) / SumIf(ARRAYFORMULA(regexreplace(TEXT($C$2:D$2, ""0.0000""), ""\D+"",) /1),""&gt;-1"") ,IFERROR( AVERAGEIF(C20:D20, ""&gt;-1""),""N/A""))"),0.8167)</f>
        <v>0.8167</v>
      </c>
      <c r="C20" s="24">
        <v>0.8167</v>
      </c>
      <c r="D20" s="24"/>
    </row>
    <row r="21">
      <c r="A21" s="16">
        <f>Main!A21</f>
        <v>1741</v>
      </c>
      <c r="B21" s="19">
        <f>IFERROR(__xludf.DUMMYFUNCTION("IFERROR(SUMPRODUCT(C21:D21,regexreplace(TEXT($C$2:D$2, ""0.0000""), ""\D+"","""")) / SumIf(ARRAYFORMULA(regexreplace(TEXT($C$2:D$2, ""0.0000""), ""\D+"",) /1),""&gt;-1"") ,IFERROR( AVERAGEIF(C21:D21, ""&gt;-1""),""N/A""))"),0.6667000000000001)</f>
        <v>0.6667</v>
      </c>
      <c r="C21" s="24">
        <v>0.6667</v>
      </c>
      <c r="D21" s="24"/>
    </row>
    <row r="22">
      <c r="A22" s="16">
        <f>Main!A22</f>
        <v>1742</v>
      </c>
      <c r="B22" s="19">
        <f>IFERROR(__xludf.DUMMYFUNCTION("IFERROR(SUMPRODUCT(C22:D22,regexreplace(TEXT($C$2:D$2, ""0.0000""), ""\D+"","""")) / SumIf(ARRAYFORMULA(regexreplace(TEXT($C$2:D$2, ""0.0000""), ""\D+"",) /1),""&gt;-1"") ,IFERROR( AVERAGEIF(C22:D22, ""&gt;-1""),""N/A""))"),0.8)</f>
        <v>0.8</v>
      </c>
      <c r="C22" s="24">
        <v>0.8</v>
      </c>
      <c r="D22" s="24"/>
    </row>
    <row r="23">
      <c r="A23" s="31"/>
      <c r="B23" s="31"/>
      <c r="C23" s="31"/>
      <c r="D23" s="31"/>
    </row>
    <row r="24">
      <c r="A24" s="31"/>
      <c r="B24" s="31"/>
      <c r="C24" s="31"/>
      <c r="D24" s="31"/>
    </row>
    <row r="25">
      <c r="A25" s="31"/>
      <c r="B25" s="31"/>
      <c r="C25" s="31"/>
      <c r="D25" s="31"/>
    </row>
    <row r="26">
      <c r="A26" s="31"/>
      <c r="B26" s="31"/>
      <c r="C26" s="31"/>
      <c r="D26" s="31"/>
    </row>
    <row r="27">
      <c r="A27" s="31"/>
      <c r="B27" s="31"/>
      <c r="C27" s="31"/>
      <c r="D27" s="31"/>
    </row>
    <row r="28">
      <c r="A28" s="31"/>
      <c r="B28" s="31"/>
      <c r="C28" s="31"/>
      <c r="D28" s="31"/>
    </row>
    <row r="29">
      <c r="A29" s="31"/>
      <c r="B29" s="31"/>
      <c r="C29" s="31"/>
      <c r="D29" s="31"/>
    </row>
    <row r="30">
      <c r="A30" s="31"/>
      <c r="B30" s="31"/>
      <c r="C30" s="31"/>
      <c r="D30" s="31"/>
    </row>
    <row r="31">
      <c r="A31" s="31"/>
      <c r="B31" s="31"/>
      <c r="C31" s="31"/>
      <c r="D31" s="31"/>
    </row>
    <row r="32">
      <c r="A32" s="31"/>
      <c r="B32" s="31"/>
      <c r="C32" s="31"/>
      <c r="D32" s="31"/>
    </row>
    <row r="33">
      <c r="A33" s="31"/>
      <c r="B33" s="31"/>
      <c r="C33" s="31"/>
      <c r="D33" s="31"/>
    </row>
    <row r="34">
      <c r="A34" s="31"/>
      <c r="B34" s="31"/>
      <c r="C34" s="31"/>
      <c r="D34" s="31"/>
    </row>
    <row r="35">
      <c r="A35" s="31"/>
      <c r="B35" s="31"/>
      <c r="C35" s="31"/>
      <c r="D35" s="31"/>
    </row>
    <row r="36">
      <c r="A36" s="31"/>
      <c r="B36" s="31"/>
      <c r="C36" s="31"/>
      <c r="D36" s="31"/>
    </row>
    <row r="37">
      <c r="A37" s="31"/>
      <c r="B37" s="31"/>
      <c r="C37" s="31"/>
      <c r="D37" s="31"/>
    </row>
    <row r="38">
      <c r="A38" s="31"/>
      <c r="B38" s="31"/>
      <c r="C38" s="31"/>
      <c r="D38" s="31"/>
    </row>
    <row r="39">
      <c r="A39" s="31"/>
      <c r="B39" s="31"/>
      <c r="C39" s="31"/>
      <c r="D39" s="31"/>
    </row>
    <row r="40">
      <c r="A40" s="31"/>
      <c r="B40" s="31"/>
      <c r="C40" s="31"/>
      <c r="D40" s="31"/>
    </row>
    <row r="41">
      <c r="A41" s="31"/>
      <c r="B41" s="31"/>
      <c r="C41" s="31"/>
      <c r="D41" s="31"/>
    </row>
    <row r="42">
      <c r="A42" s="31"/>
      <c r="B42" s="31"/>
      <c r="C42" s="31"/>
      <c r="D42" s="31"/>
    </row>
    <row r="43">
      <c r="A43" s="31"/>
      <c r="B43" s="31"/>
      <c r="C43" s="31"/>
      <c r="D43" s="31"/>
    </row>
    <row r="44">
      <c r="A44" s="31"/>
      <c r="B44" s="31"/>
      <c r="C44" s="31"/>
      <c r="D44" s="31"/>
    </row>
    <row r="45">
      <c r="A45" s="31"/>
      <c r="B45" s="31"/>
      <c r="C45" s="31"/>
      <c r="D45" s="31"/>
    </row>
    <row r="46">
      <c r="A46" s="31"/>
      <c r="B46" s="31"/>
      <c r="C46" s="31"/>
      <c r="D46" s="31"/>
    </row>
    <row r="47">
      <c r="A47" s="31"/>
      <c r="B47" s="31"/>
      <c r="C47" s="31"/>
      <c r="D47" s="31"/>
    </row>
    <row r="48">
      <c r="A48" s="31"/>
      <c r="B48" s="31"/>
      <c r="C48" s="31"/>
      <c r="D48" s="31"/>
    </row>
    <row r="49">
      <c r="A49" s="31"/>
      <c r="B49" s="31"/>
      <c r="C49" s="31"/>
      <c r="D49" s="31"/>
    </row>
    <row r="50">
      <c r="A50" s="31"/>
      <c r="B50" s="31"/>
      <c r="C50" s="31"/>
      <c r="D50" s="31"/>
    </row>
    <row r="51">
      <c r="A51" s="31"/>
      <c r="B51" s="31"/>
      <c r="C51" s="31"/>
      <c r="D51" s="31"/>
    </row>
    <row r="52">
      <c r="A52" s="31"/>
      <c r="B52" s="31"/>
      <c r="C52" s="31"/>
      <c r="D52" s="31"/>
    </row>
    <row r="53">
      <c r="A53" s="31"/>
      <c r="B53" s="31"/>
      <c r="C53" s="31"/>
      <c r="D53" s="31"/>
    </row>
    <row r="54">
      <c r="A54" s="31"/>
      <c r="B54" s="31"/>
      <c r="C54" s="31"/>
      <c r="D54" s="31"/>
    </row>
    <row r="55">
      <c r="A55" s="31"/>
      <c r="B55" s="31"/>
      <c r="C55" s="31"/>
      <c r="D55" s="31"/>
    </row>
    <row r="56">
      <c r="A56" s="31"/>
      <c r="B56" s="31"/>
      <c r="C56" s="31"/>
      <c r="D56" s="31"/>
    </row>
    <row r="57">
      <c r="A57" s="31"/>
      <c r="B57" s="31"/>
      <c r="C57" s="31"/>
      <c r="D57" s="31"/>
    </row>
    <row r="58">
      <c r="A58" s="31"/>
      <c r="B58" s="31"/>
      <c r="C58" s="31"/>
      <c r="D58" s="31"/>
    </row>
    <row r="59">
      <c r="A59" s="31"/>
      <c r="B59" s="31"/>
      <c r="C59" s="31"/>
      <c r="D59" s="31"/>
    </row>
    <row r="60">
      <c r="A60" s="31"/>
      <c r="B60" s="31"/>
      <c r="C60" s="31"/>
      <c r="D60" s="31"/>
    </row>
    <row r="61">
      <c r="A61" s="31"/>
      <c r="B61" s="31"/>
      <c r="C61" s="31"/>
      <c r="D61" s="31"/>
    </row>
    <row r="62">
      <c r="A62" s="31"/>
      <c r="B62" s="31"/>
      <c r="C62" s="31"/>
      <c r="D62" s="31"/>
    </row>
    <row r="63">
      <c r="A63" s="31"/>
      <c r="B63" s="31"/>
      <c r="C63" s="31"/>
      <c r="D63" s="31"/>
    </row>
    <row r="64">
      <c r="A64" s="31"/>
      <c r="B64" s="31"/>
      <c r="C64" s="31"/>
      <c r="D64" s="31"/>
    </row>
    <row r="65">
      <c r="A65" s="31"/>
      <c r="B65" s="31"/>
      <c r="C65" s="31"/>
      <c r="D65" s="31"/>
    </row>
    <row r="66">
      <c r="A66" s="31"/>
      <c r="B66" s="31"/>
      <c r="C66" s="31"/>
      <c r="D66" s="31"/>
    </row>
    <row r="67">
      <c r="A67" s="31"/>
      <c r="B67" s="31"/>
      <c r="C67" s="31"/>
      <c r="D67" s="31"/>
    </row>
    <row r="68">
      <c r="A68" s="31"/>
      <c r="B68" s="31"/>
      <c r="C68" s="31"/>
      <c r="D68" s="31"/>
    </row>
    <row r="69">
      <c r="A69" s="31"/>
      <c r="B69" s="31"/>
      <c r="C69" s="31"/>
      <c r="D69" s="31"/>
    </row>
    <row r="70">
      <c r="A70" s="31"/>
      <c r="B70" s="31"/>
      <c r="C70" s="31"/>
      <c r="D70" s="31"/>
    </row>
    <row r="71">
      <c r="A71" s="31"/>
      <c r="B71" s="31"/>
      <c r="C71" s="31"/>
      <c r="D71" s="31"/>
    </row>
    <row r="72">
      <c r="A72" s="31"/>
      <c r="B72" s="31"/>
      <c r="C72" s="31"/>
      <c r="D72" s="31"/>
    </row>
    <row r="73">
      <c r="A73" s="31"/>
      <c r="B73" s="31"/>
      <c r="C73" s="31"/>
      <c r="D73" s="31"/>
    </row>
    <row r="74">
      <c r="A74" s="31"/>
      <c r="B74" s="31"/>
      <c r="C74" s="31"/>
      <c r="D74" s="31"/>
    </row>
    <row r="75">
      <c r="A75" s="31"/>
      <c r="B75" s="31"/>
      <c r="C75" s="31"/>
      <c r="D75" s="31"/>
    </row>
    <row r="76">
      <c r="A76" s="31"/>
      <c r="B76" s="31"/>
      <c r="C76" s="31"/>
      <c r="D76" s="31"/>
    </row>
    <row r="77">
      <c r="A77" s="31"/>
      <c r="B77" s="31"/>
      <c r="C77" s="31"/>
      <c r="D77" s="31"/>
    </row>
    <row r="78">
      <c r="A78" s="31"/>
      <c r="B78" s="31"/>
      <c r="C78" s="31"/>
      <c r="D78" s="31"/>
    </row>
    <row r="79">
      <c r="A79" s="31"/>
      <c r="B79" s="31"/>
      <c r="C79" s="31"/>
      <c r="D79" s="31"/>
    </row>
    <row r="80">
      <c r="A80" s="31"/>
      <c r="B80" s="31"/>
      <c r="C80" s="31"/>
      <c r="D80" s="31"/>
    </row>
    <row r="81">
      <c r="A81" s="31"/>
      <c r="B81" s="31"/>
      <c r="C81" s="31"/>
      <c r="D81" s="31"/>
    </row>
    <row r="82">
      <c r="A82" s="31"/>
      <c r="B82" s="31"/>
      <c r="C82" s="31"/>
      <c r="D82" s="31"/>
    </row>
    <row r="83">
      <c r="A83" s="31"/>
      <c r="B83" s="31"/>
      <c r="C83" s="31"/>
      <c r="D83" s="31"/>
    </row>
    <row r="84">
      <c r="A84" s="31"/>
      <c r="B84" s="31"/>
      <c r="C84" s="31"/>
      <c r="D84" s="31"/>
    </row>
    <row r="85">
      <c r="A85" s="31"/>
      <c r="B85" s="31"/>
      <c r="C85" s="31"/>
      <c r="D85" s="31"/>
    </row>
    <row r="86">
      <c r="A86" s="31"/>
      <c r="B86" s="31"/>
      <c r="C86" s="31"/>
      <c r="D86" s="31"/>
    </row>
    <row r="87">
      <c r="A87" s="31"/>
      <c r="B87" s="31"/>
      <c r="C87" s="31"/>
      <c r="D87" s="31"/>
    </row>
    <row r="88">
      <c r="A88" s="31"/>
      <c r="B88" s="31"/>
      <c r="C88" s="31"/>
      <c r="D88" s="31"/>
    </row>
    <row r="89">
      <c r="A89" s="31"/>
      <c r="B89" s="31"/>
      <c r="C89" s="31"/>
      <c r="D89" s="31"/>
    </row>
    <row r="90">
      <c r="A90" s="31"/>
      <c r="B90" s="31"/>
      <c r="C90" s="31"/>
      <c r="D90" s="31"/>
    </row>
    <row r="91">
      <c r="A91" s="31"/>
      <c r="B91" s="31"/>
      <c r="C91" s="31"/>
      <c r="D91" s="31"/>
    </row>
    <row r="92">
      <c r="A92" s="31"/>
      <c r="B92" s="31"/>
      <c r="C92" s="31"/>
      <c r="D92" s="31"/>
    </row>
    <row r="93">
      <c r="A93" s="31"/>
      <c r="B93" s="31"/>
      <c r="C93" s="31"/>
      <c r="D93" s="31"/>
    </row>
    <row r="94">
      <c r="A94" s="31"/>
      <c r="B94" s="31"/>
      <c r="C94" s="31"/>
      <c r="D94" s="31"/>
    </row>
    <row r="95">
      <c r="A95" s="31"/>
      <c r="B95" s="31"/>
      <c r="C95" s="31"/>
      <c r="D95" s="31"/>
    </row>
    <row r="96">
      <c r="A96" s="31"/>
      <c r="B96" s="31"/>
      <c r="C96" s="31"/>
      <c r="D96" s="31"/>
    </row>
    <row r="97">
      <c r="A97" s="31"/>
      <c r="B97" s="31"/>
      <c r="C97" s="31"/>
      <c r="D97" s="31"/>
    </row>
    <row r="98">
      <c r="A98" s="31"/>
      <c r="B98" s="31"/>
      <c r="C98" s="31"/>
      <c r="D98" s="31"/>
    </row>
    <row r="99">
      <c r="A99" s="31"/>
      <c r="B99" s="31"/>
      <c r="C99" s="31"/>
      <c r="D99" s="31"/>
    </row>
    <row r="100">
      <c r="A100" s="31"/>
      <c r="B100" s="31"/>
      <c r="C100" s="31"/>
      <c r="D100" s="31"/>
    </row>
    <row r="101">
      <c r="A101" s="31"/>
      <c r="B101" s="31"/>
      <c r="C101" s="31"/>
      <c r="D101" s="31"/>
    </row>
    <row r="102">
      <c r="A102" s="31"/>
      <c r="B102" s="31"/>
      <c r="C102" s="31"/>
      <c r="D102" s="31"/>
    </row>
    <row r="103">
      <c r="A103" s="31"/>
      <c r="B103" s="31"/>
      <c r="C103" s="31"/>
      <c r="D103" s="31"/>
    </row>
    <row r="104">
      <c r="A104" s="31"/>
      <c r="B104" s="31"/>
      <c r="C104" s="31"/>
      <c r="D104" s="31"/>
    </row>
    <row r="105">
      <c r="A105" s="31"/>
      <c r="B105" s="31"/>
      <c r="C105" s="31"/>
      <c r="D105" s="31"/>
    </row>
    <row r="106">
      <c r="A106" s="31"/>
      <c r="B106" s="31"/>
      <c r="C106" s="31"/>
      <c r="D106" s="31"/>
    </row>
    <row r="107">
      <c r="A107" s="31"/>
      <c r="B107" s="31"/>
      <c r="C107" s="31"/>
      <c r="D107" s="31"/>
    </row>
    <row r="108">
      <c r="A108" s="31"/>
      <c r="B108" s="31"/>
      <c r="C108" s="31"/>
      <c r="D108" s="31"/>
    </row>
    <row r="109">
      <c r="A109" s="31"/>
      <c r="B109" s="31"/>
      <c r="C109" s="31"/>
      <c r="D109" s="31"/>
    </row>
    <row r="110">
      <c r="A110" s="31"/>
      <c r="B110" s="31"/>
      <c r="C110" s="31"/>
      <c r="D110" s="31"/>
    </row>
    <row r="111">
      <c r="A111" s="31"/>
      <c r="B111" s="31"/>
      <c r="C111" s="31"/>
      <c r="D111" s="31"/>
    </row>
    <row r="112">
      <c r="A112" s="31"/>
      <c r="B112" s="31"/>
      <c r="C112" s="31"/>
      <c r="D112" s="31"/>
    </row>
    <row r="113">
      <c r="A113" s="31"/>
      <c r="B113" s="31"/>
      <c r="C113" s="31"/>
      <c r="D113" s="31"/>
    </row>
    <row r="114">
      <c r="A114" s="31"/>
      <c r="B114" s="31"/>
      <c r="C114" s="31"/>
      <c r="D114" s="31"/>
    </row>
    <row r="115">
      <c r="A115" s="31"/>
      <c r="B115" s="31"/>
      <c r="C115" s="31"/>
      <c r="D115" s="31"/>
    </row>
    <row r="116">
      <c r="A116" s="31"/>
      <c r="B116" s="31"/>
      <c r="C116" s="31"/>
      <c r="D116" s="31"/>
    </row>
    <row r="117">
      <c r="A117" s="31"/>
      <c r="B117" s="31"/>
      <c r="C117" s="31"/>
      <c r="D117" s="31"/>
    </row>
    <row r="118">
      <c r="A118" s="31"/>
      <c r="B118" s="31"/>
      <c r="C118" s="31"/>
      <c r="D118" s="31"/>
    </row>
    <row r="119">
      <c r="A119" s="31"/>
      <c r="B119" s="31"/>
      <c r="C119" s="31"/>
      <c r="D119" s="31"/>
    </row>
    <row r="120">
      <c r="A120" s="31"/>
      <c r="B120" s="31"/>
      <c r="C120" s="31"/>
      <c r="D120" s="31"/>
    </row>
    <row r="121">
      <c r="A121" s="31"/>
      <c r="B121" s="31"/>
      <c r="C121" s="31"/>
      <c r="D121" s="31"/>
    </row>
    <row r="122">
      <c r="A122" s="31"/>
      <c r="B122" s="31"/>
      <c r="C122" s="31"/>
      <c r="D122" s="31"/>
    </row>
    <row r="123">
      <c r="A123" s="31"/>
      <c r="B123" s="31"/>
      <c r="C123" s="31"/>
      <c r="D123" s="31"/>
    </row>
    <row r="124">
      <c r="A124" s="31"/>
      <c r="B124" s="31"/>
      <c r="C124" s="31"/>
      <c r="D124" s="31"/>
    </row>
    <row r="125">
      <c r="A125" s="31"/>
      <c r="B125" s="31"/>
      <c r="C125" s="31"/>
      <c r="D125" s="31"/>
    </row>
    <row r="126">
      <c r="A126" s="31"/>
      <c r="B126" s="31"/>
      <c r="C126" s="31"/>
      <c r="D126" s="31"/>
    </row>
    <row r="127">
      <c r="A127" s="31"/>
      <c r="B127" s="31"/>
      <c r="C127" s="31"/>
      <c r="D127" s="31"/>
    </row>
    <row r="128">
      <c r="A128" s="31"/>
      <c r="B128" s="31"/>
      <c r="C128" s="31"/>
      <c r="D128" s="31"/>
    </row>
    <row r="129">
      <c r="A129" s="31"/>
      <c r="B129" s="31"/>
      <c r="C129" s="31"/>
      <c r="D129" s="31"/>
    </row>
    <row r="130">
      <c r="A130" s="31"/>
      <c r="B130" s="31"/>
      <c r="C130" s="31"/>
      <c r="D130" s="31"/>
    </row>
    <row r="131">
      <c r="A131" s="31"/>
      <c r="B131" s="31"/>
      <c r="C131" s="31"/>
      <c r="D131" s="31"/>
    </row>
    <row r="132">
      <c r="A132" s="31"/>
      <c r="B132" s="31"/>
      <c r="C132" s="31"/>
      <c r="D132" s="31"/>
    </row>
    <row r="133">
      <c r="A133" s="31"/>
      <c r="B133" s="31"/>
      <c r="C133" s="31"/>
      <c r="D133" s="31"/>
    </row>
    <row r="134">
      <c r="A134" s="31"/>
      <c r="B134" s="31"/>
      <c r="C134" s="31"/>
      <c r="D134" s="31"/>
    </row>
    <row r="135">
      <c r="A135" s="31"/>
      <c r="B135" s="31"/>
      <c r="C135" s="31"/>
      <c r="D135" s="31"/>
    </row>
    <row r="136">
      <c r="A136" s="31"/>
      <c r="B136" s="31"/>
      <c r="C136" s="31"/>
      <c r="D136" s="31"/>
    </row>
    <row r="137">
      <c r="A137" s="31"/>
      <c r="B137" s="31"/>
      <c r="C137" s="31"/>
      <c r="D137" s="31"/>
    </row>
    <row r="138">
      <c r="A138" s="31"/>
      <c r="B138" s="31"/>
      <c r="C138" s="31"/>
      <c r="D138" s="31"/>
    </row>
    <row r="139">
      <c r="A139" s="31"/>
      <c r="B139" s="31"/>
      <c r="C139" s="31"/>
      <c r="D139" s="31"/>
    </row>
    <row r="140">
      <c r="A140" s="31"/>
      <c r="B140" s="31"/>
      <c r="C140" s="31"/>
      <c r="D140" s="31"/>
    </row>
    <row r="141">
      <c r="A141" s="31"/>
      <c r="B141" s="31"/>
      <c r="C141" s="31"/>
      <c r="D141" s="31"/>
    </row>
    <row r="142">
      <c r="A142" s="31"/>
      <c r="B142" s="31"/>
      <c r="C142" s="31"/>
      <c r="D142" s="31"/>
    </row>
    <row r="143">
      <c r="A143" s="31"/>
      <c r="B143" s="31"/>
      <c r="C143" s="31"/>
      <c r="D143" s="31"/>
    </row>
    <row r="144">
      <c r="A144" s="31"/>
      <c r="B144" s="31"/>
      <c r="C144" s="31"/>
      <c r="D144" s="31"/>
    </row>
    <row r="145">
      <c r="A145" s="31"/>
      <c r="B145" s="31"/>
      <c r="C145" s="31"/>
      <c r="D145" s="31"/>
    </row>
    <row r="146">
      <c r="A146" s="31"/>
      <c r="B146" s="31"/>
      <c r="C146" s="31"/>
      <c r="D146" s="31"/>
    </row>
    <row r="147">
      <c r="A147" s="31"/>
      <c r="B147" s="31"/>
      <c r="C147" s="31"/>
      <c r="D147" s="31"/>
    </row>
    <row r="148">
      <c r="A148" s="31"/>
      <c r="B148" s="31"/>
      <c r="C148" s="31"/>
      <c r="D148" s="31"/>
    </row>
    <row r="149">
      <c r="A149" s="31"/>
      <c r="B149" s="31"/>
      <c r="C149" s="31"/>
      <c r="D149" s="31"/>
    </row>
    <row r="150">
      <c r="A150" s="31"/>
      <c r="B150" s="31"/>
      <c r="C150" s="31"/>
      <c r="D150" s="31"/>
    </row>
    <row r="151">
      <c r="A151" s="31"/>
      <c r="B151" s="31"/>
      <c r="C151" s="31"/>
      <c r="D151" s="31"/>
    </row>
    <row r="152">
      <c r="A152" s="31"/>
      <c r="B152" s="31"/>
      <c r="C152" s="31"/>
      <c r="D152" s="31"/>
    </row>
    <row r="153">
      <c r="A153" s="31"/>
      <c r="B153" s="31"/>
      <c r="C153" s="31"/>
      <c r="D153" s="31"/>
    </row>
    <row r="154">
      <c r="A154" s="31"/>
      <c r="B154" s="31"/>
      <c r="C154" s="31"/>
      <c r="D154" s="31"/>
    </row>
    <row r="155">
      <c r="A155" s="31"/>
      <c r="B155" s="31"/>
      <c r="C155" s="31"/>
      <c r="D155" s="31"/>
    </row>
    <row r="156">
      <c r="A156" s="31"/>
      <c r="B156" s="31"/>
      <c r="C156" s="31"/>
      <c r="D156" s="31"/>
    </row>
    <row r="157">
      <c r="A157" s="31"/>
      <c r="B157" s="31"/>
      <c r="C157" s="31"/>
      <c r="D157" s="31"/>
    </row>
    <row r="158">
      <c r="A158" s="31"/>
      <c r="B158" s="31"/>
      <c r="C158" s="31"/>
      <c r="D158" s="31"/>
    </row>
    <row r="159">
      <c r="A159" s="31"/>
      <c r="B159" s="31"/>
      <c r="C159" s="31"/>
      <c r="D159" s="31"/>
    </row>
    <row r="160">
      <c r="A160" s="31"/>
      <c r="B160" s="31"/>
      <c r="C160" s="31"/>
      <c r="D160" s="31"/>
    </row>
    <row r="161">
      <c r="A161" s="31"/>
      <c r="B161" s="31"/>
      <c r="C161" s="31"/>
      <c r="D161" s="31"/>
    </row>
    <row r="162">
      <c r="A162" s="31"/>
      <c r="B162" s="31"/>
      <c r="C162" s="31"/>
      <c r="D162" s="31"/>
    </row>
    <row r="163">
      <c r="A163" s="31"/>
      <c r="B163" s="31"/>
      <c r="C163" s="31"/>
      <c r="D163" s="31"/>
    </row>
    <row r="164">
      <c r="A164" s="31"/>
      <c r="B164" s="31"/>
      <c r="C164" s="31"/>
      <c r="D164" s="31"/>
    </row>
    <row r="165">
      <c r="A165" s="31"/>
      <c r="B165" s="31"/>
      <c r="C165" s="31"/>
      <c r="D165" s="31"/>
    </row>
    <row r="166">
      <c r="A166" s="31"/>
      <c r="B166" s="31"/>
      <c r="C166" s="31"/>
      <c r="D166" s="31"/>
    </row>
    <row r="167">
      <c r="A167" s="31"/>
      <c r="B167" s="31"/>
      <c r="C167" s="31"/>
      <c r="D167" s="31"/>
    </row>
    <row r="168">
      <c r="A168" s="31"/>
      <c r="B168" s="31"/>
      <c r="C168" s="31"/>
      <c r="D168" s="31"/>
    </row>
    <row r="169">
      <c r="A169" s="31"/>
      <c r="B169" s="31"/>
      <c r="C169" s="31"/>
      <c r="D169" s="31"/>
    </row>
    <row r="170">
      <c r="A170" s="31"/>
      <c r="B170" s="31"/>
      <c r="C170" s="31"/>
      <c r="D170" s="31"/>
    </row>
    <row r="171">
      <c r="A171" s="31"/>
      <c r="B171" s="31"/>
      <c r="C171" s="31"/>
      <c r="D171" s="31"/>
    </row>
    <row r="172">
      <c r="A172" s="31"/>
      <c r="B172" s="31"/>
      <c r="C172" s="31"/>
      <c r="D172" s="31"/>
    </row>
    <row r="173">
      <c r="A173" s="31"/>
      <c r="B173" s="31"/>
      <c r="C173" s="31"/>
      <c r="D173" s="31"/>
    </row>
    <row r="174">
      <c r="A174" s="31"/>
      <c r="B174" s="31"/>
      <c r="C174" s="31"/>
      <c r="D174" s="31"/>
    </row>
    <row r="175">
      <c r="A175" s="31"/>
      <c r="B175" s="31"/>
      <c r="C175" s="31"/>
      <c r="D175" s="31"/>
    </row>
    <row r="176">
      <c r="A176" s="31"/>
      <c r="B176" s="31"/>
      <c r="C176" s="31"/>
      <c r="D176" s="31"/>
    </row>
    <row r="177">
      <c r="A177" s="31"/>
      <c r="B177" s="31"/>
      <c r="C177" s="31"/>
      <c r="D177" s="31"/>
    </row>
    <row r="178">
      <c r="A178" s="31"/>
      <c r="B178" s="31"/>
      <c r="C178" s="31"/>
      <c r="D178" s="31"/>
    </row>
    <row r="179">
      <c r="A179" s="31"/>
      <c r="B179" s="31"/>
      <c r="C179" s="31"/>
      <c r="D179" s="31"/>
    </row>
    <row r="180">
      <c r="A180" s="31"/>
      <c r="B180" s="31"/>
      <c r="C180" s="31"/>
      <c r="D180" s="31"/>
    </row>
    <row r="181">
      <c r="A181" s="31"/>
      <c r="B181" s="31"/>
      <c r="C181" s="31"/>
      <c r="D181" s="31"/>
    </row>
    <row r="182">
      <c r="A182" s="31"/>
      <c r="B182" s="31"/>
      <c r="C182" s="31"/>
      <c r="D182" s="31"/>
    </row>
    <row r="183">
      <c r="A183" s="31"/>
      <c r="B183" s="31"/>
      <c r="C183" s="31"/>
      <c r="D183" s="31"/>
    </row>
    <row r="184">
      <c r="A184" s="31"/>
      <c r="B184" s="31"/>
      <c r="C184" s="31"/>
      <c r="D184" s="31"/>
    </row>
    <row r="185">
      <c r="A185" s="31"/>
      <c r="B185" s="31"/>
      <c r="C185" s="31"/>
      <c r="D185" s="31"/>
    </row>
    <row r="186">
      <c r="A186" s="31"/>
      <c r="B186" s="31"/>
      <c r="C186" s="31"/>
      <c r="D186" s="31"/>
    </row>
    <row r="187">
      <c r="A187" s="31"/>
      <c r="B187" s="31"/>
      <c r="C187" s="31"/>
      <c r="D187" s="31"/>
    </row>
    <row r="188">
      <c r="A188" s="31"/>
      <c r="B188" s="31"/>
      <c r="C188" s="31"/>
      <c r="D188" s="31"/>
    </row>
    <row r="189">
      <c r="A189" s="31"/>
      <c r="B189" s="31"/>
      <c r="C189" s="31"/>
      <c r="D189" s="31"/>
    </row>
    <row r="190">
      <c r="A190" s="31"/>
      <c r="B190" s="31"/>
      <c r="C190" s="31"/>
      <c r="D190" s="31"/>
    </row>
    <row r="191">
      <c r="A191" s="31"/>
      <c r="B191" s="31"/>
      <c r="C191" s="31"/>
      <c r="D191" s="31"/>
    </row>
    <row r="192">
      <c r="A192" s="31"/>
      <c r="B192" s="31"/>
      <c r="C192" s="31"/>
      <c r="D192" s="31"/>
    </row>
    <row r="193">
      <c r="A193" s="31"/>
      <c r="B193" s="31"/>
      <c r="C193" s="31"/>
      <c r="D193" s="31"/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</sheetData>
  <autoFilter ref="$A$2:$D$22"/>
  <mergeCells count="1">
    <mergeCell ref="B1:D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2"/>
  <sheetViews>
    <sheetView workbookViewId="0"/>
  </sheetViews>
  <sheetFormatPr customHeight="1" defaultColWidth="14.43" defaultRowHeight="15.75"/>
  <sheetData>
    <row r="1">
      <c r="A1" s="4"/>
      <c r="B1" s="7" t="s">
        <v>28</v>
      </c>
      <c r="C1" s="12"/>
      <c r="D1" s="3"/>
    </row>
    <row r="2">
      <c r="A2" s="11" t="s">
        <v>6</v>
      </c>
      <c r="B2" s="15" t="s">
        <v>8</v>
      </c>
      <c r="C2" s="21" t="s">
        <v>29</v>
      </c>
      <c r="D2" s="21" t="s">
        <v>30</v>
      </c>
    </row>
    <row r="3">
      <c r="A3" s="20">
        <v>1717.0</v>
      </c>
      <c r="B3" s="38">
        <f>IFERROR(__xludf.DUMMYFUNCTION("IFERROR(SUMPRODUCT(C3:Z3,regexreplace(TEXT($C$2:Z$2, ""0.0000""), ""\D+"","""")) / SumIf(ARRAYFORMULA(regexreplace(TEXT($C$2:Z$2, ""0.0000""), ""\D+"",) /1),""&gt;-1"") ,IFERROR( AVERAGEIF(C3:Z3, ""&gt;-1""),""N/A""))"),0.0)</f>
        <v>0</v>
      </c>
      <c r="C3" s="22"/>
      <c r="D3" s="22"/>
    </row>
    <row r="4">
      <c r="A4" s="20">
        <v>1705.0</v>
      </c>
      <c r="B4" s="38">
        <f>IFERROR(__xludf.DUMMYFUNCTION("IFERROR(SUMPRODUCT(C4:Z4,regexreplace(TEXT($C$2:Z$2, ""0.0000""), ""\D+"","""")) / SumIf(ARRAYFORMULA(regexreplace(TEXT($C$2:Z$2, ""0.0000""), ""\D+"",) /1),""&gt;-1"") ,IFERROR( AVERAGEIF(C4:Z4, ""&gt;-1""),""N/A""))"),0.0)</f>
        <v>0</v>
      </c>
      <c r="C4" s="22"/>
      <c r="D4" s="22"/>
    </row>
    <row r="5">
      <c r="A5" s="20">
        <v>1701.0</v>
      </c>
      <c r="B5" s="38">
        <f>IFERROR(__xludf.DUMMYFUNCTION("IFERROR(SUMPRODUCT(C5:Z5,regexreplace(TEXT($C$2:Z$2, ""0.0000""), ""\D+"","""")) / SumIf(ARRAYFORMULA(regexreplace(TEXT($C$2:Z$2, ""0.0000""), ""\D+"",) /1),""&gt;-1"") ,IFERROR( AVERAGEIF(C5:Z5, ""&gt;-1""),""N/A""))"),0.0)</f>
        <v>0</v>
      </c>
      <c r="C5" s="22"/>
      <c r="D5" s="22"/>
    </row>
    <row r="6">
      <c r="A6" s="20">
        <v>1713.0</v>
      </c>
      <c r="B6" s="38">
        <f>IFERROR(__xludf.DUMMYFUNCTION("IFERROR(SUMPRODUCT(C6:Z6,regexreplace(TEXT($C$2:Z$2, ""0.0000""), ""\D+"","""")) / SumIf(ARRAYFORMULA(regexreplace(TEXT($C$2:Z$2, ""0.0000""), ""\D+"",) /1),""&gt;-1"") ,IFERROR( AVERAGEIF(C6:Z6, ""&gt;-1""),""N/A""))"),0.0)</f>
        <v>0</v>
      </c>
      <c r="C6" s="22"/>
      <c r="D6" s="22"/>
    </row>
    <row r="7">
      <c r="A7" s="20">
        <v>1703.0</v>
      </c>
      <c r="B7" s="38">
        <f>IFERROR(__xludf.DUMMYFUNCTION("IFERROR(SUMPRODUCT(C7:Z7,regexreplace(TEXT($C$2:Z$2, ""0.0000""), ""\D+"","""")) / SumIf(ARRAYFORMULA(regexreplace(TEXT($C$2:Z$2, ""0.0000""), ""\D+"",) /1),""&gt;-1"") ,IFERROR( AVERAGEIF(C7:Z7, ""&gt;-1""),""N/A""))"),0.0)</f>
        <v>0</v>
      </c>
      <c r="C7" s="22"/>
      <c r="D7" s="22"/>
    </row>
    <row r="8">
      <c r="A8" s="20">
        <v>1721.0</v>
      </c>
      <c r="B8" s="38">
        <f>IFERROR(__xludf.DUMMYFUNCTION("IFERROR(SUMPRODUCT(C8:Z8,regexreplace(TEXT($C$2:Z$2, ""0.0000""), ""\D+"","""")) / SumIf(ARRAYFORMULA(regexreplace(TEXT($C$2:Z$2, ""0.0000""), ""\D+"",) /1),""&gt;-1"") ,IFERROR( AVERAGEIF(C8:Z8, ""&gt;-1""),""N/A""))"),0.0)</f>
        <v>0</v>
      </c>
      <c r="C8" s="22"/>
      <c r="D8" s="22"/>
    </row>
    <row r="9">
      <c r="A9" s="20">
        <v>1706.0</v>
      </c>
      <c r="B9" s="38">
        <f>IFERROR(__xludf.DUMMYFUNCTION("IFERROR(SUMPRODUCT(C9:Z9,regexreplace(TEXT($C$2:Z$2, ""0.0000""), ""\D+"","""")) / SumIf(ARRAYFORMULA(regexreplace(TEXT($C$2:Z$2, ""0.0000""), ""\D+"",) /1),""&gt;-1"") ,IFERROR( AVERAGEIF(C9:Z9, ""&gt;-1""),""N/A""))"),0.0)</f>
        <v>0</v>
      </c>
      <c r="C9" s="22"/>
      <c r="D9" s="22"/>
    </row>
    <row r="10">
      <c r="A10" s="20">
        <v>1722.0</v>
      </c>
      <c r="B10" s="38">
        <f>IFERROR(__xludf.DUMMYFUNCTION("IFERROR(SUMPRODUCT(C10:Z10,regexreplace(TEXT($C$2:Z$2, ""0.0000""), ""\D+"","""")) / SumIf(ARRAYFORMULA(regexreplace(TEXT($C$2:Z$2, ""0.0000""), ""\D+"",) /1),""&gt;-1"") ,IFERROR( AVERAGEIF(C10:Z10, ""&gt;-1""),""N/A""))"),0.0)</f>
        <v>0</v>
      </c>
      <c r="C10" s="22"/>
      <c r="D10" s="22"/>
    </row>
    <row r="11">
      <c r="A11" s="20">
        <v>1714.0</v>
      </c>
      <c r="B11" s="38">
        <f>IFERROR(__xludf.DUMMYFUNCTION("IFERROR(SUMPRODUCT(C11:Z11,regexreplace(TEXT($C$2:Z$2, ""0.0000""), ""\D+"","""")) / SumIf(ARRAYFORMULA(regexreplace(TEXT($C$2:Z$2, ""0.0000""), ""\D+"",) /1),""&gt;-1"") ,IFERROR( AVERAGEIF(C11:Z11, ""&gt;-1""),""N/A""))"),0.0)</f>
        <v>0</v>
      </c>
      <c r="C11" s="22"/>
      <c r="D11" s="22"/>
    </row>
    <row r="12">
      <c r="A12" s="20">
        <v>1700.0</v>
      </c>
      <c r="B12" s="38">
        <f>IFERROR(__xludf.DUMMYFUNCTION("IFERROR(SUMPRODUCT(C12:Z12,regexreplace(TEXT($C$2:Z$2, ""0.0000""), ""\D+"","""")) / SumIf(ARRAYFORMULA(regexreplace(TEXT($C$2:Z$2, ""0.0000""), ""\D+"",) /1),""&gt;-1"") ,IFERROR( AVERAGEIF(C12:Z12, ""&gt;-1""),""N/A""))"),0.0)</f>
        <v>0</v>
      </c>
      <c r="C12" s="22"/>
      <c r="D12" s="22"/>
    </row>
    <row r="13">
      <c r="A13" s="20">
        <v>1716.0</v>
      </c>
      <c r="B13" s="38">
        <f>IFERROR(__xludf.DUMMYFUNCTION("IFERROR(SUMPRODUCT(C13:Z13,regexreplace(TEXT($C$2:Z$2, ""0.0000""), ""\D+"","""")) / SumIf(ARRAYFORMULA(regexreplace(TEXT($C$2:Z$2, ""0.0000""), ""\D+"",) /1),""&gt;-1"") ,IFERROR( AVERAGEIF(C13:Z13, ""&gt;-1""),""N/A""))"),0.0)</f>
        <v>0</v>
      </c>
      <c r="C13" s="22"/>
      <c r="D13" s="22"/>
    </row>
    <row r="14">
      <c r="A14" s="20">
        <v>1712.0</v>
      </c>
      <c r="B14" s="38">
        <f>IFERROR(__xludf.DUMMYFUNCTION("IFERROR(SUMPRODUCT(C14:Z14,regexreplace(TEXT($C$2:Z$2, ""0.0000""), ""\D+"","""")) / SumIf(ARRAYFORMULA(regexreplace(TEXT($C$2:Z$2, ""0.0000""), ""\D+"",) /1),""&gt;-1"") ,IFERROR( AVERAGEIF(C14:Z14, ""&gt;-1""),""N/A""))"),0.0)</f>
        <v>0</v>
      </c>
      <c r="C14" s="22"/>
      <c r="D14" s="22"/>
    </row>
    <row r="15">
      <c r="A15" s="42">
        <v>1710.0</v>
      </c>
      <c r="B15" s="38">
        <f>IFERROR(__xludf.DUMMYFUNCTION("IFERROR(SUMPRODUCT(C15:Z15,regexreplace(TEXT($C$2:Z$2, ""0.0000""), ""\D+"","""")) / SumIf(ARRAYFORMULA(regexreplace(TEXT($C$2:Z$2, ""0.0000""), ""\D+"",) /1),""&gt;-1"") ,IFERROR( AVERAGEIF(C15:Z15, ""&gt;-1""),""N/A""))"),0.0)</f>
        <v>0</v>
      </c>
      <c r="C15" s="43"/>
      <c r="D15" s="44"/>
    </row>
    <row r="16">
      <c r="A16" s="42">
        <v>1719.0</v>
      </c>
      <c r="B16" s="38">
        <f>IFERROR(__xludf.DUMMYFUNCTION("IFERROR(SUMPRODUCT(C16:Z16,regexreplace(TEXT($C$2:Z$2, ""0.0000""), ""\D+"","""")) / SumIf(ARRAYFORMULA(regexreplace(TEXT($C$2:Z$2, ""0.0000""), ""\D+"",) /1),""&gt;-1"") ,IFERROR( AVERAGEIF(C16:Z16, ""&gt;-1""),""N/A""))"),0.0)</f>
        <v>0</v>
      </c>
      <c r="C16" s="46"/>
      <c r="D16" s="45"/>
    </row>
    <row r="17">
      <c r="A17" s="42">
        <v>1699.0</v>
      </c>
      <c r="B17" s="38">
        <f>IFERROR(__xludf.DUMMYFUNCTION("IFERROR(SUMPRODUCT(C17:Z17,regexreplace(TEXT($C$2:Z$2, ""0.0000""), ""\D+"","""")) / SumIf(ARRAYFORMULA(regexreplace(TEXT($C$2:Z$2, ""0.0000""), ""\D+"",) /1),""&gt;-1"") ,IFERROR( AVERAGEIF(C17:Z17, ""&gt;-1""),""N/A""))"),0.0)</f>
        <v>0</v>
      </c>
      <c r="C17" s="46"/>
      <c r="D17" s="45"/>
    </row>
    <row r="18">
      <c r="A18" s="42">
        <v>1702.0</v>
      </c>
      <c r="B18" s="38">
        <f>IFERROR(__xludf.DUMMYFUNCTION("IFERROR(SUMPRODUCT(C18:Z18,regexreplace(TEXT($C$2:Z$2, ""0.0000""), ""\D+"","""")) / SumIf(ARRAYFORMULA(regexreplace(TEXT($C$2:Z$2, ""0.0000""), ""\D+"",) /1),""&gt;-1"") ,IFERROR( AVERAGEIF(C18:Z18, ""&gt;-1""),""N/A""))"),0.0)</f>
        <v>0</v>
      </c>
      <c r="C18" s="46"/>
      <c r="D18" s="45"/>
    </row>
    <row r="19">
      <c r="A19" s="42">
        <v>1709.0</v>
      </c>
      <c r="B19" s="38">
        <f>IFERROR(__xludf.DUMMYFUNCTION("IFERROR(SUMPRODUCT(C19:Z19,regexreplace(TEXT($C$2:Z$2, ""0.0000""), ""\D+"","""")) / SumIf(ARRAYFORMULA(regexreplace(TEXT($C$2:Z$2, ""0.0000""), ""\D+"",) /1),""&gt;-1"") ,IFERROR( AVERAGEIF(C19:Z19, ""&gt;-1""),""N/A""))"),0.0)</f>
        <v>0</v>
      </c>
      <c r="C19" s="46"/>
      <c r="D19" s="45"/>
    </row>
    <row r="20">
      <c r="A20" s="42">
        <v>1707.0</v>
      </c>
      <c r="B20" s="38">
        <f>IFERROR(__xludf.DUMMYFUNCTION("IFERROR(SUMPRODUCT(C20:Z20,regexreplace(TEXT($C$2:Z$2, ""0.0000""), ""\D+"","""")) / SumIf(ARRAYFORMULA(regexreplace(TEXT($C$2:Z$2, ""0.0000""), ""\D+"",) /1),""&gt;-1"") ,IFERROR( AVERAGEIF(C20:Z20, ""&gt;-1""),""N/A""))"),0.0)</f>
        <v>0</v>
      </c>
      <c r="C20" s="46"/>
      <c r="D20" s="45"/>
    </row>
    <row r="21">
      <c r="A21" s="42">
        <v>1718.0</v>
      </c>
      <c r="B21" s="38">
        <f>IFERROR(__xludf.DUMMYFUNCTION("IFERROR(SUMPRODUCT(C21:Z21,regexreplace(TEXT($C$2:Z$2, ""0.0000""), ""\D+"","""")) / SumIf(ARRAYFORMULA(regexreplace(TEXT($C$2:Z$2, ""0.0000""), ""\D+"",) /1),""&gt;-1"") ,IFERROR( AVERAGEIF(C21:Z21, ""&gt;-1""),""N/A""))"),0.0)</f>
        <v>0</v>
      </c>
      <c r="C21" s="46"/>
      <c r="D21" s="45"/>
    </row>
    <row r="22">
      <c r="A22" s="42">
        <v>1704.0</v>
      </c>
      <c r="B22" s="38">
        <f>IFERROR(__xludf.DUMMYFUNCTION("IFERROR(SUMPRODUCT(C22:Z22,regexreplace(TEXT($C$2:Z$2, ""0.0000""), ""\D+"","""")) / SumIf(ARRAYFORMULA(regexreplace(TEXT($C$2:Z$2, ""0.0000""), ""\D+"",) /1),""&gt;-1"") ,IFERROR( AVERAGEIF(C22:Z22, ""&gt;-1""),""N/A""))"),0.0)</f>
        <v>0</v>
      </c>
      <c r="C22" s="46"/>
      <c r="D22" s="45"/>
    </row>
  </sheetData>
  <autoFilter ref="$A$2:$D$22"/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22"/>
  <sheetViews>
    <sheetView workbookViewId="0"/>
  </sheetViews>
  <sheetFormatPr customHeight="1" defaultColWidth="14.43" defaultRowHeight="15.75"/>
  <sheetData>
    <row r="1">
      <c r="A1" s="39"/>
      <c r="B1" s="40" t="s">
        <v>31</v>
      </c>
      <c r="C1" s="3"/>
    </row>
    <row r="2">
      <c r="A2" s="11" t="s">
        <v>6</v>
      </c>
      <c r="B2" s="15" t="s">
        <v>8</v>
      </c>
      <c r="C2" s="21" t="s">
        <v>32</v>
      </c>
      <c r="D2"/>
      <c r="E2"/>
      <c r="F2"/>
      <c r="G2" s="41"/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2"/>
  <sheetViews>
    <sheetView workbookViewId="0"/>
  </sheetViews>
  <sheetFormatPr customHeight="1" defaultColWidth="14.43" defaultRowHeight="15.75"/>
  <sheetData>
    <row r="1">
      <c r="A1" s="4"/>
      <c r="B1" s="7" t="s">
        <v>33</v>
      </c>
      <c r="C1" s="3"/>
    </row>
    <row r="2">
      <c r="A2" s="11" t="s">
        <v>6</v>
      </c>
      <c r="B2" s="15" t="s">
        <v>8</v>
      </c>
      <c r="C2" s="21" t="s">
        <v>34</v>
      </c>
    </row>
    <row r="3">
      <c r="A3" s="47">
        <f>Main!A3</f>
        <v>1723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47">
        <f>Main!A4</f>
        <v>1724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47">
        <f>Main!A5</f>
        <v>1725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47">
        <f>Main!A6</f>
        <v>1726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47">
        <f>Main!A7</f>
        <v>1727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47">
        <f>Main!A8</f>
        <v>1728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47">
        <f>Main!A9</f>
        <v>1729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47">
        <f>Main!A10</f>
        <v>1730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47">
        <f>Main!A11</f>
        <v>1731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47">
        <f>Main!A12</f>
        <v>1732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47">
        <f>Main!A13</f>
        <v>1733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47">
        <f>Main!A14</f>
        <v>1734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7">
        <f>Main!A15</f>
        <v>1735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7">
        <f>Main!A16</f>
        <v>1736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7">
        <f>Main!A17</f>
        <v>1737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7">
        <f>Main!A18</f>
        <v>1738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7">
        <f>Main!A19</f>
        <v>1739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7">
        <f>Main!A20</f>
        <v>1740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7">
        <f>Main!A21</f>
        <v>1741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7">
        <f>Main!A22</f>
        <v>1742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2"/>
  <sheetViews>
    <sheetView workbookViewId="0"/>
  </sheetViews>
  <sheetFormatPr customHeight="1" defaultColWidth="14.43" defaultRowHeight="15.75"/>
  <sheetData>
    <row r="1">
      <c r="A1" s="4"/>
      <c r="B1" s="7" t="s">
        <v>35</v>
      </c>
      <c r="C1" s="3"/>
    </row>
    <row r="2">
      <c r="A2" s="11" t="s">
        <v>6</v>
      </c>
      <c r="B2" s="15" t="s">
        <v>8</v>
      </c>
      <c r="C2" s="21" t="s">
        <v>36</v>
      </c>
    </row>
    <row r="3">
      <c r="A3" s="20">
        <v>1717.0</v>
      </c>
      <c r="B3" s="38">
        <f>IFERROR(__xludf.DUMMYFUNCTION("IFERROR(SUMPRODUCT(C3:Y3,regexreplace(TEXT($C$2:Y$2, ""0.0000""), ""\D+"","""")) / SumIf(ARRAYFORMULA(regexreplace(TEXT($C$2:Y$2, ""0.0000""), ""\D+"",) /1),""&gt;-1"") ,IFERROR( AVERAGEIF(C3:Y3, ""&gt;-1""),""N/A""))"),0.0)</f>
        <v>0</v>
      </c>
      <c r="C3" s="22"/>
    </row>
    <row r="4">
      <c r="A4" s="20">
        <v>1705.0</v>
      </c>
      <c r="B4" s="38">
        <f>IFERROR(__xludf.DUMMYFUNCTION("IFERROR(SUMPRODUCT(C4:Y4,regexreplace(TEXT($C$2:Y$2, ""0.0000""), ""\D+"","""")) / SumIf(ARRAYFORMULA(regexreplace(TEXT($C$2:Y$2, ""0.0000""), ""\D+"",) /1),""&gt;-1"") ,IFERROR( AVERAGEIF(C4:Y4, ""&gt;-1""),""N/A""))"),0.0)</f>
        <v>0</v>
      </c>
      <c r="C4" s="22"/>
    </row>
    <row r="5">
      <c r="A5" s="20">
        <v>1701.0</v>
      </c>
      <c r="B5" s="38">
        <f>IFERROR(__xludf.DUMMYFUNCTION("IFERROR(SUMPRODUCT(C5:Y5,regexreplace(TEXT($C$2:Y$2, ""0.0000""), ""\D+"","""")) / SumIf(ARRAYFORMULA(regexreplace(TEXT($C$2:Y$2, ""0.0000""), ""\D+"",) /1),""&gt;-1"") ,IFERROR( AVERAGEIF(C5:Y5, ""&gt;-1""),""N/A""))"),0.0)</f>
        <v>0</v>
      </c>
      <c r="C5" s="22"/>
    </row>
    <row r="6">
      <c r="A6" s="20">
        <v>1713.0</v>
      </c>
      <c r="B6" s="38">
        <f>IFERROR(__xludf.DUMMYFUNCTION("IFERROR(SUMPRODUCT(C6:Y6,regexreplace(TEXT($C$2:Y$2, ""0.0000""), ""\D+"","""")) / SumIf(ARRAYFORMULA(regexreplace(TEXT($C$2:Y$2, ""0.0000""), ""\D+"",) /1),""&gt;-1"") ,IFERROR( AVERAGEIF(C6:Y6, ""&gt;-1""),""N/A""))"),0.0)</f>
        <v>0</v>
      </c>
      <c r="C6" s="22"/>
    </row>
    <row r="7">
      <c r="A7" s="20">
        <v>1703.0</v>
      </c>
      <c r="B7" s="38">
        <f>IFERROR(__xludf.DUMMYFUNCTION("IFERROR(SUMPRODUCT(C7:Y7,regexreplace(TEXT($C$2:Y$2, ""0.0000""), ""\D+"","""")) / SumIf(ARRAYFORMULA(regexreplace(TEXT($C$2:Y$2, ""0.0000""), ""\D+"",) /1),""&gt;-1"") ,IFERROR( AVERAGEIF(C7:Y7, ""&gt;-1""),""N/A""))"),0.0)</f>
        <v>0</v>
      </c>
      <c r="C7" s="22"/>
    </row>
    <row r="8">
      <c r="A8" s="20">
        <v>1721.0</v>
      </c>
      <c r="B8" s="38">
        <f>IFERROR(__xludf.DUMMYFUNCTION("IFERROR(SUMPRODUCT(C8:Y8,regexreplace(TEXT($C$2:Y$2, ""0.0000""), ""\D+"","""")) / SumIf(ARRAYFORMULA(regexreplace(TEXT($C$2:Y$2, ""0.0000""), ""\D+"",) /1),""&gt;-1"") ,IFERROR( AVERAGEIF(C8:Y8, ""&gt;-1""),""N/A""))"),0.0)</f>
        <v>0</v>
      </c>
      <c r="C8" s="22"/>
    </row>
    <row r="9">
      <c r="A9" s="20">
        <v>1706.0</v>
      </c>
      <c r="B9" s="38">
        <f>IFERROR(__xludf.DUMMYFUNCTION("IFERROR(SUMPRODUCT(C9:Y9,regexreplace(TEXT($C$2:Y$2, ""0.0000""), ""\D+"","""")) / SumIf(ARRAYFORMULA(regexreplace(TEXT($C$2:Y$2, ""0.0000""), ""\D+"",) /1),""&gt;-1"") ,IFERROR( AVERAGEIF(C9:Y9, ""&gt;-1""),""N/A""))"),0.0)</f>
        <v>0</v>
      </c>
      <c r="C9" s="22"/>
    </row>
    <row r="10">
      <c r="A10" s="20">
        <v>1722.0</v>
      </c>
      <c r="B10" s="38">
        <f>IFERROR(__xludf.DUMMYFUNCTION("IFERROR(SUMPRODUCT(C10:Y10,regexreplace(TEXT($C$2:Y$2, ""0.0000""), ""\D+"","""")) / SumIf(ARRAYFORMULA(regexreplace(TEXT($C$2:Y$2, ""0.0000""), ""\D+"",) /1),""&gt;-1"") ,IFERROR( AVERAGEIF(C10:Y10, ""&gt;-1""),""N/A""))"),0.0)</f>
        <v>0</v>
      </c>
      <c r="C10" s="22"/>
    </row>
    <row r="11">
      <c r="A11" s="20">
        <v>1714.0</v>
      </c>
      <c r="B11" s="38">
        <f>IFERROR(__xludf.DUMMYFUNCTION("IFERROR(SUMPRODUCT(C11:Y11,regexreplace(TEXT($C$2:Y$2, ""0.0000""), ""\D+"","""")) / SumIf(ARRAYFORMULA(regexreplace(TEXT($C$2:Y$2, ""0.0000""), ""\D+"",) /1),""&gt;-1"") ,IFERROR( AVERAGEIF(C11:Y11, ""&gt;-1""),""N/A""))"),0.0)</f>
        <v>0</v>
      </c>
      <c r="C11" s="22"/>
    </row>
    <row r="12">
      <c r="A12" s="20">
        <v>1700.0</v>
      </c>
      <c r="B12" s="38">
        <f>IFERROR(__xludf.DUMMYFUNCTION("IFERROR(SUMPRODUCT(C12:Y12,regexreplace(TEXT($C$2:Y$2, ""0.0000""), ""\D+"","""")) / SumIf(ARRAYFORMULA(regexreplace(TEXT($C$2:Y$2, ""0.0000""), ""\D+"",) /1),""&gt;-1"") ,IFERROR( AVERAGEIF(C12:Y12, ""&gt;-1""),""N/A""))"),0.0)</f>
        <v>0</v>
      </c>
      <c r="C12" s="22"/>
    </row>
    <row r="13">
      <c r="A13" s="20">
        <v>1716.0</v>
      </c>
      <c r="B13" s="38">
        <f>IFERROR(__xludf.DUMMYFUNCTION("IFERROR(SUMPRODUCT(C13:Y13,regexreplace(TEXT($C$2:Y$2, ""0.0000""), ""\D+"","""")) / SumIf(ARRAYFORMULA(regexreplace(TEXT($C$2:Y$2, ""0.0000""), ""\D+"",) /1),""&gt;-1"") ,IFERROR( AVERAGEIF(C13:Y13, ""&gt;-1""),""N/A""))"),0.0)</f>
        <v>0</v>
      </c>
      <c r="C13" s="22"/>
    </row>
    <row r="14">
      <c r="A14" s="20">
        <v>1712.0</v>
      </c>
      <c r="B14" s="38">
        <f>IFERROR(__xludf.DUMMYFUNCTION("IFERROR(SUMPRODUCT(C14:Y14,regexreplace(TEXT($C$2:Y$2, ""0.0000""), ""\D+"","""")) / SumIf(ARRAYFORMULA(regexreplace(TEXT($C$2:Y$2, ""0.0000""), ""\D+"",) /1),""&gt;-1"") ,IFERROR( AVERAGEIF(C14:Y14, ""&gt;-1""),""N/A""))"),0.0)</f>
        <v>0</v>
      </c>
      <c r="C14" s="22"/>
    </row>
    <row r="15">
      <c r="A15" s="42">
        <v>1710.0</v>
      </c>
      <c r="B15" s="38">
        <f>IFERROR(__xludf.DUMMYFUNCTION("IFERROR(SUMPRODUCT(C15:Y15,regexreplace(TEXT($C$2:Y$2, ""0.0000""), ""\D+"","""")) / SumIf(ARRAYFORMULA(regexreplace(TEXT($C$2:Y$2, ""0.0000""), ""\D+"",) /1),""&gt;-1"") ,IFERROR( AVERAGEIF(C15:Y15, ""&gt;-1""),""N/A""))"),0.0)</f>
        <v>0</v>
      </c>
      <c r="C15" s="44"/>
    </row>
    <row r="16">
      <c r="A16" s="42">
        <v>1719.0</v>
      </c>
      <c r="B16" s="38">
        <f>IFERROR(__xludf.DUMMYFUNCTION("IFERROR(SUMPRODUCT(C16:Y16,regexreplace(TEXT($C$2:Y$2, ""0.0000""), ""\D+"","""")) / SumIf(ARRAYFORMULA(regexreplace(TEXT($C$2:Y$2, ""0.0000""), ""\D+"",) /1),""&gt;-1"") ,IFERROR( AVERAGEIF(C16:Y16, ""&gt;-1""),""N/A""))"),0.0)</f>
        <v>0</v>
      </c>
      <c r="C16" s="45"/>
    </row>
    <row r="17">
      <c r="A17" s="42">
        <v>1699.0</v>
      </c>
      <c r="B17" s="38">
        <f>IFERROR(__xludf.DUMMYFUNCTION("IFERROR(SUMPRODUCT(C17:Y17,regexreplace(TEXT($C$2:Y$2, ""0.0000""), ""\D+"","""")) / SumIf(ARRAYFORMULA(regexreplace(TEXT($C$2:Y$2, ""0.0000""), ""\D+"",) /1),""&gt;-1"") ,IFERROR( AVERAGEIF(C17:Y17, ""&gt;-1""),""N/A""))"),0.0)</f>
        <v>0</v>
      </c>
      <c r="C17" s="45"/>
    </row>
    <row r="18">
      <c r="A18" s="42">
        <v>1702.0</v>
      </c>
      <c r="B18" s="38">
        <f>IFERROR(__xludf.DUMMYFUNCTION("IFERROR(SUMPRODUCT(C18:Y18,regexreplace(TEXT($C$2:Y$2, ""0.0000""), ""\D+"","""")) / SumIf(ARRAYFORMULA(regexreplace(TEXT($C$2:Y$2, ""0.0000""), ""\D+"",) /1),""&gt;-1"") ,IFERROR( AVERAGEIF(C18:Y18, ""&gt;-1""),""N/A""))"),0.0)</f>
        <v>0</v>
      </c>
      <c r="C18" s="45"/>
    </row>
    <row r="19">
      <c r="A19" s="42">
        <v>1709.0</v>
      </c>
      <c r="B19" s="38">
        <f>IFERROR(__xludf.DUMMYFUNCTION("IFERROR(SUMPRODUCT(C19:Y19,regexreplace(TEXT($C$2:Y$2, ""0.0000""), ""\D+"","""")) / SumIf(ARRAYFORMULA(regexreplace(TEXT($C$2:Y$2, ""0.0000""), ""\D+"",) /1),""&gt;-1"") ,IFERROR( AVERAGEIF(C19:Y19, ""&gt;-1""),""N/A""))"),0.0)</f>
        <v>0</v>
      </c>
      <c r="C19" s="45"/>
    </row>
    <row r="20">
      <c r="A20" s="42">
        <v>1707.0</v>
      </c>
      <c r="B20" s="38">
        <f>IFERROR(__xludf.DUMMYFUNCTION("IFERROR(SUMPRODUCT(C20:Y20,regexreplace(TEXT($C$2:Y$2, ""0.0000""), ""\D+"","""")) / SumIf(ARRAYFORMULA(regexreplace(TEXT($C$2:Y$2, ""0.0000""), ""\D+"",) /1),""&gt;-1"") ,IFERROR( AVERAGEIF(C20:Y20, ""&gt;-1""),""N/A""))"),0.0)</f>
        <v>0</v>
      </c>
      <c r="C20" s="45"/>
    </row>
    <row r="21">
      <c r="A21" s="42">
        <v>1718.0</v>
      </c>
      <c r="B21" s="38">
        <f>IFERROR(__xludf.DUMMYFUNCTION("IFERROR(SUMPRODUCT(C21:Y21,regexreplace(TEXT($C$2:Y$2, ""0.0000""), ""\D+"","""")) / SumIf(ARRAYFORMULA(regexreplace(TEXT($C$2:Y$2, ""0.0000""), ""\D+"",) /1),""&gt;-1"") ,IFERROR( AVERAGEIF(C21:Y21, ""&gt;-1""),""N/A""))"),0.0)</f>
        <v>0</v>
      </c>
      <c r="C21" s="45"/>
    </row>
    <row r="22">
      <c r="A22" s="42">
        <v>1704.0</v>
      </c>
      <c r="B22" s="38">
        <f>IFERROR(__xludf.DUMMYFUNCTION("IFERROR(SUMPRODUCT(C22:Y22,regexreplace(TEXT($C$2:Y$2, ""0.0000""), ""\D+"","""")) / SumIf(ARRAYFORMULA(regexreplace(TEXT($C$2:Y$2, ""0.0000""), ""\D+"",) /1),""&gt;-1"") ,IFERROR( AVERAGEIF(C22:Y22, ""&gt;-1""),""N/A""))"),0.0)</f>
        <v>0</v>
      </c>
      <c r="C22" s="45"/>
    </row>
  </sheetData>
  <autoFilter ref="$A$2:$C$22"/>
  <mergeCells count="1">
    <mergeCell ref="B1:C1"/>
  </mergeCells>
  <drawing r:id="rId1"/>
</worksheet>
</file>

<file path=xl/worksheets/sheet10.xml><?xml version="1.0" encoding="utf-8"?>
<worksheet xmlns="http://schemas.openxmlformats.org/spreadsheetml/2006/main">
  <dimension ref="A1:L916"/>
  <sheetViews>
    <sheetView workbookViewId="0"/>
  </sheetViews>
  <sheetFormatPr defaultRowHeight="15.0"/>
  <sheetData>
    <row r="1">
      <c r="A1"/>
      <c r="B1"/>
      <c r="C1" s="48" t="s">
        <v>37</v>
      </c>
      <c r="D1"/>
      <c r="E1" s="48" t="s">
        <v>38</v>
      </c>
      <c r="F1"/>
      <c r="G1"/>
      <c r="H1"/>
      <c r="I1"/>
      <c r="J1"/>
      <c r="K1"/>
      <c r="L1"/>
    </row>
    <row r="2">
      <c r="A2" s="48" t="s">
        <v>2</v>
      </c>
      <c r="B2" s="48" t="s">
        <v>3</v>
      </c>
      <c r="C2" s="48" t="s">
        <v>4</v>
      </c>
      <c r="D2" s="48" t="s">
        <v>5</v>
      </c>
      <c r="E2" s="48" t="s">
        <v>4</v>
      </c>
      <c r="F2" s="48" t="s">
        <v>7</v>
      </c>
      <c r="G2"/>
      <c r="H2" s="48" t="s">
        <v>14</v>
      </c>
      <c r="I2" s="48" t="s">
        <v>15</v>
      </c>
      <c r="J2" s="48" t="s">
        <v>16</v>
      </c>
      <c r="K2" s="48" t="s">
        <v>17</v>
      </c>
      <c r="L2" s="48" t="s">
        <v>18</v>
      </c>
    </row>
    <row r="3">
      <c r="A3" s="48" t="n">
        <v>1723.0</v>
      </c>
      <c r="B3" s="48" t="s">
        <v>19</v>
      </c>
      <c r="C3" s="48" t="s">
        <v>39</v>
      </c>
      <c r="D3" s="48" t="s">
        <v>40</v>
      </c>
      <c r="E3" s="48" t="s">
        <v>41</v>
      </c>
      <c r="F3" s="48" t="s">
        <v>42</v>
      </c>
      <c r="G3"/>
      <c r="H3" s="48" t="n">
        <v>1.0</v>
      </c>
      <c r="I3" s="48" t="s">
        <v>20</v>
      </c>
      <c r="J3" s="48" t="s">
        <v>43</v>
      </c>
      <c r="K3" s="48" t="s">
        <v>20</v>
      </c>
      <c r="L3" s="48" t="s">
        <v>20</v>
      </c>
    </row>
    <row r="4">
      <c r="A4" s="48" t="n">
        <v>1724.0</v>
      </c>
      <c r="B4" s="48" t="s">
        <v>19</v>
      </c>
      <c r="C4" s="48" t="s">
        <v>44</v>
      </c>
      <c r="D4" s="48" t="s">
        <v>45</v>
      </c>
      <c r="E4" s="48" t="s">
        <v>46</v>
      </c>
      <c r="F4" s="48" t="s">
        <v>47</v>
      </c>
      <c r="G4"/>
      <c r="H4" s="48" t="n">
        <v>0.95</v>
      </c>
      <c r="I4" s="48" t="s">
        <v>20</v>
      </c>
      <c r="J4" s="48" t="s">
        <v>48</v>
      </c>
      <c r="K4" s="48" t="s">
        <v>20</v>
      </c>
      <c r="L4" s="48" t="s">
        <v>20</v>
      </c>
    </row>
    <row r="5">
      <c r="A5" s="48" t="n">
        <v>1725.0</v>
      </c>
      <c r="B5" s="48" t="s">
        <v>19</v>
      </c>
      <c r="C5" s="48" t="s">
        <v>49</v>
      </c>
      <c r="D5" s="48" t="s">
        <v>50</v>
      </c>
      <c r="E5" s="48" t="s">
        <v>51</v>
      </c>
      <c r="F5" s="48" t="s">
        <v>52</v>
      </c>
      <c r="G5"/>
      <c r="H5" s="48" t="n">
        <v>1.0</v>
      </c>
      <c r="I5" s="48" t="s">
        <v>20</v>
      </c>
      <c r="J5" s="48" t="s">
        <v>53</v>
      </c>
      <c r="K5" s="48" t="s">
        <v>20</v>
      </c>
      <c r="L5" s="48" t="s">
        <v>20</v>
      </c>
    </row>
    <row r="6">
      <c r="A6" s="48" t="n">
        <v>1726.0</v>
      </c>
      <c r="B6" s="48" t="s">
        <v>19</v>
      </c>
      <c r="C6" s="48" t="s">
        <v>54</v>
      </c>
      <c r="D6" s="48" t="s">
        <v>55</v>
      </c>
      <c r="E6" s="48" t="s">
        <v>56</v>
      </c>
      <c r="F6" s="48" t="s">
        <v>57</v>
      </c>
      <c r="G6"/>
      <c r="H6" s="48" t="n">
        <v>0.95</v>
      </c>
      <c r="I6" s="48" t="s">
        <v>20</v>
      </c>
      <c r="J6" s="48" t="s">
        <v>58</v>
      </c>
      <c r="K6" s="48" t="s">
        <v>20</v>
      </c>
      <c r="L6" s="48" t="s">
        <v>20</v>
      </c>
    </row>
    <row r="7">
      <c r="A7" s="48" t="n">
        <v>1727.0</v>
      </c>
      <c r="B7" s="48" t="s">
        <v>19</v>
      </c>
      <c r="C7" s="48" t="s">
        <v>59</v>
      </c>
      <c r="D7" s="48" t="s">
        <v>60</v>
      </c>
      <c r="E7" s="48" t="s">
        <v>61</v>
      </c>
      <c r="F7" s="48" t="s">
        <v>62</v>
      </c>
      <c r="G7"/>
      <c r="H7" s="48" t="n">
        <v>1.0</v>
      </c>
      <c r="I7" s="48" t="s">
        <v>20</v>
      </c>
      <c r="J7" s="48" t="s">
        <v>63</v>
      </c>
      <c r="K7" s="48" t="s">
        <v>20</v>
      </c>
      <c r="L7" s="48" t="s">
        <v>20</v>
      </c>
    </row>
    <row r="8">
      <c r="A8" s="48" t="n">
        <v>1728.0</v>
      </c>
      <c r="B8" s="48" t="s">
        <v>19</v>
      </c>
      <c r="C8" s="48" t="s">
        <v>64</v>
      </c>
      <c r="D8" s="48" t="s">
        <v>65</v>
      </c>
      <c r="E8" s="48" t="s">
        <v>66</v>
      </c>
      <c r="F8" s="48" t="s">
        <v>67</v>
      </c>
      <c r="G8"/>
      <c r="H8" s="48" t="n">
        <v>1.0</v>
      </c>
      <c r="I8" s="48" t="s">
        <v>20</v>
      </c>
      <c r="J8" s="48" t="s">
        <v>68</v>
      </c>
      <c r="K8" s="48" t="s">
        <v>20</v>
      </c>
      <c r="L8" s="48" t="s">
        <v>20</v>
      </c>
    </row>
    <row r="9">
      <c r="A9" s="48" t="n">
        <v>1729.0</v>
      </c>
      <c r="B9" s="48" t="s">
        <v>19</v>
      </c>
      <c r="C9" s="48" t="s">
        <v>69</v>
      </c>
      <c r="D9" s="48" t="s">
        <v>70</v>
      </c>
      <c r="E9" s="48" t="s">
        <v>71</v>
      </c>
      <c r="F9" s="48" t="s">
        <v>72</v>
      </c>
      <c r="G9"/>
      <c r="H9" s="48" t="n">
        <v>0.98</v>
      </c>
      <c r="I9" s="48" t="s">
        <v>20</v>
      </c>
      <c r="J9" s="48" t="s">
        <v>73</v>
      </c>
      <c r="K9" s="48" t="s">
        <v>20</v>
      </c>
      <c r="L9" s="48" t="s">
        <v>20</v>
      </c>
    </row>
    <row r="10">
      <c r="A10" s="48" t="n">
        <v>1730.0</v>
      </c>
      <c r="B10" s="48" t="s">
        <v>19</v>
      </c>
      <c r="C10" s="48" t="s">
        <v>74</v>
      </c>
      <c r="D10" s="48" t="s">
        <v>75</v>
      </c>
      <c r="E10" s="48" t="s">
        <v>76</v>
      </c>
      <c r="F10" s="48" t="s">
        <v>77</v>
      </c>
      <c r="G10"/>
      <c r="H10" s="48" t="n">
        <v>1.0</v>
      </c>
      <c r="I10" s="48" t="s">
        <v>20</v>
      </c>
      <c r="J10" s="48" t="s">
        <v>78</v>
      </c>
      <c r="K10" s="48" t="s">
        <v>20</v>
      </c>
      <c r="L10" s="48" t="s">
        <v>20</v>
      </c>
    </row>
    <row r="11">
      <c r="A11" s="48" t="n">
        <v>1731.0</v>
      </c>
      <c r="B11" s="48" t="s">
        <v>19</v>
      </c>
      <c r="C11" s="48" t="s">
        <v>79</v>
      </c>
      <c r="D11" s="48" t="s">
        <v>80</v>
      </c>
      <c r="E11" s="48" t="s">
        <v>81</v>
      </c>
      <c r="F11" s="48" t="s">
        <v>82</v>
      </c>
      <c r="G11"/>
      <c r="H11" s="48" t="n">
        <v>1.0</v>
      </c>
      <c r="I11" s="48" t="s">
        <v>20</v>
      </c>
      <c r="J11" s="48" t="s">
        <v>83</v>
      </c>
      <c r="K11" s="48" t="s">
        <v>20</v>
      </c>
      <c r="L11" s="48" t="s">
        <v>20</v>
      </c>
    </row>
    <row r="12">
      <c r="A12" s="48" t="n">
        <v>1732.0</v>
      </c>
      <c r="B12" s="48" t="s">
        <v>19</v>
      </c>
      <c r="C12" s="48" t="s">
        <v>84</v>
      </c>
      <c r="D12" s="48" t="s">
        <v>85</v>
      </c>
      <c r="E12" s="48" t="s">
        <v>86</v>
      </c>
      <c r="F12" s="48" t="s">
        <v>87</v>
      </c>
      <c r="G12"/>
      <c r="H12" s="48" t="n">
        <v>1.0</v>
      </c>
      <c r="I12" s="48" t="s">
        <v>20</v>
      </c>
      <c r="J12" s="48" t="s">
        <v>88</v>
      </c>
      <c r="K12" s="48" t="s">
        <v>20</v>
      </c>
      <c r="L12" s="48" t="s">
        <v>20</v>
      </c>
    </row>
    <row r="13">
      <c r="A13" s="48" t="n">
        <v>1733.0</v>
      </c>
      <c r="B13" s="48" t="s">
        <v>19</v>
      </c>
      <c r="C13" s="48" t="s">
        <v>89</v>
      </c>
      <c r="D13" s="48" t="s">
        <v>90</v>
      </c>
      <c r="E13" s="48" t="s">
        <v>91</v>
      </c>
      <c r="F13" s="48" t="s">
        <v>92</v>
      </c>
      <c r="G13"/>
      <c r="H13" s="48" t="n">
        <v>1.0</v>
      </c>
      <c r="I13" s="48" t="s">
        <v>20</v>
      </c>
      <c r="J13" s="48" t="s">
        <v>93</v>
      </c>
      <c r="K13" s="48" t="s">
        <v>20</v>
      </c>
      <c r="L13" s="48" t="s">
        <v>20</v>
      </c>
    </row>
    <row r="14">
      <c r="A14" s="48" t="n">
        <v>1734.0</v>
      </c>
      <c r="B14" s="48" t="s">
        <v>19</v>
      </c>
      <c r="C14" s="48" t="s">
        <v>94</v>
      </c>
      <c r="D14" s="48" t="s">
        <v>95</v>
      </c>
      <c r="E14" s="48" t="s">
        <v>96</v>
      </c>
      <c r="F14" s="48" t="s">
        <v>97</v>
      </c>
      <c r="G14"/>
      <c r="H14" s="48" t="n">
        <v>1.0</v>
      </c>
      <c r="I14" s="48" t="s">
        <v>20</v>
      </c>
      <c r="J14" s="48" t="s">
        <v>98</v>
      </c>
      <c r="K14" s="48" t="s">
        <v>20</v>
      </c>
      <c r="L14" s="48" t="s">
        <v>20</v>
      </c>
    </row>
    <row r="15">
      <c r="A15" s="48" t="n">
        <v>1735.0</v>
      </c>
      <c r="B15" s="48" t="s">
        <v>19</v>
      </c>
      <c r="C15" s="48" t="s">
        <v>99</v>
      </c>
      <c r="D15" s="48" t="s">
        <v>100</v>
      </c>
      <c r="E15" s="48" t="s">
        <v>101</v>
      </c>
      <c r="F15" s="48" t="s">
        <v>102</v>
      </c>
      <c r="G15"/>
      <c r="H15" s="48" t="n">
        <v>1.0</v>
      </c>
      <c r="I15" s="48" t="s">
        <v>20</v>
      </c>
      <c r="J15" s="48" t="s">
        <v>103</v>
      </c>
      <c r="K15" s="48" t="s">
        <v>20</v>
      </c>
      <c r="L15" s="48" t="s">
        <v>20</v>
      </c>
    </row>
    <row r="16">
      <c r="A16" s="48" t="n">
        <v>1736.0</v>
      </c>
      <c r="B16" s="48" t="s">
        <v>19</v>
      </c>
      <c r="C16" s="48" t="s">
        <v>104</v>
      </c>
      <c r="D16" s="48" t="s">
        <v>105</v>
      </c>
      <c r="E16" s="48" t="s">
        <v>106</v>
      </c>
      <c r="F16" s="48" t="s">
        <v>107</v>
      </c>
      <c r="G16"/>
      <c r="H16" s="48" t="n">
        <v>1.0</v>
      </c>
      <c r="I16" s="48" t="s">
        <v>20</v>
      </c>
      <c r="J16" s="48" t="s">
        <v>108</v>
      </c>
      <c r="K16" s="48" t="s">
        <v>20</v>
      </c>
      <c r="L16" s="48" t="s">
        <v>20</v>
      </c>
    </row>
    <row r="17">
      <c r="A17" s="48" t="n">
        <v>1737.0</v>
      </c>
      <c r="B17" s="48" t="s">
        <v>19</v>
      </c>
      <c r="C17" s="48" t="s">
        <v>109</v>
      </c>
      <c r="D17" s="48" t="s">
        <v>110</v>
      </c>
      <c r="E17" s="48" t="s">
        <v>111</v>
      </c>
      <c r="F17" s="48" t="s">
        <v>112</v>
      </c>
      <c r="G17"/>
      <c r="H17" s="48" t="n">
        <v>1.0</v>
      </c>
      <c r="I17" s="48" t="s">
        <v>20</v>
      </c>
      <c r="J17" s="48" t="s">
        <v>113</v>
      </c>
      <c r="K17" s="48" t="s">
        <v>20</v>
      </c>
      <c r="L17" s="48" t="s">
        <v>20</v>
      </c>
    </row>
    <row r="18">
      <c r="A18" s="48" t="n">
        <v>1738.0</v>
      </c>
      <c r="B18" s="48" t="s">
        <v>19</v>
      </c>
      <c r="C18" s="48" t="s">
        <v>114</v>
      </c>
      <c r="D18" s="48" t="s">
        <v>115</v>
      </c>
      <c r="E18" s="48" t="s">
        <v>116</v>
      </c>
      <c r="F18" s="48" t="s">
        <v>117</v>
      </c>
      <c r="G18"/>
      <c r="H18" s="48" t="n">
        <v>1.0</v>
      </c>
      <c r="I18" s="48" t="s">
        <v>20</v>
      </c>
      <c r="J18" s="48" t="s">
        <v>118</v>
      </c>
      <c r="K18" s="48" t="s">
        <v>20</v>
      </c>
      <c r="L18" s="48" t="s">
        <v>20</v>
      </c>
    </row>
    <row r="19">
      <c r="A19" s="48" t="n">
        <v>1739.0</v>
      </c>
      <c r="B19" s="48" t="s">
        <v>19</v>
      </c>
      <c r="C19" s="48" t="s">
        <v>119</v>
      </c>
      <c r="D19" s="48" t="s">
        <v>120</v>
      </c>
      <c r="E19" s="48" t="s">
        <v>121</v>
      </c>
      <c r="F19" s="48" t="s">
        <v>122</v>
      </c>
      <c r="G19"/>
      <c r="H19" s="48" t="n">
        <v>1.0</v>
      </c>
      <c r="I19" s="48" t="s">
        <v>20</v>
      </c>
      <c r="J19" s="48" t="s">
        <v>123</v>
      </c>
      <c r="K19" s="48" t="s">
        <v>20</v>
      </c>
      <c r="L19" s="48" t="s">
        <v>20</v>
      </c>
    </row>
    <row r="20">
      <c r="A20" s="48" t="n">
        <v>1740.0</v>
      </c>
      <c r="B20" s="48" t="s">
        <v>19</v>
      </c>
      <c r="C20" s="48" t="s">
        <v>124</v>
      </c>
      <c r="D20" s="48" t="s">
        <v>125</v>
      </c>
      <c r="E20" s="48" t="s">
        <v>126</v>
      </c>
      <c r="F20" s="48" t="s">
        <v>127</v>
      </c>
      <c r="G20"/>
      <c r="H20" s="48" t="n">
        <v>1.0</v>
      </c>
      <c r="I20" s="48" t="s">
        <v>20</v>
      </c>
      <c r="J20" s="48" t="s">
        <v>128</v>
      </c>
      <c r="K20" s="48" t="s">
        <v>20</v>
      </c>
      <c r="L20" s="48" t="s">
        <v>20</v>
      </c>
    </row>
    <row r="21">
      <c r="A21" s="48" t="n">
        <v>1741.0</v>
      </c>
      <c r="B21" s="48" t="s">
        <v>19</v>
      </c>
      <c r="C21" s="48" t="s">
        <v>129</v>
      </c>
      <c r="D21" s="48" t="s">
        <v>130</v>
      </c>
      <c r="E21" s="48" t="s">
        <v>131</v>
      </c>
      <c r="F21" s="48" t="s">
        <v>132</v>
      </c>
      <c r="G21"/>
      <c r="H21" s="48" t="n">
        <v>0.94</v>
      </c>
      <c r="I21" s="48" t="s">
        <v>20</v>
      </c>
      <c r="J21" s="48" t="s">
        <v>133</v>
      </c>
      <c r="K21" s="48" t="s">
        <v>20</v>
      </c>
      <c r="L21" s="48" t="s">
        <v>20</v>
      </c>
    </row>
    <row r="22">
      <c r="A22" s="48" t="n">
        <v>1742.0</v>
      </c>
      <c r="B22" s="48" t="s">
        <v>19</v>
      </c>
      <c r="C22" s="48" t="s">
        <v>134</v>
      </c>
      <c r="D22" s="48" t="s">
        <v>135</v>
      </c>
      <c r="E22" s="48" t="s">
        <v>136</v>
      </c>
      <c r="F22" s="48" t="s">
        <v>137</v>
      </c>
      <c r="G22"/>
      <c r="H22" s="48" t="n">
        <v>0.95</v>
      </c>
      <c r="I22" s="48" t="s">
        <v>20</v>
      </c>
      <c r="J22" s="48" t="s">
        <v>138</v>
      </c>
      <c r="K22" s="48" t="s">
        <v>20</v>
      </c>
      <c r="L22" s="48" t="s">
        <v>20</v>
      </c>
    </row>
    <row r="23">
      <c r="A23" s="48" t="n">
        <v>1743.0</v>
      </c>
      <c r="B23" s="48" t="s">
        <v>19</v>
      </c>
      <c r="C23" s="48" t="s">
        <v>139</v>
      </c>
      <c r="D23" s="48" t="s">
        <v>140</v>
      </c>
      <c r="E23" s="48" t="s">
        <v>141</v>
      </c>
      <c r="F23" s="48" t="s">
        <v>142</v>
      </c>
      <c r="G23"/>
      <c r="H23" s="48" t="n">
        <v>0.99</v>
      </c>
      <c r="I23" s="48" t="s">
        <v>20</v>
      </c>
      <c r="J23" s="48" t="s">
        <v>143</v>
      </c>
      <c r="K23" s="48" t="s">
        <v>20</v>
      </c>
      <c r="L23" s="48" t="s">
        <v>20</v>
      </c>
    </row>
    <row r="24">
      <c r="A24" s="48" t="n">
        <v>1744.0</v>
      </c>
      <c r="B24" s="48" t="s">
        <v>19</v>
      </c>
      <c r="C24" s="48" t="s">
        <v>144</v>
      </c>
      <c r="D24" s="48" t="s">
        <v>145</v>
      </c>
      <c r="E24" s="48" t="s">
        <v>146</v>
      </c>
      <c r="F24" s="48" t="s">
        <v>147</v>
      </c>
      <c r="G24"/>
      <c r="H24" s="48" t="n">
        <v>1.0</v>
      </c>
      <c r="I24" s="48" t="s">
        <v>20</v>
      </c>
      <c r="J24" s="48" t="s">
        <v>148</v>
      </c>
      <c r="K24" s="48" t="s">
        <v>20</v>
      </c>
      <c r="L24" s="48" t="s">
        <v>20</v>
      </c>
    </row>
    <row r="25">
      <c r="A25" s="48" t="n">
        <v>1745.0</v>
      </c>
      <c r="B25" s="48" t="s">
        <v>19</v>
      </c>
      <c r="C25" s="48" t="s">
        <v>149</v>
      </c>
      <c r="D25" s="48" t="s">
        <v>150</v>
      </c>
      <c r="E25" s="48" t="s">
        <v>151</v>
      </c>
      <c r="F25" s="48" t="s">
        <v>152</v>
      </c>
      <c r="G25"/>
      <c r="H25" s="48" t="n">
        <v>1.0</v>
      </c>
      <c r="I25" s="48" t="s">
        <v>20</v>
      </c>
      <c r="J25" s="48" t="s">
        <v>153</v>
      </c>
      <c r="K25" s="48" t="s">
        <v>20</v>
      </c>
      <c r="L25" s="48" t="s">
        <v>20</v>
      </c>
    </row>
    <row r="26">
      <c r="A26" s="48" t="n">
        <v>1746.0</v>
      </c>
      <c r="B26" s="48" t="s">
        <v>19</v>
      </c>
      <c r="C26" s="48" t="s">
        <v>154</v>
      </c>
      <c r="D26" s="48" t="s">
        <v>155</v>
      </c>
      <c r="E26" s="48" t="s">
        <v>156</v>
      </c>
      <c r="F26" s="48" t="s">
        <v>157</v>
      </c>
      <c r="G26"/>
      <c r="H26" s="48" t="n">
        <v>0.99</v>
      </c>
      <c r="I26" s="48" t="s">
        <v>20</v>
      </c>
      <c r="J26" s="48" t="s">
        <v>158</v>
      </c>
      <c r="K26" s="48" t="s">
        <v>20</v>
      </c>
      <c r="L26" s="48" t="s">
        <v>20</v>
      </c>
    </row>
    <row r="27">
      <c r="A27"/>
      <c r="B27"/>
      <c r="C27"/>
      <c r="D27"/>
      <c r="E27"/>
      <c r="F27"/>
      <c r="G27"/>
      <c r="H27"/>
      <c r="I27"/>
      <c r="J27"/>
      <c r="K27"/>
      <c r="L27"/>
    </row>
    <row r="28">
      <c r="A28"/>
      <c r="B28"/>
      <c r="C28"/>
      <c r="D28"/>
      <c r="E28"/>
      <c r="F28"/>
      <c r="G28"/>
      <c r="H28"/>
      <c r="I28"/>
      <c r="J28"/>
      <c r="K28"/>
      <c r="L28"/>
    </row>
    <row r="29">
      <c r="A29"/>
      <c r="B29"/>
      <c r="C29"/>
      <c r="D29"/>
      <c r="E29"/>
      <c r="F29"/>
      <c r="G29"/>
      <c r="H29"/>
      <c r="I29"/>
      <c r="J29"/>
      <c r="K29"/>
      <c r="L29"/>
    </row>
    <row r="30">
      <c r="A30"/>
      <c r="B30"/>
      <c r="C30"/>
      <c r="D30"/>
      <c r="E30"/>
      <c r="F30"/>
      <c r="G30"/>
      <c r="H30"/>
      <c r="I30"/>
      <c r="J30"/>
      <c r="K30"/>
      <c r="L30"/>
    </row>
    <row r="31">
      <c r="A31"/>
      <c r="B31"/>
      <c r="C31"/>
      <c r="D31"/>
      <c r="E31"/>
      <c r="F31"/>
      <c r="G31"/>
      <c r="H31"/>
      <c r="I31"/>
      <c r="J31"/>
      <c r="K31"/>
      <c r="L31"/>
    </row>
    <row r="32">
      <c r="A32"/>
      <c r="B32"/>
      <c r="C32"/>
      <c r="D32"/>
      <c r="E32"/>
      <c r="F32"/>
      <c r="G32"/>
      <c r="H32"/>
      <c r="I32"/>
      <c r="J32"/>
      <c r="K32"/>
      <c r="L32"/>
    </row>
    <row r="33">
      <c r="A33"/>
      <c r="B33"/>
      <c r="C33"/>
      <c r="D33"/>
      <c r="E33"/>
      <c r="F33"/>
      <c r="G33"/>
      <c r="H33"/>
      <c r="I33"/>
      <c r="J33"/>
      <c r="K33"/>
      <c r="L33"/>
    </row>
    <row r="34">
      <c r="A34"/>
      <c r="B34"/>
      <c r="C34"/>
      <c r="D34"/>
      <c r="E34"/>
      <c r="F34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  <row r="49">
      <c r="A49"/>
      <c r="B49"/>
      <c r="C49"/>
      <c r="D49"/>
      <c r="E49"/>
      <c r="F49"/>
      <c r="G49"/>
      <c r="H49"/>
      <c r="I49"/>
      <c r="J49"/>
      <c r="K49"/>
      <c r="L49"/>
    </row>
    <row r="50">
      <c r="A50"/>
      <c r="B50"/>
      <c r="C50"/>
      <c r="D50"/>
      <c r="E50"/>
      <c r="F50"/>
      <c r="G50"/>
      <c r="H50"/>
      <c r="I50"/>
      <c r="J50"/>
      <c r="K50"/>
      <c r="L50"/>
    </row>
    <row r="51">
      <c r="A51"/>
      <c r="B51"/>
      <c r="C51"/>
      <c r="D51"/>
      <c r="E51"/>
      <c r="F51"/>
      <c r="G51"/>
      <c r="H51"/>
      <c r="I51"/>
      <c r="J51"/>
      <c r="K51"/>
      <c r="L51"/>
    </row>
    <row r="52">
      <c r="A52"/>
      <c r="B52"/>
      <c r="C52"/>
      <c r="D52"/>
      <c r="E52"/>
      <c r="F52"/>
      <c r="G52"/>
      <c r="H52"/>
      <c r="I52"/>
      <c r="J52"/>
      <c r="K52"/>
      <c r="L52"/>
    </row>
    <row r="53">
      <c r="A53"/>
      <c r="B53"/>
      <c r="C53"/>
      <c r="D53"/>
      <c r="E53"/>
      <c r="F53"/>
      <c r="G53"/>
      <c r="H53"/>
      <c r="I53"/>
      <c r="J53"/>
      <c r="K53"/>
      <c r="L53"/>
    </row>
    <row r="54">
      <c r="A54"/>
      <c r="B54"/>
      <c r="C54"/>
      <c r="D54"/>
      <c r="E54"/>
      <c r="F54"/>
      <c r="G54"/>
      <c r="H54"/>
      <c r="I54"/>
      <c r="J54"/>
      <c r="K54"/>
      <c r="L54"/>
    </row>
    <row r="55">
      <c r="A55"/>
      <c r="B55"/>
      <c r="C55"/>
      <c r="D55"/>
      <c r="E55"/>
      <c r="F55"/>
      <c r="G55"/>
      <c r="H55"/>
      <c r="I55"/>
      <c r="J55"/>
      <c r="K55"/>
      <c r="L55"/>
    </row>
    <row r="56">
      <c r="A56"/>
      <c r="B56"/>
      <c r="C56"/>
      <c r="D56"/>
      <c r="E56"/>
      <c r="F56"/>
      <c r="G56"/>
      <c r="H56"/>
      <c r="I56"/>
      <c r="J56"/>
      <c r="K56"/>
      <c r="L56"/>
    </row>
    <row r="57">
      <c r="A57"/>
      <c r="B57"/>
      <c r="C57"/>
      <c r="D57"/>
      <c r="E57"/>
      <c r="F57"/>
      <c r="G57"/>
      <c r="H57"/>
      <c r="I57"/>
      <c r="J57"/>
      <c r="K57"/>
      <c r="L57"/>
    </row>
    <row r="58">
      <c r="A58"/>
      <c r="B58"/>
      <c r="C58"/>
      <c r="D58"/>
      <c r="E58"/>
      <c r="F58"/>
      <c r="G58"/>
      <c r="H58"/>
      <c r="I58"/>
      <c r="J58"/>
      <c r="K58"/>
      <c r="L58"/>
    </row>
    <row r="59">
      <c r="A59"/>
      <c r="B59"/>
      <c r="C59"/>
      <c r="D59"/>
      <c r="E59"/>
      <c r="F59"/>
      <c r="G59"/>
      <c r="H59"/>
      <c r="I59"/>
      <c r="J59"/>
      <c r="K59"/>
      <c r="L59"/>
    </row>
    <row r="60">
      <c r="A60"/>
      <c r="B60"/>
      <c r="C60"/>
      <c r="D60"/>
      <c r="E60"/>
      <c r="F60"/>
      <c r="G60"/>
      <c r="H60"/>
      <c r="I60"/>
      <c r="J60"/>
      <c r="K60"/>
      <c r="L60"/>
    </row>
    <row r="61">
      <c r="A61"/>
      <c r="B61"/>
      <c r="C61"/>
      <c r="D61"/>
      <c r="E61"/>
      <c r="F61"/>
      <c r="G61"/>
      <c r="H61"/>
      <c r="I61"/>
      <c r="J61"/>
      <c r="K61"/>
      <c r="L61"/>
    </row>
    <row r="62">
      <c r="A62"/>
      <c r="B62"/>
      <c r="C62"/>
      <c r="D62"/>
      <c r="E62"/>
      <c r="F62"/>
      <c r="G62"/>
      <c r="H62"/>
      <c r="I62"/>
      <c r="J62"/>
      <c r="K62"/>
      <c r="L62"/>
    </row>
    <row r="63">
      <c r="A63"/>
      <c r="B63"/>
      <c r="C63"/>
      <c r="D63"/>
      <c r="E63"/>
      <c r="F63"/>
      <c r="G63"/>
      <c r="H63"/>
      <c r="I63"/>
      <c r="J63"/>
      <c r="K63"/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/>
      <c r="B65"/>
      <c r="C65"/>
      <c r="D65"/>
      <c r="E65"/>
      <c r="F65"/>
      <c r="G65"/>
      <c r="H65"/>
      <c r="I65"/>
      <c r="J65"/>
      <c r="K65"/>
      <c r="L65"/>
    </row>
    <row r="66">
      <c r="A66"/>
      <c r="B66"/>
      <c r="C66"/>
      <c r="D66"/>
      <c r="E66"/>
      <c r="F66"/>
      <c r="G66"/>
      <c r="H66"/>
      <c r="I66"/>
      <c r="J66"/>
      <c r="K66"/>
      <c r="L66"/>
    </row>
    <row r="67">
      <c r="A67"/>
      <c r="B67"/>
      <c r="C67"/>
      <c r="D67"/>
      <c r="E67"/>
      <c r="F67"/>
      <c r="G67"/>
      <c r="H67"/>
      <c r="I67"/>
      <c r="J67"/>
      <c r="K67"/>
      <c r="L67"/>
    </row>
    <row r="68">
      <c r="A68"/>
      <c r="B68"/>
      <c r="C68"/>
      <c r="D68"/>
      <c r="E68"/>
      <c r="F68"/>
      <c r="G68"/>
      <c r="H68"/>
      <c r="I68"/>
      <c r="J68"/>
      <c r="K68"/>
      <c r="L68"/>
    </row>
    <row r="69">
      <c r="A69"/>
      <c r="B69"/>
      <c r="C69"/>
      <c r="D69"/>
      <c r="E69"/>
      <c r="F69"/>
      <c r="G69"/>
      <c r="H69"/>
      <c r="I69"/>
      <c r="J69"/>
      <c r="K69"/>
      <c r="L69"/>
    </row>
    <row r="70">
      <c r="A70"/>
      <c r="B70"/>
      <c r="C70"/>
      <c r="D70"/>
      <c r="E70"/>
      <c r="F70"/>
      <c r="G70"/>
      <c r="H70"/>
      <c r="I70"/>
      <c r="J70"/>
      <c r="K70"/>
      <c r="L70"/>
    </row>
    <row r="71">
      <c r="A71"/>
      <c r="B71"/>
      <c r="C71"/>
      <c r="D71"/>
      <c r="E71"/>
      <c r="F71"/>
      <c r="G71"/>
      <c r="H71"/>
      <c r="I71"/>
      <c r="J71"/>
      <c r="K71"/>
      <c r="L71"/>
    </row>
    <row r="72">
      <c r="A72"/>
      <c r="B72"/>
      <c r="C72"/>
      <c r="D72"/>
      <c r="E72"/>
      <c r="F72"/>
      <c r="G72"/>
      <c r="H72"/>
      <c r="I72"/>
      <c r="J72"/>
      <c r="K72"/>
      <c r="L72"/>
    </row>
    <row r="73">
      <c r="A73"/>
      <c r="B73"/>
      <c r="C73"/>
      <c r="D73"/>
      <c r="E73"/>
      <c r="F73"/>
      <c r="G73"/>
      <c r="H73"/>
      <c r="I73"/>
      <c r="J73"/>
      <c r="K73"/>
      <c r="L73"/>
    </row>
    <row r="74">
      <c r="A74"/>
      <c r="B74"/>
      <c r="C74"/>
      <c r="D74"/>
      <c r="E74"/>
      <c r="F74"/>
      <c r="G74"/>
      <c r="H74"/>
      <c r="I74"/>
      <c r="J74"/>
      <c r="K74"/>
      <c r="L74"/>
    </row>
    <row r="75">
      <c r="A75"/>
      <c r="B75"/>
      <c r="C75"/>
      <c r="D75"/>
      <c r="E75"/>
      <c r="F75"/>
      <c r="G75"/>
      <c r="H75"/>
      <c r="I75"/>
      <c r="J75"/>
      <c r="K75"/>
      <c r="L75"/>
    </row>
    <row r="76">
      <c r="A76"/>
      <c r="B76"/>
      <c r="C76"/>
      <c r="D76"/>
      <c r="E76"/>
      <c r="F76"/>
      <c r="G76"/>
      <c r="H76"/>
      <c r="I76"/>
      <c r="J76"/>
      <c r="K76"/>
      <c r="L76"/>
    </row>
    <row r="77">
      <c r="A77"/>
      <c r="B77"/>
      <c r="C77"/>
      <c r="D77"/>
      <c r="E77"/>
      <c r="F77"/>
      <c r="G77"/>
      <c r="H77"/>
      <c r="I77"/>
      <c r="J77"/>
      <c r="K77"/>
      <c r="L77"/>
    </row>
    <row r="78">
      <c r="A78"/>
      <c r="B78"/>
      <c r="C78"/>
      <c r="D78"/>
      <c r="E78"/>
      <c r="F78"/>
      <c r="G78"/>
      <c r="H78"/>
      <c r="I78"/>
      <c r="J78"/>
      <c r="K78"/>
      <c r="L78"/>
    </row>
    <row r="79">
      <c r="A79"/>
      <c r="B79"/>
      <c r="C79"/>
      <c r="D79"/>
      <c r="E79"/>
      <c r="F79"/>
      <c r="G79"/>
      <c r="H79"/>
      <c r="I79"/>
      <c r="J79"/>
      <c r="K79"/>
      <c r="L79"/>
    </row>
    <row r="80">
      <c r="A80"/>
      <c r="B80"/>
      <c r="C80"/>
      <c r="D80"/>
      <c r="E80"/>
      <c r="F80"/>
      <c r="G80"/>
      <c r="H80"/>
      <c r="I80"/>
      <c r="J80"/>
      <c r="K80"/>
      <c r="L80"/>
    </row>
    <row r="81">
      <c r="A81"/>
      <c r="B81"/>
      <c r="C81"/>
      <c r="D81"/>
      <c r="E81"/>
      <c r="F81"/>
      <c r="G81"/>
      <c r="H81"/>
      <c r="I81"/>
      <c r="J81"/>
      <c r="K81"/>
      <c r="L81"/>
    </row>
    <row r="82">
      <c r="A82"/>
      <c r="B82"/>
      <c r="C82"/>
      <c r="D82"/>
      <c r="E82"/>
      <c r="F82"/>
      <c r="G82"/>
      <c r="H82"/>
      <c r="I82"/>
      <c r="J82"/>
      <c r="K82"/>
      <c r="L82"/>
    </row>
    <row r="83">
      <c r="A83"/>
      <c r="B83"/>
      <c r="C83"/>
      <c r="D83"/>
      <c r="E83"/>
      <c r="F83"/>
      <c r="G83"/>
      <c r="H83"/>
      <c r="I83"/>
      <c r="J83"/>
      <c r="K83"/>
      <c r="L83"/>
    </row>
    <row r="84">
      <c r="A84"/>
      <c r="B84"/>
      <c r="C84"/>
      <c r="D84"/>
      <c r="E84"/>
      <c r="F84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96">
      <c r="A96"/>
      <c r="B96"/>
      <c r="C96"/>
      <c r="D96"/>
      <c r="E96"/>
      <c r="F96"/>
      <c r="G96"/>
      <c r="H96"/>
      <c r="I96"/>
      <c r="J96"/>
      <c r="K96"/>
      <c r="L96"/>
    </row>
    <row r="97">
      <c r="A97"/>
      <c r="B97"/>
      <c r="C97"/>
      <c r="D97"/>
      <c r="E97"/>
      <c r="F97"/>
      <c r="G97"/>
      <c r="H97"/>
      <c r="I97"/>
      <c r="J97"/>
      <c r="K97"/>
      <c r="L97"/>
    </row>
    <row r="98">
      <c r="A98"/>
      <c r="B98"/>
      <c r="C98"/>
      <c r="D98"/>
      <c r="E98"/>
      <c r="F98"/>
      <c r="G98"/>
      <c r="H98"/>
      <c r="I98"/>
      <c r="J98"/>
      <c r="K98"/>
      <c r="L98"/>
    </row>
    <row r="99">
      <c r="A99"/>
      <c r="B99"/>
      <c r="C99"/>
      <c r="D99"/>
      <c r="E99"/>
      <c r="F99"/>
      <c r="G99"/>
      <c r="H99"/>
      <c r="I99"/>
      <c r="J99"/>
      <c r="K99"/>
      <c r="L99"/>
    </row>
    <row r="100">
      <c r="A100"/>
      <c r="B100"/>
      <c r="C100"/>
      <c r="D100"/>
      <c r="E100"/>
      <c r="F100"/>
      <c r="G100"/>
      <c r="H100"/>
      <c r="I100"/>
      <c r="J100"/>
      <c r="K100"/>
      <c r="L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</row>
    <row r="279">
      <c r="A279"/>
      <c r="B279"/>
      <c r="C279"/>
      <c r="D279"/>
      <c r="E279"/>
      <c r="F279"/>
      <c r="G279"/>
      <c r="H279"/>
      <c r="I279"/>
      <c r="J279"/>
      <c r="K279"/>
      <c r="L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</row>
    <row r="284">
      <c r="A284"/>
      <c r="B284"/>
      <c r="C284"/>
      <c r="D284"/>
      <c r="E284"/>
      <c r="F284"/>
      <c r="G284"/>
      <c r="H284"/>
      <c r="I284"/>
      <c r="J284"/>
      <c r="K284"/>
      <c r="L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</row>
    <row r="307">
      <c r="A307"/>
      <c r="B307"/>
      <c r="C307"/>
      <c r="D307"/>
      <c r="E307"/>
      <c r="F307"/>
      <c r="G307"/>
      <c r="H307"/>
      <c r="I307"/>
      <c r="J307"/>
      <c r="K307"/>
      <c r="L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</row>
    <row r="313">
      <c r="A313"/>
      <c r="B313"/>
      <c r="C313"/>
      <c r="D313"/>
      <c r="E313"/>
      <c r="F313"/>
      <c r="G313"/>
      <c r="H313"/>
      <c r="I313"/>
      <c r="J313"/>
      <c r="K313"/>
      <c r="L313"/>
    </row>
    <row r="314">
      <c r="A314"/>
      <c r="B314"/>
      <c r="C314"/>
      <c r="D314"/>
      <c r="E314"/>
      <c r="F314"/>
      <c r="G314"/>
      <c r="H314"/>
      <c r="I314"/>
      <c r="J314"/>
      <c r="K314"/>
      <c r="L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</row>
    <row r="316">
      <c r="A316"/>
      <c r="B316"/>
      <c r="C316"/>
      <c r="D316"/>
      <c r="E316"/>
      <c r="F316"/>
      <c r="G316"/>
      <c r="H316"/>
      <c r="I316"/>
      <c r="J316"/>
      <c r="K316"/>
      <c r="L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</row>
    <row r="320">
      <c r="A320"/>
      <c r="B320"/>
      <c r="C320"/>
      <c r="D320"/>
      <c r="E320"/>
      <c r="F320"/>
      <c r="G320"/>
      <c r="H320"/>
      <c r="I320"/>
      <c r="J320"/>
      <c r="K320"/>
      <c r="L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</row>
    <row r="322">
      <c r="A322"/>
      <c r="B322"/>
      <c r="C322"/>
      <c r="D322"/>
      <c r="E322"/>
      <c r="F322"/>
      <c r="G322"/>
      <c r="H322"/>
      <c r="I322"/>
      <c r="J322"/>
      <c r="K322"/>
      <c r="L322"/>
    </row>
    <row r="323">
      <c r="A323"/>
      <c r="B323"/>
      <c r="C323"/>
      <c r="D323"/>
      <c r="E323"/>
      <c r="F323"/>
      <c r="G323"/>
      <c r="H323"/>
      <c r="I323"/>
      <c r="J323"/>
      <c r="K323"/>
      <c r="L323"/>
    </row>
    <row r="324">
      <c r="A324"/>
      <c r="B324"/>
      <c r="C324"/>
      <c r="D324"/>
      <c r="E324"/>
      <c r="F324"/>
      <c r="G324"/>
      <c r="H324"/>
      <c r="I324"/>
      <c r="J324"/>
      <c r="K324"/>
      <c r="L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</row>
    <row r="327">
      <c r="A327"/>
      <c r="B327"/>
      <c r="C327"/>
      <c r="D327"/>
      <c r="E327"/>
      <c r="F327"/>
      <c r="G327"/>
      <c r="H327"/>
      <c r="I327"/>
      <c r="J327"/>
      <c r="K327"/>
      <c r="L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</row>
    <row r="330">
      <c r="A330"/>
      <c r="B330"/>
      <c r="C330"/>
      <c r="D330"/>
      <c r="E330"/>
      <c r="F330"/>
      <c r="G330"/>
      <c r="H330"/>
      <c r="I330"/>
      <c r="J330"/>
      <c r="K330"/>
      <c r="L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</row>
    <row r="333">
      <c r="A333"/>
      <c r="B333"/>
      <c r="C333"/>
      <c r="D333"/>
      <c r="E333"/>
      <c r="F333"/>
      <c r="G333"/>
      <c r="H333"/>
      <c r="I333"/>
      <c r="J333"/>
      <c r="K333"/>
      <c r="L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</row>
    <row r="348">
      <c r="A348"/>
      <c r="B348"/>
      <c r="C348"/>
      <c r="D348"/>
      <c r="E348"/>
      <c r="F348"/>
      <c r="G348"/>
      <c r="H348"/>
      <c r="I348"/>
      <c r="J348"/>
      <c r="K348"/>
      <c r="L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</row>
    <row r="351">
      <c r="A351"/>
      <c r="B351"/>
      <c r="C351"/>
      <c r="D351"/>
      <c r="E351"/>
      <c r="F351"/>
      <c r="G351"/>
      <c r="H351"/>
      <c r="I351"/>
      <c r="J351"/>
      <c r="K351"/>
      <c r="L351"/>
    </row>
    <row r="352">
      <c r="A352"/>
      <c r="B352"/>
      <c r="C352"/>
      <c r="D352"/>
      <c r="E352"/>
      <c r="F352"/>
      <c r="G352"/>
      <c r="H352"/>
      <c r="I352"/>
      <c r="J352"/>
      <c r="K352"/>
      <c r="L352"/>
    </row>
    <row r="353">
      <c r="A353"/>
      <c r="B353"/>
      <c r="C353"/>
      <c r="D353"/>
      <c r="E353"/>
      <c r="F353"/>
      <c r="G353"/>
      <c r="H353"/>
      <c r="I353"/>
      <c r="J353"/>
      <c r="K353"/>
      <c r="L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</row>
    <row r="356">
      <c r="A356"/>
      <c r="B356"/>
      <c r="C356"/>
      <c r="D356"/>
      <c r="E356"/>
      <c r="F356"/>
      <c r="G356"/>
      <c r="H356"/>
      <c r="I356"/>
      <c r="J356"/>
      <c r="K356"/>
      <c r="L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</row>
    <row r="358">
      <c r="A358"/>
      <c r="B358"/>
      <c r="C358"/>
      <c r="D358"/>
      <c r="E358"/>
      <c r="F358"/>
      <c r="G358"/>
      <c r="H358"/>
      <c r="I358"/>
      <c r="J358"/>
      <c r="K358"/>
      <c r="L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</row>
    <row r="372">
      <c r="A372"/>
      <c r="B372"/>
      <c r="C372"/>
      <c r="D372"/>
      <c r="E372"/>
      <c r="F372"/>
      <c r="G372"/>
      <c r="H372"/>
      <c r="I372"/>
      <c r="J372"/>
      <c r="K372"/>
      <c r="L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</row>
    <row r="374">
      <c r="A374"/>
      <c r="B374"/>
      <c r="C374"/>
      <c r="D374"/>
      <c r="E374"/>
      <c r="F374"/>
      <c r="G374"/>
      <c r="H374"/>
      <c r="I374"/>
      <c r="J374"/>
      <c r="K374"/>
      <c r="L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</row>
    <row r="383">
      <c r="A383"/>
      <c r="B383"/>
      <c r="C383"/>
      <c r="D383"/>
      <c r="E383"/>
      <c r="F383"/>
      <c r="G383"/>
      <c r="H383"/>
      <c r="I383"/>
      <c r="J383"/>
      <c r="K383"/>
      <c r="L383"/>
    </row>
    <row r="384">
      <c r="A384"/>
      <c r="B384"/>
      <c r="C384"/>
      <c r="D384"/>
      <c r="E384"/>
      <c r="F384"/>
      <c r="G384"/>
      <c r="H384"/>
      <c r="I384"/>
      <c r="J384"/>
      <c r="K384"/>
      <c r="L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</row>
    <row r="408">
      <c r="A408"/>
      <c r="B408"/>
      <c r="C408"/>
      <c r="D408"/>
      <c r="E408"/>
      <c r="F408"/>
      <c r="G408"/>
      <c r="H408"/>
      <c r="I408"/>
      <c r="J408"/>
      <c r="K408"/>
      <c r="L408"/>
    </row>
    <row r="409">
      <c r="A409"/>
      <c r="B409"/>
      <c r="C409"/>
      <c r="D409"/>
      <c r="E409"/>
      <c r="F409"/>
      <c r="G409"/>
      <c r="H409"/>
      <c r="I409"/>
      <c r="J409"/>
      <c r="K409"/>
      <c r="L409"/>
    </row>
    <row r="410">
      <c r="A410"/>
      <c r="B410"/>
      <c r="C410"/>
      <c r="D410"/>
      <c r="E410"/>
      <c r="F410"/>
      <c r="G410"/>
      <c r="H410"/>
      <c r="I410"/>
      <c r="J410"/>
      <c r="K410"/>
      <c r="L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</row>
    <row r="413">
      <c r="A413"/>
      <c r="B413"/>
      <c r="C413"/>
      <c r="D413"/>
      <c r="E413"/>
      <c r="F413"/>
      <c r="G413"/>
      <c r="H413"/>
      <c r="I413"/>
      <c r="J413"/>
      <c r="K413"/>
      <c r="L413"/>
    </row>
    <row r="414">
      <c r="A414"/>
      <c r="B414"/>
      <c r="C414"/>
      <c r="D414"/>
      <c r="E414"/>
      <c r="F414"/>
      <c r="G414"/>
      <c r="H414"/>
      <c r="I414"/>
      <c r="J414"/>
      <c r="K414"/>
      <c r="L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</row>
    <row r="418">
      <c r="A418"/>
      <c r="B418"/>
      <c r="C418"/>
      <c r="D418"/>
      <c r="E418"/>
      <c r="F418"/>
      <c r="G418"/>
      <c r="H418"/>
      <c r="I418"/>
      <c r="J418"/>
      <c r="K418"/>
      <c r="L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</row>
    <row r="598">
      <c r="A598"/>
      <c r="B598"/>
      <c r="C598"/>
      <c r="D598"/>
      <c r="E598"/>
      <c r="F598"/>
      <c r="G598"/>
      <c r="H598"/>
      <c r="I598"/>
      <c r="J598"/>
      <c r="K598"/>
      <c r="L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</row>
    <row r="603">
      <c r="A603"/>
      <c r="B603"/>
      <c r="C603"/>
      <c r="D603"/>
      <c r="E603"/>
      <c r="F603"/>
      <c r="G603"/>
      <c r="H603"/>
      <c r="I603"/>
      <c r="J603"/>
      <c r="K603"/>
      <c r="L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</row>
    <row r="608">
      <c r="A608"/>
      <c r="B608"/>
      <c r="C608"/>
      <c r="D608"/>
      <c r="E608"/>
      <c r="F608"/>
      <c r="G608"/>
      <c r="H608"/>
      <c r="I608"/>
      <c r="J608"/>
      <c r="K608"/>
      <c r="L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</row>
    <row r="610">
      <c r="A610"/>
      <c r="B610"/>
      <c r="C610"/>
      <c r="D610"/>
      <c r="E610"/>
      <c r="F610"/>
      <c r="G610"/>
      <c r="H610"/>
      <c r="I610"/>
      <c r="J610"/>
      <c r="K610"/>
      <c r="L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</row>
    <row r="612">
      <c r="A612"/>
      <c r="B612"/>
      <c r="C612"/>
      <c r="D612"/>
      <c r="E612"/>
      <c r="F612"/>
      <c r="G612"/>
      <c r="H612"/>
      <c r="I612"/>
      <c r="J612"/>
      <c r="K612"/>
      <c r="L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</row>
    <row r="617">
      <c r="A617"/>
      <c r="B617"/>
      <c r="C617"/>
      <c r="D617"/>
      <c r="E617"/>
      <c r="F617"/>
      <c r="G617"/>
      <c r="H617"/>
      <c r="I617"/>
      <c r="J617"/>
      <c r="K617"/>
      <c r="L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</row>
    <row r="629">
      <c r="A629"/>
      <c r="B629"/>
      <c r="C629"/>
      <c r="D629"/>
      <c r="E629"/>
      <c r="F629"/>
      <c r="G629"/>
      <c r="H629"/>
      <c r="I629"/>
      <c r="J629"/>
      <c r="K629"/>
      <c r="L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</row>
    <row r="631">
      <c r="A631"/>
      <c r="B631"/>
      <c r="C631"/>
      <c r="D631"/>
      <c r="E631"/>
      <c r="F631"/>
      <c r="G631"/>
      <c r="H631"/>
      <c r="I631"/>
      <c r="J631"/>
      <c r="K631"/>
      <c r="L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</row>
    <row r="633">
      <c r="A633"/>
      <c r="B633"/>
      <c r="C633"/>
      <c r="D633"/>
      <c r="E633"/>
      <c r="F633"/>
      <c r="G633"/>
      <c r="H633"/>
      <c r="I633"/>
      <c r="J633"/>
      <c r="K633"/>
      <c r="L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</row>
    <row r="646">
      <c r="A646"/>
      <c r="B646"/>
      <c r="C646"/>
      <c r="D646"/>
      <c r="E646"/>
      <c r="F646"/>
      <c r="G646"/>
      <c r="H646"/>
      <c r="I646"/>
      <c r="J646"/>
      <c r="K646"/>
      <c r="L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</row>
    <row r="654">
      <c r="A654"/>
      <c r="B654"/>
      <c r="C654"/>
      <c r="D654"/>
      <c r="E654"/>
      <c r="F654"/>
      <c r="G654"/>
      <c r="H654"/>
      <c r="I654"/>
      <c r="J654"/>
      <c r="K654"/>
      <c r="L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</row>
    <row r="658">
      <c r="A658"/>
      <c r="B658"/>
      <c r="C658"/>
      <c r="D658"/>
      <c r="E658"/>
      <c r="F658"/>
      <c r="G658"/>
      <c r="H658"/>
      <c r="I658"/>
      <c r="J658"/>
      <c r="K658"/>
      <c r="L658"/>
    </row>
    <row r="659">
      <c r="A659"/>
      <c r="B659"/>
      <c r="C659"/>
      <c r="D659"/>
      <c r="E659"/>
      <c r="F659"/>
      <c r="G659"/>
      <c r="H659"/>
      <c r="I659"/>
      <c r="J659"/>
      <c r="K659"/>
      <c r="L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</row>
    <row r="663">
      <c r="A663"/>
      <c r="B663"/>
      <c r="C663"/>
      <c r="D663"/>
      <c r="E663"/>
      <c r="F663"/>
      <c r="G663"/>
      <c r="H663"/>
      <c r="I663"/>
      <c r="J663"/>
      <c r="K663"/>
      <c r="L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</row>
    <row r="670">
      <c r="A670"/>
      <c r="B670"/>
      <c r="C670"/>
      <c r="D670"/>
      <c r="E670"/>
      <c r="F670"/>
      <c r="G670"/>
      <c r="H670"/>
      <c r="I670"/>
      <c r="J670"/>
      <c r="K670"/>
      <c r="L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</row>
    <row r="675">
      <c r="A675"/>
      <c r="B675"/>
      <c r="C675"/>
      <c r="D675"/>
      <c r="E675"/>
      <c r="F675"/>
      <c r="G675"/>
      <c r="H675"/>
      <c r="I675"/>
      <c r="J675"/>
      <c r="K675"/>
      <c r="L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</row>
    <row r="678">
      <c r="A678"/>
      <c r="B678"/>
      <c r="C678"/>
      <c r="D678"/>
      <c r="E678"/>
      <c r="F678"/>
      <c r="G678"/>
      <c r="H678"/>
      <c r="I678"/>
      <c r="J678"/>
      <c r="K678"/>
      <c r="L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</row>
    <row r="680">
      <c r="A680"/>
      <c r="B680"/>
      <c r="C680"/>
      <c r="D680"/>
      <c r="E680"/>
      <c r="F680"/>
      <c r="G680"/>
      <c r="H680"/>
      <c r="I680"/>
      <c r="J680"/>
      <c r="K680"/>
      <c r="L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</row>
    <row r="696">
      <c r="A696"/>
      <c r="B696"/>
      <c r="C696"/>
      <c r="D696"/>
      <c r="E696"/>
      <c r="F696"/>
      <c r="G696"/>
      <c r="H696"/>
      <c r="I696"/>
      <c r="J696"/>
      <c r="K696"/>
      <c r="L696"/>
    </row>
    <row r="697">
      <c r="A697"/>
      <c r="B697"/>
      <c r="C697"/>
      <c r="D697"/>
      <c r="E697"/>
      <c r="F697"/>
      <c r="G697"/>
      <c r="H697"/>
      <c r="I697"/>
      <c r="J697"/>
      <c r="K697"/>
      <c r="L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</row>
    <row r="701">
      <c r="A701"/>
      <c r="B701"/>
      <c r="C701"/>
      <c r="D701"/>
      <c r="E701"/>
      <c r="F701"/>
      <c r="G701"/>
      <c r="H701"/>
      <c r="I701"/>
      <c r="J701"/>
      <c r="K701"/>
      <c r="L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</row>
    <row r="705">
      <c r="A705"/>
      <c r="B705"/>
      <c r="C705"/>
      <c r="D705"/>
      <c r="E705"/>
      <c r="F705"/>
      <c r="G705"/>
      <c r="H705"/>
      <c r="I705"/>
      <c r="J705"/>
      <c r="K705"/>
      <c r="L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</row>
    <row r="707">
      <c r="A707"/>
      <c r="B707"/>
      <c r="C707"/>
      <c r="D707"/>
      <c r="E707"/>
      <c r="F707"/>
      <c r="G707"/>
      <c r="H707"/>
      <c r="I707"/>
      <c r="J707"/>
      <c r="K707"/>
      <c r="L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</row>
    <row r="711">
      <c r="A711"/>
      <c r="B711"/>
      <c r="C711"/>
      <c r="D711"/>
      <c r="E711"/>
      <c r="F711"/>
      <c r="G711"/>
      <c r="H711"/>
      <c r="I711"/>
      <c r="J711"/>
      <c r="K711"/>
      <c r="L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</row>
    <row r="728">
      <c r="A728"/>
      <c r="B728"/>
      <c r="C728"/>
      <c r="D728"/>
      <c r="E728"/>
      <c r="F728"/>
      <c r="G728"/>
      <c r="H728"/>
      <c r="I728"/>
      <c r="J728"/>
      <c r="K728"/>
      <c r="L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977"/>
  <sheetViews>
    <sheetView workbookViewId="0"/>
  </sheetViews>
  <sheetFormatPr defaultRowHeight="15.0"/>
  <sheetData>
    <row r="1">
      <c r="A1"/>
      <c r="B1" s="49" t="s">
        <v>1</v>
      </c>
      <c r="C1"/>
      <c r="D1"/>
    </row>
    <row r="2">
      <c r="A2" s="49" t="s">
        <v>6</v>
      </c>
      <c r="B2" s="49" t="s">
        <v>8</v>
      </c>
      <c r="C2" s="49" t="s">
        <v>9</v>
      </c>
      <c r="D2" s="49" t="s">
        <v>10</v>
      </c>
    </row>
    <row r="3">
      <c r="A3" s="49" t="s">
        <v>159</v>
      </c>
      <c r="B3" s="49" t="s">
        <v>160</v>
      </c>
      <c r="C3" s="49" t="n">
        <v>1.0</v>
      </c>
      <c r="D3" s="49" t="n">
        <v>0.9333333333</v>
      </c>
    </row>
    <row r="4">
      <c r="A4" s="49" t="s">
        <v>161</v>
      </c>
      <c r="B4" s="49" t="s">
        <v>162</v>
      </c>
      <c r="C4" s="49" t="n">
        <v>0.822</v>
      </c>
      <c r="D4" s="49" t="n">
        <v>0.6833333333</v>
      </c>
    </row>
    <row r="5">
      <c r="A5" s="49" t="s">
        <v>163</v>
      </c>
      <c r="B5" s="49" t="s">
        <v>164</v>
      </c>
      <c r="C5" s="49" t="n">
        <v>1.0</v>
      </c>
      <c r="D5" s="49" t="n">
        <v>0.6433333333</v>
      </c>
    </row>
    <row r="6">
      <c r="A6" s="49" t="s">
        <v>165</v>
      </c>
      <c r="B6" s="49" t="s">
        <v>166</v>
      </c>
      <c r="C6" s="49" t="n">
        <v>0.9333333333</v>
      </c>
      <c r="D6" s="49" t="n">
        <v>0.7333333333</v>
      </c>
    </row>
    <row r="7">
      <c r="A7" s="49" t="s">
        <v>167</v>
      </c>
      <c r="B7" s="49" t="s">
        <v>168</v>
      </c>
      <c r="C7" s="49" t="n">
        <v>0.9333333333</v>
      </c>
      <c r="D7" s="49" t="n">
        <v>0.9</v>
      </c>
    </row>
    <row r="8">
      <c r="A8" s="49" t="s">
        <v>169</v>
      </c>
      <c r="B8" s="49" t="s">
        <v>170</v>
      </c>
      <c r="C8" s="49" t="n">
        <v>0.8333333333</v>
      </c>
      <c r="D8" s="49" t="n">
        <v>0.8916666667</v>
      </c>
    </row>
    <row r="9">
      <c r="A9" s="49" t="s">
        <v>171</v>
      </c>
      <c r="B9" s="49" t="s">
        <v>172</v>
      </c>
      <c r="C9" s="49" t="n">
        <v>1.0</v>
      </c>
      <c r="D9" s="49" t="n">
        <v>0.8943333333</v>
      </c>
    </row>
    <row r="10">
      <c r="A10" s="49" t="s">
        <v>173</v>
      </c>
      <c r="B10" s="49" t="s">
        <v>174</v>
      </c>
      <c r="C10" s="49" t="n">
        <v>0.9666666667</v>
      </c>
      <c r="D10" s="49" t="n">
        <v>0.8166666667</v>
      </c>
    </row>
    <row r="11">
      <c r="A11" s="49" t="s">
        <v>175</v>
      </c>
      <c r="B11" s="49" t="s">
        <v>176</v>
      </c>
      <c r="C11" s="49" t="n">
        <v>0.9333333333</v>
      </c>
      <c r="D11" s="49" t="n">
        <v>0.6166666667</v>
      </c>
    </row>
    <row r="12">
      <c r="A12" s="49" t="s">
        <v>177</v>
      </c>
      <c r="B12" s="49" t="s">
        <v>178</v>
      </c>
      <c r="C12" s="49" t="n">
        <v>0.8333333333</v>
      </c>
      <c r="D12" s="49" t="n">
        <v>0.9333333333</v>
      </c>
    </row>
    <row r="13">
      <c r="A13" s="49" t="s">
        <v>179</v>
      </c>
      <c r="B13" s="49" t="s">
        <v>180</v>
      </c>
      <c r="C13" s="49" t="n">
        <v>1.0</v>
      </c>
      <c r="D13" s="49" t="n">
        <v>0.9</v>
      </c>
    </row>
    <row r="14">
      <c r="A14" s="49" t="s">
        <v>181</v>
      </c>
      <c r="B14" s="49" t="s">
        <v>182</v>
      </c>
      <c r="C14" s="49" t="n">
        <v>1.0</v>
      </c>
      <c r="D14" s="49" t="n">
        <v>0.675</v>
      </c>
    </row>
    <row r="15">
      <c r="A15" s="49" t="s">
        <v>183</v>
      </c>
      <c r="B15" s="49" t="s">
        <v>184</v>
      </c>
      <c r="C15" s="49" t="n">
        <v>0.9666666667</v>
      </c>
      <c r="D15" s="49" t="n">
        <v>0.7833333333</v>
      </c>
    </row>
    <row r="16">
      <c r="A16" s="49" t="s">
        <v>185</v>
      </c>
      <c r="B16" s="49" t="s">
        <v>186</v>
      </c>
      <c r="C16" s="49" t="n">
        <v>0.9666666667</v>
      </c>
      <c r="D16" s="49" t="n">
        <v>0.9333333333</v>
      </c>
    </row>
    <row r="17">
      <c r="A17" s="49" t="s">
        <v>187</v>
      </c>
      <c r="B17" s="49" t="s">
        <v>188</v>
      </c>
      <c r="C17" s="49" t="n">
        <v>0.9666666667</v>
      </c>
      <c r="D17" s="49" t="n">
        <v>0.8666666667</v>
      </c>
    </row>
    <row r="18">
      <c r="A18" s="49" t="s">
        <v>189</v>
      </c>
      <c r="B18" s="49" t="s">
        <v>190</v>
      </c>
      <c r="C18" s="49" t="n">
        <v>0.9666666667</v>
      </c>
      <c r="D18" s="49" t="n">
        <v>0.9</v>
      </c>
    </row>
    <row r="19">
      <c r="A19" s="49" t="s">
        <v>191</v>
      </c>
      <c r="B19" s="49" t="s">
        <v>192</v>
      </c>
      <c r="C19" s="49" t="n">
        <v>0.9666666667</v>
      </c>
      <c r="D19" s="49" t="n">
        <v>0.8276666667</v>
      </c>
    </row>
    <row r="20">
      <c r="A20" s="49" t="s">
        <v>193</v>
      </c>
      <c r="B20" s="49" t="s">
        <v>194</v>
      </c>
      <c r="C20" s="49" t="n">
        <v>0.9666666667</v>
      </c>
      <c r="D20" s="49" t="n">
        <v>0.8833333333</v>
      </c>
    </row>
    <row r="21">
      <c r="A21" s="49" t="s">
        <v>195</v>
      </c>
      <c r="B21" s="49" t="s">
        <v>196</v>
      </c>
      <c r="C21" s="49" t="n">
        <v>0.9333333333</v>
      </c>
      <c r="D21" s="49" t="n">
        <v>0.8833333333</v>
      </c>
    </row>
    <row r="22">
      <c r="A22" s="49" t="s">
        <v>197</v>
      </c>
      <c r="B22" s="49" t="s">
        <v>198</v>
      </c>
      <c r="C22" s="49" t="n">
        <v>0.9666666667</v>
      </c>
      <c r="D22" s="49" t="n">
        <v>0.8666666667</v>
      </c>
    </row>
    <row r="23">
      <c r="A23" s="49" t="s">
        <v>199</v>
      </c>
      <c r="B23" s="49" t="s">
        <v>200</v>
      </c>
      <c r="C23" s="49" t="n">
        <v>0.9666666667</v>
      </c>
      <c r="D23" s="49" t="n">
        <v>0.9666666667</v>
      </c>
    </row>
    <row r="24">
      <c r="A24" s="49" t="s">
        <v>201</v>
      </c>
      <c r="B24" s="49" t="s">
        <v>202</v>
      </c>
      <c r="C24" s="49" t="n">
        <v>0.9113333333</v>
      </c>
      <c r="D24" s="49" t="n">
        <v>0.7833333333</v>
      </c>
    </row>
    <row r="25">
      <c r="A25" s="49" t="s">
        <v>203</v>
      </c>
      <c r="B25" s="49" t="s">
        <v>204</v>
      </c>
      <c r="C25" s="49" t="n">
        <v>0.9333333333</v>
      </c>
      <c r="D25" s="49" t="n">
        <v>0.9666666667</v>
      </c>
    </row>
    <row r="26">
      <c r="A26" s="49" t="s">
        <v>205</v>
      </c>
      <c r="B26" s="49" t="s">
        <v>206</v>
      </c>
      <c r="C26" s="49" t="n">
        <v>0.878</v>
      </c>
      <c r="D26" s="49" t="n">
        <v>0.85</v>
      </c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79"/>
  <sheetViews>
    <sheetView workbookViewId="0"/>
  </sheetViews>
  <sheetFormatPr defaultRowHeight="15.0"/>
  <sheetData>
    <row r="1">
      <c r="A1"/>
      <c r="B1" s="50" t="s">
        <v>0</v>
      </c>
      <c r="C1"/>
      <c r="D1"/>
      <c r="E1"/>
    </row>
    <row r="2">
      <c r="A2" s="50" t="s">
        <v>6</v>
      </c>
      <c r="B2" s="50" t="s">
        <v>8</v>
      </c>
      <c r="C2" s="50" t="s">
        <v>11</v>
      </c>
      <c r="D2" s="50" t="s">
        <v>12</v>
      </c>
      <c r="E2" s="50" t="s">
        <v>13</v>
      </c>
    </row>
    <row r="3">
      <c r="A3" s="50" t="s">
        <v>159</v>
      </c>
      <c r="B3" s="50" t="s">
        <v>207</v>
      </c>
      <c r="C3" s="50" t="n">
        <v>0.9523809524</v>
      </c>
      <c r="D3" s="50" t="n">
        <v>1.0</v>
      </c>
      <c r="E3" s="50" t="n">
        <v>1.0</v>
      </c>
    </row>
    <row r="4">
      <c r="A4" s="50" t="s">
        <v>161</v>
      </c>
      <c r="B4" s="50" t="s">
        <v>208</v>
      </c>
      <c r="C4" s="50" t="n">
        <v>0.619047619</v>
      </c>
      <c r="D4" s="50" t="n">
        <v>0.9259259259</v>
      </c>
      <c r="E4" s="50" t="n">
        <v>1.0</v>
      </c>
    </row>
    <row r="5">
      <c r="A5" s="50" t="s">
        <v>163</v>
      </c>
      <c r="B5" s="50" t="s">
        <v>209</v>
      </c>
      <c r="C5" s="50" t="n">
        <v>0.8571428571</v>
      </c>
      <c r="D5" s="50" t="n">
        <v>0.7777777778</v>
      </c>
      <c r="E5" s="50" t="n">
        <v>1.0</v>
      </c>
    </row>
    <row r="6">
      <c r="A6" s="50" t="s">
        <v>165</v>
      </c>
      <c r="B6" s="50" t="s">
        <v>210</v>
      </c>
      <c r="C6" s="50" t="n">
        <v>0.880952381</v>
      </c>
      <c r="D6" s="50" t="n">
        <v>0.7407407407</v>
      </c>
      <c r="E6" s="50" t="n">
        <v>1.0</v>
      </c>
    </row>
    <row r="7">
      <c r="A7" s="50" t="s">
        <v>167</v>
      </c>
      <c r="B7" s="50" t="s">
        <v>211</v>
      </c>
      <c r="C7" s="50" t="n">
        <v>0.8333333333</v>
      </c>
      <c r="D7" s="50" t="n">
        <v>0.8148148148</v>
      </c>
      <c r="E7" s="50" t="n">
        <v>0.75</v>
      </c>
    </row>
    <row r="8">
      <c r="A8" s="50" t="s">
        <v>169</v>
      </c>
      <c r="B8" s="50" t="s">
        <v>212</v>
      </c>
      <c r="C8" s="50" t="n">
        <v>0.880952381</v>
      </c>
      <c r="D8" s="50" t="n">
        <v>1.0</v>
      </c>
      <c r="E8" s="50" t="n">
        <v>1.0</v>
      </c>
    </row>
    <row r="9">
      <c r="A9" s="50" t="s">
        <v>171</v>
      </c>
      <c r="B9" s="50" t="s">
        <v>213</v>
      </c>
      <c r="C9" s="50" t="n">
        <v>0.8095238095</v>
      </c>
      <c r="D9" s="50" t="n">
        <v>0.9259259259</v>
      </c>
      <c r="E9" s="50" t="n">
        <v>1.0</v>
      </c>
    </row>
    <row r="10">
      <c r="A10" s="50" t="s">
        <v>173</v>
      </c>
      <c r="B10" s="50" t="s">
        <v>214</v>
      </c>
      <c r="C10" s="50" t="n">
        <v>0.8571428571</v>
      </c>
      <c r="D10" s="50" t="n">
        <v>0.7777777778</v>
      </c>
      <c r="E10" s="50" t="n">
        <v>1.0</v>
      </c>
    </row>
    <row r="11">
      <c r="A11" s="50" t="s">
        <v>175</v>
      </c>
      <c r="B11" s="50" t="s">
        <v>215</v>
      </c>
      <c r="C11" s="50" t="n">
        <v>0.8333333333</v>
      </c>
      <c r="D11" s="50" t="n">
        <v>0.8888888889</v>
      </c>
      <c r="E11" s="50" t="n">
        <v>0.5</v>
      </c>
    </row>
    <row r="12">
      <c r="A12" s="50" t="s">
        <v>177</v>
      </c>
      <c r="B12" s="50" t="s">
        <v>216</v>
      </c>
      <c r="C12" s="50" t="n">
        <v>0.9047619048</v>
      </c>
      <c r="D12" s="50" t="n">
        <v>0.962962963</v>
      </c>
      <c r="E12" s="50" t="n">
        <v>0.975</v>
      </c>
    </row>
    <row r="13">
      <c r="A13" s="50" t="s">
        <v>179</v>
      </c>
      <c r="B13" s="50" t="s">
        <v>217</v>
      </c>
      <c r="C13" s="50" t="n">
        <v>0.9047619048</v>
      </c>
      <c r="D13" s="50" t="n">
        <v>1.0</v>
      </c>
      <c r="E13" s="50" t="n">
        <v>0.975</v>
      </c>
    </row>
    <row r="14">
      <c r="A14" s="50" t="s">
        <v>181</v>
      </c>
      <c r="B14" s="50" t="s">
        <v>218</v>
      </c>
      <c r="C14" s="50" t="n">
        <v>0.9047619048</v>
      </c>
      <c r="D14" s="50" t="n">
        <v>0.7407407407</v>
      </c>
      <c r="E14" s="50" t="n">
        <v>1.0</v>
      </c>
    </row>
    <row r="15">
      <c r="A15" s="50" t="s">
        <v>183</v>
      </c>
      <c r="B15" s="50" t="s">
        <v>219</v>
      </c>
      <c r="C15" s="50" t="n">
        <v>0.880952381</v>
      </c>
      <c r="D15" s="50" t="n">
        <v>0.7407407407</v>
      </c>
      <c r="E15" s="50" t="n">
        <v>1.0</v>
      </c>
    </row>
    <row r="16">
      <c r="A16" s="50" t="s">
        <v>185</v>
      </c>
      <c r="B16" s="50" t="s">
        <v>220</v>
      </c>
      <c r="C16" s="50" t="n">
        <v>0.7857142857</v>
      </c>
      <c r="D16" s="50" t="n">
        <v>0.8148148148</v>
      </c>
      <c r="E16" s="50" t="n">
        <v>1.0</v>
      </c>
    </row>
    <row r="17">
      <c r="A17" s="50" t="s">
        <v>187</v>
      </c>
      <c r="B17" s="50" t="s">
        <v>221</v>
      </c>
      <c r="C17" s="50" t="n">
        <v>0.9047619048</v>
      </c>
      <c r="D17" s="50" t="n">
        <v>0.9259259259</v>
      </c>
      <c r="E17" s="50" t="n">
        <v>1.0</v>
      </c>
    </row>
    <row r="18">
      <c r="A18" s="50" t="s">
        <v>189</v>
      </c>
      <c r="B18" s="50" t="s">
        <v>222</v>
      </c>
      <c r="C18" s="50" t="n">
        <v>0.880952381</v>
      </c>
      <c r="D18" s="50" t="n">
        <v>1.0</v>
      </c>
      <c r="E18" s="50" t="n">
        <v>0.975</v>
      </c>
    </row>
    <row r="19">
      <c r="A19" s="50" t="s">
        <v>191</v>
      </c>
      <c r="B19" s="50" t="s">
        <v>223</v>
      </c>
      <c r="C19" s="50" t="n">
        <v>0.9047619048</v>
      </c>
      <c r="D19" s="50" t="n">
        <v>0.8888888889</v>
      </c>
      <c r="E19" s="50" t="n">
        <v>1.0</v>
      </c>
    </row>
    <row r="20">
      <c r="A20" s="50" t="s">
        <v>193</v>
      </c>
      <c r="B20" s="50" t="s">
        <v>224</v>
      </c>
      <c r="C20" s="50" t="n">
        <v>0.6428571429</v>
      </c>
      <c r="D20" s="50" t="n">
        <v>0.5925925926</v>
      </c>
      <c r="E20" s="50" t="n">
        <v>0.75</v>
      </c>
    </row>
    <row r="21">
      <c r="A21" s="50" t="s">
        <v>195</v>
      </c>
      <c r="B21" s="50" t="s">
        <v>225</v>
      </c>
      <c r="C21" s="50" t="n">
        <v>0.8095238095</v>
      </c>
      <c r="D21" s="50" t="n">
        <v>0.962962963</v>
      </c>
      <c r="E21" s="50" t="n">
        <v>1.0</v>
      </c>
    </row>
    <row r="22">
      <c r="A22" s="50" t="s">
        <v>197</v>
      </c>
      <c r="B22" s="50" t="s">
        <v>226</v>
      </c>
      <c r="C22" s="50" t="n">
        <v>0.880952381</v>
      </c>
      <c r="D22" s="50" t="n">
        <v>0.962962963</v>
      </c>
      <c r="E22" s="50" t="n">
        <v>1.0</v>
      </c>
    </row>
    <row r="23">
      <c r="A23" s="50" t="s">
        <v>199</v>
      </c>
      <c r="B23" s="50" t="s">
        <v>227</v>
      </c>
      <c r="C23" s="50" t="n">
        <v>0.880952381</v>
      </c>
      <c r="D23" s="50" t="n">
        <v>0.9259259259</v>
      </c>
      <c r="E23" s="50" t="n">
        <v>1.0</v>
      </c>
    </row>
    <row r="24">
      <c r="A24" s="50" t="s">
        <v>201</v>
      </c>
      <c r="B24" s="50" t="s">
        <v>228</v>
      </c>
      <c r="C24" s="50" t="n">
        <v>0.9761904762</v>
      </c>
      <c r="D24" s="50" t="n">
        <v>0.962962963</v>
      </c>
      <c r="E24" s="50" t="n">
        <v>1.0</v>
      </c>
    </row>
    <row r="25">
      <c r="A25" s="50" t="s">
        <v>203</v>
      </c>
      <c r="B25" s="50" t="s">
        <v>229</v>
      </c>
      <c r="C25" s="50" t="n">
        <v>0.9523809524</v>
      </c>
      <c r="D25" s="50" t="n">
        <v>1.0</v>
      </c>
      <c r="E25" s="50" t="n">
        <v>1.0</v>
      </c>
    </row>
    <row r="26">
      <c r="A26" s="50" t="s">
        <v>205</v>
      </c>
      <c r="B26" s="50" t="s">
        <v>230</v>
      </c>
      <c r="C26" s="50" t="n">
        <v>0.9047619048</v>
      </c>
      <c r="D26" s="50" t="n">
        <v>1.0</v>
      </c>
      <c r="E26" s="50" t="n">
        <v>0.95</v>
      </c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  <row r="51">
      <c r="A51"/>
      <c r="B51"/>
      <c r="C51"/>
      <c r="D51"/>
      <c r="E51"/>
    </row>
    <row r="52">
      <c r="A52"/>
      <c r="B52"/>
      <c r="C52"/>
      <c r="D52"/>
      <c r="E52"/>
    </row>
    <row r="53">
      <c r="A53"/>
      <c r="B53"/>
      <c r="C53"/>
      <c r="D53"/>
      <c r="E53"/>
    </row>
    <row r="54">
      <c r="A54"/>
      <c r="B54"/>
      <c r="C54"/>
      <c r="D54"/>
      <c r="E54"/>
    </row>
    <row r="55">
      <c r="A55"/>
      <c r="B55"/>
      <c r="C55"/>
      <c r="D55"/>
      <c r="E55"/>
    </row>
    <row r="56">
      <c r="A56"/>
      <c r="B56"/>
      <c r="C56"/>
      <c r="D56"/>
      <c r="E56"/>
    </row>
    <row r="57">
      <c r="A57"/>
      <c r="B57"/>
      <c r="C57"/>
      <c r="D57"/>
      <c r="E57"/>
    </row>
    <row r="58">
      <c r="A58"/>
      <c r="B58"/>
      <c r="C58"/>
      <c r="D58"/>
      <c r="E58"/>
    </row>
    <row r="59">
      <c r="A59"/>
      <c r="B59"/>
      <c r="C59"/>
      <c r="D59"/>
      <c r="E59"/>
    </row>
    <row r="60">
      <c r="A60"/>
      <c r="B60"/>
      <c r="C60"/>
      <c r="D60"/>
      <c r="E60"/>
    </row>
    <row r="61">
      <c r="A61"/>
      <c r="B61"/>
      <c r="C61"/>
      <c r="D61"/>
      <c r="E61"/>
    </row>
    <row r="62">
      <c r="A62"/>
      <c r="B62"/>
      <c r="C62"/>
      <c r="D62"/>
      <c r="E62"/>
    </row>
    <row r="63">
      <c r="A63"/>
      <c r="B63"/>
      <c r="C63"/>
      <c r="D63"/>
      <c r="E63"/>
    </row>
    <row r="64">
      <c r="A64"/>
      <c r="B64"/>
      <c r="C64"/>
      <c r="D64"/>
      <c r="E64"/>
    </row>
    <row r="65">
      <c r="A65"/>
      <c r="B65"/>
      <c r="C65"/>
      <c r="D65"/>
      <c r="E65"/>
    </row>
    <row r="66">
      <c r="A66"/>
      <c r="B66"/>
      <c r="C66"/>
      <c r="D66"/>
      <c r="E66"/>
    </row>
    <row r="67">
      <c r="A67"/>
      <c r="B67"/>
      <c r="C67"/>
      <c r="D67"/>
      <c r="E67"/>
    </row>
    <row r="68">
      <c r="A68"/>
      <c r="B68"/>
      <c r="C68"/>
      <c r="D68"/>
      <c r="E68"/>
    </row>
    <row r="69">
      <c r="A69"/>
      <c r="B69"/>
      <c r="C69"/>
      <c r="D69"/>
      <c r="E69"/>
    </row>
    <row r="70">
      <c r="A70"/>
      <c r="B70"/>
      <c r="C70"/>
      <c r="D70"/>
      <c r="E70"/>
    </row>
    <row r="71">
      <c r="A71"/>
      <c r="B71"/>
      <c r="C71"/>
      <c r="D71"/>
      <c r="E71"/>
    </row>
    <row r="72">
      <c r="A72"/>
      <c r="B72"/>
      <c r="C72"/>
      <c r="D72"/>
      <c r="E72"/>
    </row>
    <row r="73">
      <c r="A73"/>
      <c r="B73"/>
      <c r="C73"/>
      <c r="D73"/>
      <c r="E73"/>
    </row>
    <row r="74">
      <c r="A74"/>
      <c r="B74"/>
      <c r="C74"/>
      <c r="D74"/>
      <c r="E74"/>
    </row>
    <row r="75">
      <c r="A75"/>
      <c r="B75"/>
      <c r="C75"/>
      <c r="D75"/>
      <c r="E75"/>
    </row>
    <row r="76">
      <c r="A76"/>
      <c r="B76"/>
      <c r="C76"/>
      <c r="D76"/>
      <c r="E76"/>
    </row>
    <row r="77">
      <c r="A77"/>
      <c r="B77"/>
      <c r="C77"/>
      <c r="D77"/>
      <c r="E77"/>
    </row>
    <row r="78">
      <c r="A78"/>
      <c r="B78"/>
      <c r="C78"/>
      <c r="D78"/>
      <c r="E78"/>
    </row>
    <row r="79">
      <c r="A79"/>
      <c r="B79"/>
      <c r="C79"/>
      <c r="D79"/>
      <c r="E79"/>
    </row>
    <row r="80">
      <c r="A80"/>
      <c r="B80"/>
      <c r="C80"/>
      <c r="D80"/>
      <c r="E80"/>
    </row>
    <row r="81">
      <c r="A81"/>
      <c r="B81"/>
      <c r="C81"/>
      <c r="D81"/>
      <c r="E81"/>
    </row>
    <row r="82">
      <c r="A82"/>
      <c r="B82"/>
      <c r="C82"/>
      <c r="D82"/>
      <c r="E82"/>
    </row>
    <row r="83">
      <c r="A83"/>
      <c r="B83"/>
      <c r="C83"/>
      <c r="D83"/>
      <c r="E83"/>
    </row>
    <row r="84">
      <c r="A84"/>
      <c r="B84"/>
      <c r="C84"/>
      <c r="D84"/>
      <c r="E84"/>
    </row>
    <row r="85">
      <c r="A85"/>
      <c r="B85"/>
      <c r="C85"/>
      <c r="D85"/>
      <c r="E85"/>
    </row>
    <row r="86">
      <c r="A86"/>
      <c r="B86"/>
      <c r="C86"/>
      <c r="D86"/>
      <c r="E86"/>
    </row>
    <row r="87">
      <c r="A87"/>
      <c r="B87"/>
      <c r="C87"/>
      <c r="D87"/>
      <c r="E87"/>
    </row>
    <row r="88">
      <c r="A88"/>
      <c r="B88"/>
      <c r="C88"/>
      <c r="D88"/>
      <c r="E88"/>
    </row>
    <row r="89">
      <c r="A89"/>
      <c r="B89"/>
      <c r="C89"/>
      <c r="D89"/>
      <c r="E89"/>
    </row>
    <row r="90">
      <c r="A90"/>
      <c r="B90"/>
      <c r="C90"/>
      <c r="D90"/>
      <c r="E90"/>
    </row>
    <row r="91">
      <c r="A91"/>
      <c r="B91"/>
      <c r="C91"/>
      <c r="D91"/>
      <c r="E91"/>
    </row>
    <row r="92">
      <c r="A92"/>
      <c r="B92"/>
      <c r="C92"/>
      <c r="D92"/>
      <c r="E92"/>
    </row>
    <row r="93">
      <c r="A93"/>
      <c r="B93"/>
      <c r="C93"/>
      <c r="D93"/>
      <c r="E93"/>
    </row>
    <row r="94">
      <c r="A94"/>
      <c r="B94"/>
      <c r="C94"/>
      <c r="D94"/>
      <c r="E94"/>
    </row>
    <row r="95">
      <c r="A95"/>
      <c r="B95"/>
      <c r="C95"/>
      <c r="D95"/>
      <c r="E95"/>
    </row>
    <row r="96">
      <c r="A96"/>
      <c r="B96"/>
      <c r="C96"/>
      <c r="D96"/>
      <c r="E96"/>
    </row>
    <row r="97">
      <c r="A97"/>
      <c r="B97"/>
      <c r="C97"/>
      <c r="D97"/>
      <c r="E97"/>
    </row>
    <row r="98">
      <c r="A98"/>
      <c r="B98"/>
      <c r="C98"/>
      <c r="D98"/>
      <c r="E98"/>
    </row>
    <row r="99">
      <c r="A99"/>
      <c r="B99"/>
      <c r="C99"/>
      <c r="D99"/>
      <c r="E99"/>
    </row>
    <row r="100">
      <c r="A100"/>
      <c r="B100"/>
      <c r="C100"/>
      <c r="D100"/>
      <c r="E100"/>
    </row>
    <row r="101">
      <c r="A101"/>
      <c r="B101"/>
      <c r="C101"/>
      <c r="D101"/>
      <c r="E101"/>
    </row>
    <row r="102">
      <c r="A102"/>
      <c r="B102"/>
      <c r="C102"/>
      <c r="D102"/>
      <c r="E102"/>
    </row>
    <row r="103">
      <c r="A103"/>
      <c r="B103"/>
      <c r="C103"/>
      <c r="D103"/>
      <c r="E103"/>
    </row>
    <row r="104">
      <c r="A104"/>
      <c r="B104"/>
      <c r="C104"/>
      <c r="D104"/>
      <c r="E104"/>
    </row>
    <row r="105">
      <c r="A105"/>
      <c r="B105"/>
      <c r="C105"/>
      <c r="D105"/>
      <c r="E105"/>
    </row>
    <row r="106">
      <c r="A106"/>
      <c r="B106"/>
      <c r="C106"/>
      <c r="D106"/>
      <c r="E106"/>
    </row>
    <row r="107">
      <c r="A107"/>
      <c r="B107"/>
      <c r="C107"/>
      <c r="D107"/>
      <c r="E107"/>
    </row>
    <row r="108">
      <c r="A108"/>
      <c r="B108"/>
      <c r="C108"/>
      <c r="D108"/>
      <c r="E108"/>
    </row>
    <row r="109">
      <c r="A109"/>
      <c r="B109"/>
      <c r="C109"/>
      <c r="D109"/>
      <c r="E109"/>
    </row>
    <row r="110">
      <c r="A110"/>
      <c r="B110"/>
      <c r="C110"/>
      <c r="D110"/>
      <c r="E110"/>
    </row>
    <row r="111">
      <c r="A111"/>
      <c r="B111"/>
      <c r="C111"/>
      <c r="D111"/>
      <c r="E111"/>
    </row>
    <row r="112">
      <c r="A112"/>
      <c r="B112"/>
      <c r="C112"/>
      <c r="D112"/>
      <c r="E112"/>
    </row>
    <row r="113">
      <c r="A113"/>
      <c r="B113"/>
      <c r="C113"/>
      <c r="D113"/>
      <c r="E113"/>
    </row>
    <row r="114">
      <c r="A114"/>
      <c r="B114"/>
      <c r="C114"/>
      <c r="D114"/>
      <c r="E114"/>
    </row>
    <row r="115">
      <c r="A115"/>
      <c r="B115"/>
      <c r="C115"/>
      <c r="D115"/>
      <c r="E115"/>
    </row>
    <row r="116">
      <c r="A116"/>
      <c r="B116"/>
      <c r="C116"/>
      <c r="D116"/>
      <c r="E116"/>
    </row>
    <row r="117">
      <c r="A117"/>
      <c r="B117"/>
      <c r="C117"/>
      <c r="D117"/>
      <c r="E117"/>
    </row>
    <row r="118">
      <c r="A118"/>
      <c r="B118"/>
      <c r="C118"/>
      <c r="D118"/>
      <c r="E118"/>
    </row>
    <row r="119">
      <c r="A119"/>
      <c r="B119"/>
      <c r="C119"/>
      <c r="D119"/>
      <c r="E119"/>
    </row>
    <row r="120">
      <c r="A120"/>
      <c r="B120"/>
      <c r="C120"/>
      <c r="D120"/>
      <c r="E120"/>
    </row>
    <row r="121">
      <c r="A121"/>
      <c r="B121"/>
      <c r="C121"/>
      <c r="D121"/>
      <c r="E121"/>
    </row>
    <row r="122">
      <c r="A122"/>
      <c r="B122"/>
      <c r="C122"/>
      <c r="D122"/>
      <c r="E122"/>
    </row>
    <row r="123">
      <c r="A123"/>
      <c r="B123"/>
      <c r="C123"/>
      <c r="D123"/>
      <c r="E123"/>
    </row>
    <row r="124">
      <c r="A124"/>
      <c r="B124"/>
      <c r="C124"/>
      <c r="D124"/>
      <c r="E124"/>
    </row>
    <row r="125">
      <c r="A125"/>
      <c r="B125"/>
      <c r="C125"/>
      <c r="D125"/>
      <c r="E125"/>
    </row>
    <row r="126">
      <c r="A126"/>
      <c r="B126"/>
      <c r="C126"/>
      <c r="D126"/>
      <c r="E126"/>
    </row>
    <row r="127">
      <c r="A127"/>
      <c r="B127"/>
      <c r="C127"/>
      <c r="D127"/>
      <c r="E127"/>
    </row>
    <row r="128">
      <c r="A128"/>
      <c r="B128"/>
      <c r="C128"/>
      <c r="D128"/>
      <c r="E128"/>
    </row>
    <row r="129">
      <c r="A129"/>
      <c r="B129"/>
      <c r="C129"/>
      <c r="D129"/>
      <c r="E129"/>
    </row>
    <row r="130">
      <c r="A130"/>
      <c r="B130"/>
      <c r="C130"/>
      <c r="D130"/>
      <c r="E130"/>
    </row>
    <row r="131">
      <c r="A131"/>
      <c r="B131"/>
      <c r="C131"/>
      <c r="D131"/>
      <c r="E131"/>
    </row>
    <row r="132">
      <c r="A132"/>
      <c r="B132"/>
      <c r="C132"/>
      <c r="D132"/>
      <c r="E132"/>
    </row>
    <row r="133">
      <c r="A133"/>
      <c r="B133"/>
      <c r="C133"/>
      <c r="D133"/>
      <c r="E133"/>
    </row>
    <row r="134">
      <c r="A134"/>
      <c r="B134"/>
      <c r="C134"/>
      <c r="D134"/>
      <c r="E134"/>
    </row>
    <row r="135">
      <c r="A135"/>
      <c r="B135"/>
      <c r="C135"/>
      <c r="D135"/>
      <c r="E135"/>
    </row>
    <row r="136">
      <c r="A136"/>
      <c r="B136"/>
      <c r="C136"/>
      <c r="D136"/>
      <c r="E136"/>
    </row>
    <row r="137">
      <c r="A137"/>
      <c r="B137"/>
      <c r="C137"/>
      <c r="D137"/>
      <c r="E137"/>
    </row>
    <row r="138">
      <c r="A138"/>
      <c r="B138"/>
      <c r="C138"/>
      <c r="D138"/>
      <c r="E138"/>
    </row>
    <row r="139">
      <c r="A139"/>
      <c r="B139"/>
      <c r="C139"/>
      <c r="D139"/>
      <c r="E139"/>
    </row>
    <row r="140">
      <c r="A140"/>
      <c r="B140"/>
      <c r="C140"/>
      <c r="D140"/>
      <c r="E140"/>
    </row>
    <row r="141">
      <c r="A141"/>
      <c r="B141"/>
      <c r="C141"/>
      <c r="D141"/>
      <c r="E141"/>
    </row>
    <row r="142">
      <c r="A142"/>
      <c r="B142"/>
      <c r="C142"/>
      <c r="D142"/>
      <c r="E142"/>
    </row>
    <row r="143">
      <c r="A143"/>
      <c r="B143"/>
      <c r="C143"/>
      <c r="D143"/>
      <c r="E143"/>
    </row>
    <row r="144">
      <c r="A144"/>
      <c r="B144"/>
      <c r="C144"/>
      <c r="D144"/>
      <c r="E144"/>
    </row>
    <row r="145">
      <c r="A145"/>
      <c r="B145"/>
      <c r="C145"/>
      <c r="D145"/>
      <c r="E145"/>
    </row>
    <row r="146">
      <c r="A146"/>
      <c r="B146"/>
      <c r="C146"/>
      <c r="D146"/>
      <c r="E146"/>
    </row>
    <row r="147">
      <c r="A147"/>
      <c r="B147"/>
      <c r="C147"/>
      <c r="D147"/>
      <c r="E147"/>
    </row>
    <row r="148">
      <c r="A148"/>
      <c r="B148"/>
      <c r="C148"/>
      <c r="D148"/>
      <c r="E148"/>
    </row>
    <row r="149">
      <c r="A149"/>
      <c r="B149"/>
      <c r="C149"/>
      <c r="D149"/>
      <c r="E149"/>
    </row>
    <row r="150">
      <c r="A150"/>
      <c r="B150"/>
      <c r="C150"/>
      <c r="D150"/>
      <c r="E150"/>
    </row>
    <row r="151">
      <c r="A151"/>
      <c r="B151"/>
      <c r="C151"/>
      <c r="D151"/>
      <c r="E151"/>
    </row>
    <row r="152">
      <c r="A152"/>
      <c r="B152"/>
      <c r="C152"/>
      <c r="D152"/>
      <c r="E152"/>
    </row>
    <row r="153">
      <c r="A153"/>
      <c r="B153"/>
      <c r="C153"/>
      <c r="D153"/>
      <c r="E153"/>
    </row>
    <row r="154">
      <c r="A154"/>
      <c r="B154"/>
      <c r="C154"/>
      <c r="D154"/>
      <c r="E154"/>
    </row>
    <row r="155">
      <c r="A155"/>
      <c r="B155"/>
      <c r="C155"/>
      <c r="D155"/>
      <c r="E155"/>
    </row>
    <row r="156">
      <c r="A156"/>
      <c r="B156"/>
      <c r="C156"/>
      <c r="D156"/>
      <c r="E156"/>
    </row>
    <row r="157">
      <c r="A157"/>
      <c r="B157"/>
      <c r="C157"/>
      <c r="D157"/>
      <c r="E157"/>
    </row>
    <row r="158">
      <c r="A158"/>
      <c r="B158"/>
      <c r="C158"/>
      <c r="D158"/>
      <c r="E158"/>
    </row>
    <row r="159">
      <c r="A159"/>
      <c r="B159"/>
      <c r="C159"/>
      <c r="D159"/>
      <c r="E159"/>
    </row>
    <row r="160">
      <c r="A160"/>
      <c r="B160"/>
      <c r="C160"/>
      <c r="D160"/>
      <c r="E160"/>
    </row>
    <row r="161">
      <c r="A161"/>
      <c r="B161"/>
      <c r="C161"/>
      <c r="D161"/>
      <c r="E161"/>
    </row>
    <row r="162">
      <c r="A162"/>
      <c r="B162"/>
      <c r="C162"/>
      <c r="D162"/>
      <c r="E162"/>
    </row>
    <row r="163">
      <c r="A163"/>
      <c r="B163"/>
      <c r="C163"/>
      <c r="D163"/>
      <c r="E163"/>
    </row>
    <row r="164">
      <c r="A164"/>
      <c r="B164"/>
      <c r="C164"/>
      <c r="D164"/>
      <c r="E164"/>
    </row>
    <row r="165">
      <c r="A165"/>
      <c r="B165"/>
      <c r="C165"/>
      <c r="D165"/>
      <c r="E165"/>
    </row>
    <row r="166">
      <c r="A166"/>
      <c r="B166"/>
      <c r="C166"/>
      <c r="D166"/>
      <c r="E166"/>
    </row>
    <row r="167">
      <c r="A167"/>
      <c r="B167"/>
      <c r="C167"/>
      <c r="D167"/>
      <c r="E167"/>
    </row>
    <row r="168">
      <c r="A168"/>
      <c r="B168"/>
      <c r="C168"/>
      <c r="D168"/>
      <c r="E168"/>
    </row>
    <row r="169">
      <c r="A169"/>
      <c r="B169"/>
      <c r="C169"/>
      <c r="D169"/>
      <c r="E169"/>
    </row>
    <row r="170">
      <c r="A170"/>
      <c r="B170"/>
      <c r="C170"/>
      <c r="D170"/>
      <c r="E170"/>
    </row>
    <row r="171">
      <c r="A171"/>
      <c r="B171"/>
      <c r="C171"/>
      <c r="D171"/>
      <c r="E171"/>
    </row>
    <row r="172">
      <c r="A172"/>
      <c r="B172"/>
      <c r="C172"/>
      <c r="D172"/>
      <c r="E172"/>
    </row>
    <row r="173">
      <c r="A173"/>
      <c r="B173"/>
      <c r="C173"/>
      <c r="D173"/>
      <c r="E173"/>
    </row>
    <row r="174">
      <c r="A174"/>
      <c r="B174"/>
      <c r="C174"/>
      <c r="D174"/>
      <c r="E174"/>
    </row>
    <row r="175">
      <c r="A175"/>
      <c r="B175"/>
      <c r="C175"/>
      <c r="D175"/>
      <c r="E175"/>
    </row>
    <row r="176">
      <c r="A176"/>
      <c r="B176"/>
      <c r="C176"/>
      <c r="D176"/>
      <c r="E176"/>
    </row>
    <row r="177">
      <c r="A177"/>
      <c r="B177"/>
      <c r="C177"/>
      <c r="D177"/>
      <c r="E177"/>
    </row>
    <row r="178">
      <c r="A178"/>
      <c r="B178"/>
      <c r="C178"/>
      <c r="D178"/>
      <c r="E178"/>
    </row>
    <row r="179">
      <c r="A179"/>
      <c r="B179"/>
      <c r="C179"/>
      <c r="D179"/>
      <c r="E179"/>
    </row>
    <row r="180">
      <c r="A180"/>
      <c r="B180"/>
      <c r="C180"/>
      <c r="D180"/>
      <c r="E180"/>
    </row>
    <row r="181">
      <c r="A181"/>
      <c r="B181"/>
      <c r="C181"/>
      <c r="D181"/>
      <c r="E181"/>
    </row>
    <row r="182">
      <c r="A182"/>
      <c r="B182"/>
      <c r="C182"/>
      <c r="D182"/>
      <c r="E182"/>
    </row>
    <row r="183">
      <c r="A183"/>
      <c r="B183"/>
      <c r="C183"/>
      <c r="D183"/>
      <c r="E183"/>
    </row>
    <row r="184">
      <c r="A184"/>
      <c r="B184"/>
      <c r="C184"/>
      <c r="D184"/>
      <c r="E184"/>
    </row>
    <row r="185">
      <c r="A185"/>
      <c r="B185"/>
      <c r="C185"/>
      <c r="D185"/>
      <c r="E185"/>
    </row>
    <row r="186">
      <c r="A186"/>
      <c r="B186"/>
      <c r="C186"/>
      <c r="D186"/>
      <c r="E186"/>
    </row>
    <row r="187">
      <c r="A187"/>
      <c r="B187"/>
      <c r="C187"/>
      <c r="D187"/>
      <c r="E187"/>
    </row>
    <row r="188">
      <c r="A188"/>
      <c r="B188"/>
      <c r="C188"/>
      <c r="D188"/>
      <c r="E188"/>
    </row>
    <row r="189">
      <c r="A189"/>
      <c r="B189"/>
      <c r="C189"/>
      <c r="D189"/>
      <c r="E189"/>
    </row>
    <row r="190">
      <c r="A190"/>
      <c r="B190"/>
      <c r="C190"/>
      <c r="D190"/>
      <c r="E190"/>
    </row>
    <row r="191">
      <c r="A191"/>
      <c r="B191"/>
      <c r="C191"/>
      <c r="D191"/>
      <c r="E191"/>
    </row>
    <row r="192">
      <c r="A192"/>
      <c r="B192"/>
      <c r="C192"/>
      <c r="D192"/>
      <c r="E192"/>
    </row>
    <row r="193">
      <c r="A193"/>
      <c r="B193"/>
      <c r="C193"/>
      <c r="D193"/>
      <c r="E193"/>
    </row>
    <row r="194">
      <c r="A194"/>
      <c r="B194"/>
      <c r="C194"/>
      <c r="D194"/>
      <c r="E194"/>
    </row>
    <row r="195">
      <c r="A195"/>
      <c r="B195"/>
      <c r="C195"/>
      <c r="D195"/>
      <c r="E195"/>
    </row>
    <row r="196">
      <c r="A196"/>
      <c r="B196"/>
      <c r="C196"/>
      <c r="D196"/>
      <c r="E196"/>
    </row>
    <row r="197">
      <c r="A197"/>
      <c r="B197"/>
      <c r="C197"/>
      <c r="D197"/>
      <c r="E197"/>
    </row>
    <row r="198">
      <c r="A198"/>
      <c r="B198"/>
      <c r="C198"/>
      <c r="D198"/>
      <c r="E198"/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970"/>
  <sheetViews>
    <sheetView workbookViewId="0"/>
  </sheetViews>
  <sheetFormatPr defaultRowHeight="15.0"/>
  <sheetData>
    <row r="1">
      <c r="A1"/>
      <c r="B1" s="51" t="s">
        <v>21</v>
      </c>
      <c r="C1"/>
      <c r="D1"/>
      <c r="E1"/>
    </row>
    <row r="2">
      <c r="A2" s="51" t="s">
        <v>6</v>
      </c>
      <c r="B2" s="51" t="s">
        <v>8</v>
      </c>
      <c r="C2" s="51" t="s">
        <v>22</v>
      </c>
      <c r="D2" s="51" t="s">
        <v>23</v>
      </c>
      <c r="E2" s="51" t="s">
        <v>24</v>
      </c>
    </row>
    <row r="3">
      <c r="A3" s="51" t="s">
        <v>159</v>
      </c>
      <c r="B3" s="51" t="s">
        <v>231</v>
      </c>
      <c r="C3" s="51" t="n">
        <v>0.925</v>
      </c>
      <c r="D3" s="51" t="s">
        <v>20</v>
      </c>
      <c r="E3" s="51" t="s">
        <v>20</v>
      </c>
    </row>
    <row r="4">
      <c r="A4" s="51" t="s">
        <v>161</v>
      </c>
      <c r="B4" s="51" t="s">
        <v>232</v>
      </c>
      <c r="C4" s="51" t="n">
        <v>1.0</v>
      </c>
      <c r="D4" s="51" t="s">
        <v>20</v>
      </c>
      <c r="E4" s="51" t="s">
        <v>20</v>
      </c>
    </row>
    <row r="5">
      <c r="A5" s="51" t="s">
        <v>163</v>
      </c>
      <c r="B5" s="51" t="s">
        <v>233</v>
      </c>
      <c r="C5" s="51" t="n">
        <v>0.843</v>
      </c>
      <c r="D5" s="51" t="s">
        <v>20</v>
      </c>
      <c r="E5" s="51" t="s">
        <v>20</v>
      </c>
    </row>
    <row r="6">
      <c r="A6" s="51" t="s">
        <v>165</v>
      </c>
      <c r="B6" s="51" t="s">
        <v>234</v>
      </c>
      <c r="C6" s="51" t="n">
        <v>0.8</v>
      </c>
      <c r="D6" s="51" t="s">
        <v>20</v>
      </c>
      <c r="E6" s="51" t="s">
        <v>20</v>
      </c>
    </row>
    <row r="7">
      <c r="A7" s="51" t="s">
        <v>167</v>
      </c>
      <c r="B7" s="51" t="s">
        <v>235</v>
      </c>
      <c r="C7" s="51" t="n">
        <v>0.9</v>
      </c>
      <c r="D7" s="51" t="s">
        <v>20</v>
      </c>
      <c r="E7" s="51" t="s">
        <v>20</v>
      </c>
    </row>
    <row r="8">
      <c r="A8" s="51" t="s">
        <v>169</v>
      </c>
      <c r="B8" s="51" t="s">
        <v>236</v>
      </c>
      <c r="C8" s="51" t="n">
        <v>0.95</v>
      </c>
      <c r="D8" s="51" t="s">
        <v>20</v>
      </c>
      <c r="E8" s="51" t="s">
        <v>20</v>
      </c>
    </row>
    <row r="9">
      <c r="A9" s="51" t="s">
        <v>171</v>
      </c>
      <c r="B9" s="51" t="s">
        <v>237</v>
      </c>
      <c r="C9" s="51" t="n">
        <v>0.8167</v>
      </c>
      <c r="D9" s="51" t="s">
        <v>20</v>
      </c>
      <c r="E9" s="51" t="s">
        <v>20</v>
      </c>
    </row>
    <row r="10">
      <c r="A10" s="51" t="s">
        <v>173</v>
      </c>
      <c r="B10" s="51" t="s">
        <v>238</v>
      </c>
      <c r="C10" s="51" t="n">
        <v>0.85</v>
      </c>
      <c r="D10" s="51" t="s">
        <v>20</v>
      </c>
      <c r="E10" s="51" t="s">
        <v>20</v>
      </c>
    </row>
    <row r="11">
      <c r="A11" s="51" t="s">
        <v>175</v>
      </c>
      <c r="B11" s="51" t="s">
        <v>239</v>
      </c>
      <c r="C11" s="51" t="n">
        <v>0.925</v>
      </c>
      <c r="D11" s="51" t="s">
        <v>20</v>
      </c>
      <c r="E11" s="51" t="s">
        <v>20</v>
      </c>
    </row>
    <row r="12">
      <c r="A12" s="51" t="s">
        <v>177</v>
      </c>
      <c r="B12" s="51" t="s">
        <v>240</v>
      </c>
      <c r="C12" s="51" t="n">
        <v>0.975</v>
      </c>
      <c r="D12" s="51" t="s">
        <v>20</v>
      </c>
      <c r="E12" s="51" t="s">
        <v>20</v>
      </c>
    </row>
    <row r="13">
      <c r="A13" s="51" t="s">
        <v>179</v>
      </c>
      <c r="B13" s="51" t="s">
        <v>241</v>
      </c>
      <c r="C13" s="51" t="n">
        <v>0.975</v>
      </c>
      <c r="D13" s="51" t="s">
        <v>20</v>
      </c>
      <c r="E13" s="51" t="s">
        <v>20</v>
      </c>
    </row>
    <row r="14">
      <c r="A14" s="51" t="s">
        <v>181</v>
      </c>
      <c r="B14" s="51" t="s">
        <v>242</v>
      </c>
      <c r="C14" s="51" t="n">
        <v>0.825</v>
      </c>
      <c r="D14" s="51" t="s">
        <v>20</v>
      </c>
      <c r="E14" s="51" t="s">
        <v>20</v>
      </c>
    </row>
    <row r="15">
      <c r="A15" s="51" t="s">
        <v>183</v>
      </c>
      <c r="B15" s="51" t="s">
        <v>243</v>
      </c>
      <c r="C15" s="51" t="n">
        <v>0.9354</v>
      </c>
      <c r="D15" s="51" t="s">
        <v>20</v>
      </c>
      <c r="E15" s="51" t="s">
        <v>20</v>
      </c>
    </row>
    <row r="16">
      <c r="A16" s="51" t="s">
        <v>185</v>
      </c>
      <c r="B16" s="51" t="s">
        <v>244</v>
      </c>
      <c r="C16" s="51" t="n">
        <v>0.95</v>
      </c>
      <c r="D16" s="51" t="s">
        <v>20</v>
      </c>
      <c r="E16" s="51" t="s">
        <v>20</v>
      </c>
    </row>
    <row r="17">
      <c r="A17" s="51" t="s">
        <v>187</v>
      </c>
      <c r="B17" s="51" t="s">
        <v>245</v>
      </c>
      <c r="C17" s="51" t="n">
        <v>0.94117</v>
      </c>
      <c r="D17" s="51" t="s">
        <v>20</v>
      </c>
      <c r="E17" s="51" t="s">
        <v>20</v>
      </c>
    </row>
    <row r="18">
      <c r="A18" s="51" t="s">
        <v>189</v>
      </c>
      <c r="B18" s="51" t="s">
        <v>246</v>
      </c>
      <c r="C18" s="51" t="n">
        <v>0.925</v>
      </c>
      <c r="D18" s="51" t="s">
        <v>20</v>
      </c>
      <c r="E18" s="51" t="s">
        <v>20</v>
      </c>
    </row>
    <row r="19">
      <c r="A19" s="51" t="s">
        <v>191</v>
      </c>
      <c r="B19" s="51" t="s">
        <v>247</v>
      </c>
      <c r="C19" s="51" t="n">
        <v>0.95</v>
      </c>
      <c r="D19" s="51" t="s">
        <v>20</v>
      </c>
      <c r="E19" s="51" t="s">
        <v>20</v>
      </c>
    </row>
    <row r="20">
      <c r="A20" s="51" t="s">
        <v>193</v>
      </c>
      <c r="B20" s="51" t="s">
        <v>248</v>
      </c>
      <c r="C20" s="51" t="n">
        <v>0.975</v>
      </c>
      <c r="D20" s="51" t="s">
        <v>20</v>
      </c>
      <c r="E20" s="51" t="s">
        <v>20</v>
      </c>
    </row>
    <row r="21">
      <c r="A21" s="51" t="s">
        <v>195</v>
      </c>
      <c r="B21" s="51" t="s">
        <v>249</v>
      </c>
      <c r="C21" s="51" t="n">
        <v>0.6917</v>
      </c>
      <c r="D21" s="51" t="s">
        <v>20</v>
      </c>
      <c r="E21" s="51" t="s">
        <v>20</v>
      </c>
    </row>
    <row r="22">
      <c r="A22" s="51" t="s">
        <v>197</v>
      </c>
      <c r="B22" s="51" t="s">
        <v>250</v>
      </c>
      <c r="C22" s="51" t="n">
        <v>0.9</v>
      </c>
      <c r="D22" s="51" t="s">
        <v>20</v>
      </c>
      <c r="E22" s="51" t="s">
        <v>20</v>
      </c>
    </row>
    <row r="23">
      <c r="A23" s="51" t="s">
        <v>199</v>
      </c>
      <c r="B23" s="51" t="s">
        <v>251</v>
      </c>
      <c r="C23" s="51" t="n">
        <v>0.85</v>
      </c>
      <c r="D23" s="51" t="s">
        <v>20</v>
      </c>
      <c r="E23" s="51" t="s">
        <v>20</v>
      </c>
    </row>
    <row r="24">
      <c r="A24" s="51" t="s">
        <v>201</v>
      </c>
      <c r="B24" s="51" t="s">
        <v>252</v>
      </c>
      <c r="C24" s="51" t="n">
        <v>0.975</v>
      </c>
      <c r="D24" s="51" t="s">
        <v>20</v>
      </c>
      <c r="E24" s="51" t="s">
        <v>20</v>
      </c>
    </row>
    <row r="25">
      <c r="A25" s="51" t="s">
        <v>203</v>
      </c>
      <c r="B25" s="51" t="s">
        <v>253</v>
      </c>
      <c r="C25" s="51" t="n">
        <v>0.9167</v>
      </c>
      <c r="D25" s="51" t="s">
        <v>20</v>
      </c>
      <c r="E25" s="51" t="s">
        <v>20</v>
      </c>
    </row>
    <row r="26">
      <c r="A26" s="51" t="s">
        <v>205</v>
      </c>
      <c r="B26" s="51" t="s">
        <v>254</v>
      </c>
      <c r="C26" s="51" t="n">
        <v>0.95</v>
      </c>
      <c r="D26" s="51" t="s">
        <v>20</v>
      </c>
      <c r="E26" s="51" t="s">
        <v>20</v>
      </c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  <row r="51">
      <c r="A51"/>
      <c r="B51"/>
      <c r="C51"/>
      <c r="D51"/>
      <c r="E51"/>
    </row>
    <row r="52">
      <c r="A52"/>
      <c r="B52"/>
      <c r="C52"/>
      <c r="D52"/>
      <c r="E52"/>
    </row>
    <row r="53">
      <c r="A53"/>
      <c r="B53"/>
      <c r="C53"/>
      <c r="D53"/>
      <c r="E53"/>
    </row>
    <row r="54">
      <c r="A54"/>
      <c r="B54"/>
      <c r="C54"/>
      <c r="D54"/>
      <c r="E54"/>
    </row>
    <row r="55">
      <c r="A55"/>
      <c r="B55"/>
      <c r="C55"/>
      <c r="D55"/>
      <c r="E55"/>
    </row>
    <row r="56">
      <c r="A56"/>
      <c r="B56"/>
      <c r="C56"/>
      <c r="D56"/>
      <c r="E56"/>
    </row>
    <row r="57">
      <c r="A57"/>
      <c r="B57"/>
      <c r="C57"/>
      <c r="D57"/>
      <c r="E57"/>
    </row>
    <row r="58">
      <c r="A58"/>
      <c r="B58"/>
      <c r="C58"/>
      <c r="D58"/>
      <c r="E58"/>
    </row>
    <row r="59">
      <c r="A59"/>
      <c r="B59"/>
      <c r="C59"/>
      <c r="D59"/>
      <c r="E59"/>
    </row>
    <row r="60">
      <c r="A60"/>
      <c r="B60"/>
      <c r="C60"/>
      <c r="D60"/>
      <c r="E60"/>
    </row>
    <row r="61">
      <c r="A61"/>
      <c r="B61"/>
      <c r="C61"/>
      <c r="D61"/>
      <c r="E61"/>
    </row>
    <row r="62">
      <c r="A62"/>
      <c r="B62"/>
      <c r="C62"/>
      <c r="D62"/>
      <c r="E62"/>
    </row>
    <row r="63">
      <c r="A63"/>
      <c r="B63"/>
      <c r="C63"/>
      <c r="D63"/>
      <c r="E63"/>
    </row>
    <row r="64">
      <c r="A64"/>
      <c r="B64"/>
      <c r="C64"/>
      <c r="D64"/>
      <c r="E64"/>
    </row>
    <row r="65">
      <c r="A65"/>
      <c r="B65"/>
      <c r="C65"/>
      <c r="D65"/>
      <c r="E65"/>
    </row>
    <row r="66">
      <c r="A66"/>
      <c r="B66"/>
      <c r="C66"/>
      <c r="D66"/>
      <c r="E66"/>
    </row>
    <row r="67">
      <c r="A67"/>
      <c r="B67"/>
      <c r="C67"/>
      <c r="D67"/>
      <c r="E67"/>
    </row>
    <row r="68">
      <c r="A68"/>
      <c r="B68"/>
      <c r="C68"/>
      <c r="D68"/>
      <c r="E68"/>
    </row>
    <row r="69">
      <c r="A69"/>
      <c r="B69"/>
      <c r="C69"/>
      <c r="D69"/>
      <c r="E69"/>
    </row>
    <row r="70">
      <c r="A70"/>
      <c r="B70"/>
      <c r="C70"/>
      <c r="D70"/>
      <c r="E70"/>
    </row>
    <row r="71">
      <c r="A71"/>
      <c r="B71"/>
      <c r="C71"/>
      <c r="D71"/>
      <c r="E71"/>
    </row>
    <row r="72">
      <c r="A72"/>
      <c r="B72"/>
      <c r="C72"/>
      <c r="D72"/>
      <c r="E72"/>
    </row>
    <row r="73">
      <c r="A73"/>
      <c r="B73"/>
      <c r="C73"/>
      <c r="D73"/>
      <c r="E73"/>
    </row>
    <row r="74">
      <c r="A74"/>
      <c r="B74"/>
      <c r="C74"/>
      <c r="D74"/>
      <c r="E74"/>
    </row>
    <row r="75">
      <c r="A75"/>
      <c r="B75"/>
      <c r="C75"/>
      <c r="D75"/>
      <c r="E75"/>
    </row>
    <row r="76">
      <c r="A76"/>
      <c r="B76"/>
      <c r="C76"/>
      <c r="D76"/>
      <c r="E76"/>
    </row>
    <row r="77">
      <c r="A77"/>
      <c r="B77"/>
      <c r="C77"/>
      <c r="D77"/>
      <c r="E77"/>
    </row>
    <row r="78">
      <c r="A78"/>
      <c r="B78"/>
      <c r="C78"/>
      <c r="D78"/>
      <c r="E78"/>
    </row>
    <row r="79">
      <c r="A79"/>
      <c r="B79"/>
      <c r="C79"/>
      <c r="D79"/>
      <c r="E79"/>
    </row>
    <row r="80">
      <c r="A80"/>
      <c r="B80"/>
      <c r="C80"/>
      <c r="D80"/>
      <c r="E80"/>
    </row>
    <row r="81">
      <c r="A81"/>
      <c r="B81"/>
      <c r="C81"/>
      <c r="D81"/>
      <c r="E81"/>
    </row>
    <row r="82">
      <c r="A82"/>
      <c r="B82"/>
      <c r="C82"/>
      <c r="D82"/>
      <c r="E82"/>
    </row>
    <row r="83">
      <c r="A83"/>
      <c r="B83"/>
      <c r="C83"/>
      <c r="D83"/>
      <c r="E83"/>
    </row>
    <row r="84">
      <c r="A84"/>
      <c r="B84"/>
      <c r="C84"/>
      <c r="D84"/>
      <c r="E84"/>
    </row>
    <row r="85">
      <c r="A85"/>
      <c r="B85"/>
      <c r="C85"/>
      <c r="D85"/>
      <c r="E85"/>
    </row>
    <row r="86">
      <c r="A86"/>
      <c r="B86"/>
      <c r="C86"/>
      <c r="D86"/>
      <c r="E86"/>
    </row>
    <row r="87">
      <c r="A87"/>
      <c r="B87"/>
      <c r="C87"/>
      <c r="D87"/>
      <c r="E87"/>
    </row>
    <row r="88">
      <c r="A88"/>
      <c r="B88"/>
      <c r="C88"/>
      <c r="D88"/>
      <c r="E88"/>
    </row>
    <row r="89">
      <c r="A89"/>
      <c r="B89"/>
      <c r="C89"/>
      <c r="D89"/>
      <c r="E89"/>
    </row>
    <row r="90">
      <c r="A90"/>
      <c r="B90"/>
      <c r="C90"/>
      <c r="D90"/>
      <c r="E90"/>
    </row>
    <row r="91">
      <c r="A91"/>
      <c r="B91"/>
      <c r="C91"/>
      <c r="D91"/>
      <c r="E91"/>
    </row>
    <row r="92">
      <c r="A92"/>
      <c r="B92"/>
      <c r="C92"/>
      <c r="D92"/>
      <c r="E92"/>
    </row>
    <row r="93">
      <c r="A93"/>
      <c r="B93"/>
      <c r="C93"/>
      <c r="D93"/>
      <c r="E93"/>
    </row>
    <row r="94">
      <c r="A94"/>
      <c r="B94"/>
      <c r="C94"/>
      <c r="D94"/>
      <c r="E94"/>
    </row>
    <row r="95">
      <c r="A95"/>
      <c r="B95"/>
      <c r="C95"/>
      <c r="D95"/>
      <c r="E95"/>
    </row>
    <row r="96">
      <c r="A96"/>
      <c r="B96"/>
      <c r="C96"/>
      <c r="D96"/>
      <c r="E96"/>
    </row>
    <row r="97">
      <c r="A97"/>
      <c r="B97"/>
      <c r="C97"/>
      <c r="D97"/>
      <c r="E97"/>
    </row>
    <row r="98">
      <c r="A98"/>
      <c r="B98"/>
      <c r="C98"/>
      <c r="D98"/>
      <c r="E98"/>
    </row>
    <row r="99">
      <c r="A99"/>
      <c r="B99"/>
      <c r="C99"/>
      <c r="D99"/>
      <c r="E99"/>
    </row>
    <row r="100">
      <c r="A100"/>
      <c r="B100"/>
      <c r="C100"/>
      <c r="D100"/>
      <c r="E100"/>
    </row>
    <row r="101">
      <c r="A101"/>
      <c r="B101"/>
      <c r="C101"/>
      <c r="D101"/>
      <c r="E101"/>
    </row>
    <row r="102">
      <c r="A102"/>
      <c r="B102"/>
      <c r="C102"/>
      <c r="D102"/>
      <c r="E102"/>
    </row>
    <row r="103">
      <c r="A103"/>
      <c r="B103"/>
      <c r="C103"/>
      <c r="D103"/>
      <c r="E103"/>
    </row>
    <row r="104">
      <c r="A104"/>
      <c r="B104"/>
      <c r="C104"/>
      <c r="D104"/>
      <c r="E104"/>
    </row>
    <row r="105">
      <c r="A105"/>
      <c r="B105"/>
      <c r="C105"/>
      <c r="D105"/>
      <c r="E105"/>
    </row>
    <row r="106">
      <c r="A106"/>
      <c r="B106"/>
      <c r="C106"/>
      <c r="D106"/>
      <c r="E106"/>
    </row>
    <row r="107">
      <c r="A107"/>
      <c r="B107"/>
      <c r="C107"/>
      <c r="D107"/>
      <c r="E107"/>
    </row>
    <row r="108">
      <c r="A108"/>
      <c r="B108"/>
      <c r="C108"/>
      <c r="D108"/>
      <c r="E108"/>
    </row>
    <row r="109">
      <c r="A109"/>
      <c r="B109"/>
      <c r="C109"/>
      <c r="D109"/>
      <c r="E109"/>
    </row>
    <row r="110">
      <c r="A110"/>
      <c r="B110"/>
      <c r="C110"/>
      <c r="D110"/>
      <c r="E110"/>
    </row>
    <row r="111">
      <c r="A111"/>
      <c r="B111"/>
      <c r="C111"/>
      <c r="D111"/>
      <c r="E111"/>
    </row>
    <row r="112">
      <c r="A112"/>
      <c r="B112"/>
      <c r="C112"/>
      <c r="D112"/>
      <c r="E112"/>
    </row>
    <row r="113">
      <c r="A113"/>
      <c r="B113"/>
      <c r="C113"/>
      <c r="D113"/>
      <c r="E113"/>
    </row>
    <row r="114">
      <c r="A114"/>
      <c r="B114"/>
      <c r="C114"/>
      <c r="D114"/>
      <c r="E114"/>
    </row>
    <row r="115">
      <c r="A115"/>
      <c r="B115"/>
      <c r="C115"/>
      <c r="D115"/>
      <c r="E115"/>
    </row>
    <row r="116">
      <c r="A116"/>
      <c r="B116"/>
      <c r="C116"/>
      <c r="D116"/>
      <c r="E116"/>
    </row>
    <row r="117">
      <c r="A117"/>
      <c r="B117"/>
      <c r="C117"/>
      <c r="D117"/>
      <c r="E117"/>
    </row>
    <row r="118">
      <c r="A118"/>
      <c r="B118"/>
      <c r="C118"/>
      <c r="D118"/>
      <c r="E118"/>
    </row>
    <row r="119">
      <c r="A119"/>
      <c r="B119"/>
      <c r="C119"/>
      <c r="D119"/>
      <c r="E119"/>
    </row>
    <row r="120">
      <c r="A120"/>
      <c r="B120"/>
      <c r="C120"/>
      <c r="D120"/>
      <c r="E120"/>
    </row>
    <row r="121">
      <c r="A121"/>
      <c r="B121"/>
      <c r="C121"/>
      <c r="D121"/>
      <c r="E121"/>
    </row>
    <row r="122">
      <c r="A122"/>
      <c r="B122"/>
      <c r="C122"/>
      <c r="D122"/>
      <c r="E122"/>
    </row>
    <row r="123">
      <c r="A123"/>
      <c r="B123"/>
      <c r="C123"/>
      <c r="D123"/>
      <c r="E123"/>
    </row>
    <row r="124">
      <c r="A124"/>
      <c r="B124"/>
      <c r="C124"/>
      <c r="D124"/>
      <c r="E124"/>
    </row>
    <row r="125">
      <c r="A125"/>
      <c r="B125"/>
      <c r="C125"/>
      <c r="D125"/>
      <c r="E125"/>
    </row>
    <row r="126">
      <c r="A126"/>
      <c r="B126"/>
      <c r="C126"/>
      <c r="D126"/>
      <c r="E126"/>
    </row>
    <row r="127">
      <c r="A127"/>
      <c r="B127"/>
      <c r="C127"/>
      <c r="D127"/>
      <c r="E127"/>
    </row>
    <row r="128">
      <c r="A128"/>
      <c r="B128"/>
      <c r="C128"/>
      <c r="D128"/>
      <c r="E128"/>
    </row>
    <row r="129">
      <c r="A129"/>
      <c r="B129"/>
      <c r="C129"/>
      <c r="D129"/>
      <c r="E129"/>
    </row>
    <row r="130">
      <c r="A130"/>
      <c r="B130"/>
      <c r="C130"/>
      <c r="D130"/>
      <c r="E130"/>
    </row>
    <row r="131">
      <c r="A131"/>
      <c r="B131"/>
      <c r="C131"/>
      <c r="D131"/>
      <c r="E131"/>
    </row>
    <row r="132">
      <c r="A132"/>
      <c r="B132"/>
      <c r="C132"/>
      <c r="D132"/>
      <c r="E132"/>
    </row>
    <row r="133">
      <c r="A133"/>
      <c r="B133"/>
      <c r="C133"/>
      <c r="D133"/>
      <c r="E133"/>
    </row>
    <row r="134">
      <c r="A134"/>
      <c r="B134"/>
      <c r="C134"/>
      <c r="D134"/>
      <c r="E134"/>
    </row>
    <row r="135">
      <c r="A135"/>
      <c r="B135"/>
      <c r="C135"/>
      <c r="D135"/>
      <c r="E135"/>
    </row>
    <row r="136">
      <c r="A136"/>
      <c r="B136"/>
      <c r="C136"/>
      <c r="D136"/>
      <c r="E136"/>
    </row>
    <row r="137">
      <c r="A137"/>
      <c r="B137"/>
      <c r="C137"/>
      <c r="D137"/>
      <c r="E137"/>
    </row>
    <row r="138">
      <c r="A138"/>
      <c r="B138"/>
      <c r="C138"/>
      <c r="D138"/>
      <c r="E138"/>
    </row>
    <row r="139">
      <c r="A139"/>
      <c r="B139"/>
      <c r="C139"/>
      <c r="D139"/>
      <c r="E139"/>
    </row>
    <row r="140">
      <c r="A140"/>
      <c r="B140"/>
      <c r="C140"/>
      <c r="D140"/>
      <c r="E140"/>
    </row>
    <row r="141">
      <c r="A141"/>
      <c r="B141"/>
      <c r="C141"/>
      <c r="D141"/>
      <c r="E141"/>
    </row>
    <row r="142">
      <c r="A142"/>
      <c r="B142"/>
      <c r="C142"/>
      <c r="D142"/>
      <c r="E142"/>
    </row>
    <row r="143">
      <c r="A143"/>
      <c r="B143"/>
      <c r="C143"/>
      <c r="D143"/>
      <c r="E143"/>
    </row>
    <row r="144">
      <c r="A144"/>
      <c r="B144"/>
      <c r="C144"/>
      <c r="D144"/>
      <c r="E144"/>
    </row>
    <row r="145">
      <c r="A145"/>
      <c r="B145"/>
      <c r="C145"/>
      <c r="D145"/>
      <c r="E145"/>
    </row>
    <row r="146">
      <c r="A146"/>
      <c r="B146"/>
      <c r="C146"/>
      <c r="D146"/>
      <c r="E146"/>
    </row>
    <row r="147">
      <c r="A147"/>
      <c r="B147"/>
      <c r="C147"/>
      <c r="D147"/>
      <c r="E147"/>
    </row>
    <row r="148">
      <c r="A148"/>
      <c r="B148"/>
      <c r="C148"/>
      <c r="D148"/>
      <c r="E148"/>
    </row>
    <row r="149">
      <c r="A149"/>
      <c r="B149"/>
      <c r="C149"/>
      <c r="D149"/>
      <c r="E149"/>
    </row>
    <row r="150">
      <c r="A150"/>
      <c r="B150"/>
      <c r="C150"/>
      <c r="D150"/>
      <c r="E150"/>
    </row>
    <row r="151">
      <c r="A151"/>
      <c r="B151"/>
      <c r="C151"/>
      <c r="D151"/>
      <c r="E151"/>
    </row>
    <row r="152">
      <c r="A152"/>
      <c r="B152"/>
      <c r="C152"/>
      <c r="D152"/>
      <c r="E152"/>
    </row>
    <row r="153">
      <c r="A153"/>
      <c r="B153"/>
      <c r="C153"/>
      <c r="D153"/>
      <c r="E153"/>
    </row>
    <row r="154">
      <c r="A154"/>
      <c r="B154"/>
      <c r="C154"/>
      <c r="D154"/>
      <c r="E154"/>
    </row>
    <row r="155">
      <c r="A155"/>
      <c r="B155"/>
      <c r="C155"/>
      <c r="D155"/>
      <c r="E155"/>
    </row>
    <row r="156">
      <c r="A156"/>
      <c r="B156"/>
      <c r="C156"/>
      <c r="D156"/>
      <c r="E156"/>
    </row>
    <row r="157">
      <c r="A157"/>
      <c r="B157"/>
      <c r="C157"/>
      <c r="D157"/>
      <c r="E157"/>
    </row>
    <row r="158">
      <c r="A158"/>
      <c r="B158"/>
      <c r="C158"/>
      <c r="D158"/>
      <c r="E158"/>
    </row>
    <row r="159">
      <c r="A159"/>
      <c r="B159"/>
      <c r="C159"/>
      <c r="D159"/>
      <c r="E159"/>
    </row>
    <row r="160">
      <c r="A160"/>
      <c r="B160"/>
      <c r="C160"/>
      <c r="D160"/>
      <c r="E160"/>
    </row>
    <row r="161">
      <c r="A161"/>
      <c r="B161"/>
      <c r="C161"/>
      <c r="D161"/>
      <c r="E161"/>
    </row>
    <row r="162">
      <c r="A162"/>
      <c r="B162"/>
      <c r="C162"/>
      <c r="D162"/>
      <c r="E162"/>
    </row>
    <row r="163">
      <c r="A163"/>
      <c r="B163"/>
      <c r="C163"/>
      <c r="D163"/>
      <c r="E163"/>
    </row>
    <row r="164">
      <c r="A164"/>
      <c r="B164"/>
      <c r="C164"/>
      <c r="D164"/>
      <c r="E164"/>
    </row>
    <row r="165">
      <c r="A165"/>
      <c r="B165"/>
      <c r="C165"/>
      <c r="D165"/>
      <c r="E165"/>
    </row>
    <row r="166">
      <c r="A166"/>
      <c r="B166"/>
      <c r="C166"/>
      <c r="D166"/>
      <c r="E166"/>
    </row>
    <row r="167">
      <c r="A167"/>
      <c r="B167"/>
      <c r="C167"/>
      <c r="D167"/>
      <c r="E167"/>
    </row>
    <row r="168">
      <c r="A168"/>
      <c r="B168"/>
      <c r="C168"/>
      <c r="D168"/>
      <c r="E168"/>
    </row>
    <row r="169">
      <c r="A169"/>
      <c r="B169"/>
      <c r="C169"/>
      <c r="D169"/>
      <c r="E169"/>
    </row>
    <row r="170">
      <c r="A170"/>
      <c r="B170"/>
      <c r="C170"/>
      <c r="D170"/>
      <c r="E170"/>
    </row>
    <row r="171">
      <c r="A171"/>
      <c r="B171"/>
      <c r="C171"/>
      <c r="D171"/>
      <c r="E171"/>
    </row>
    <row r="172">
      <c r="A172"/>
      <c r="B172"/>
      <c r="C172"/>
      <c r="D172"/>
      <c r="E172"/>
    </row>
    <row r="173">
      <c r="A173"/>
      <c r="B173"/>
      <c r="C173"/>
      <c r="D173"/>
      <c r="E173"/>
    </row>
    <row r="174">
      <c r="A174"/>
      <c r="B174"/>
      <c r="C174"/>
      <c r="D174"/>
      <c r="E174"/>
    </row>
    <row r="175">
      <c r="A175"/>
      <c r="B175"/>
      <c r="C175"/>
      <c r="D175"/>
      <c r="E175"/>
    </row>
    <row r="176">
      <c r="A176"/>
      <c r="B176"/>
      <c r="C176"/>
      <c r="D176"/>
      <c r="E176"/>
    </row>
    <row r="177">
      <c r="A177"/>
      <c r="B177"/>
      <c r="C177"/>
      <c r="D177"/>
      <c r="E177"/>
    </row>
    <row r="178">
      <c r="A178"/>
      <c r="B178"/>
      <c r="C178"/>
      <c r="D178"/>
      <c r="E178"/>
    </row>
    <row r="179">
      <c r="A179"/>
      <c r="B179"/>
      <c r="C179"/>
      <c r="D179"/>
      <c r="E179"/>
    </row>
    <row r="180">
      <c r="A180"/>
      <c r="B180"/>
      <c r="C180"/>
      <c r="D180"/>
      <c r="E180"/>
    </row>
    <row r="181">
      <c r="A181"/>
      <c r="B181"/>
      <c r="C181"/>
      <c r="D181"/>
      <c r="E181"/>
    </row>
    <row r="182">
      <c r="A182"/>
      <c r="B182"/>
      <c r="C182"/>
      <c r="D182"/>
      <c r="E182"/>
    </row>
    <row r="183">
      <c r="A183"/>
      <c r="B183"/>
      <c r="C183"/>
      <c r="D183"/>
      <c r="E183"/>
    </row>
    <row r="184">
      <c r="A184"/>
      <c r="B184"/>
      <c r="C184"/>
      <c r="D184"/>
      <c r="E184"/>
    </row>
    <row r="185">
      <c r="A185"/>
      <c r="B185"/>
      <c r="C185"/>
      <c r="D185"/>
      <c r="E185"/>
    </row>
    <row r="186">
      <c r="A186"/>
      <c r="B186"/>
      <c r="C186"/>
      <c r="D186"/>
      <c r="E186"/>
    </row>
    <row r="187">
      <c r="A187"/>
      <c r="B187"/>
      <c r="C187"/>
      <c r="D187"/>
      <c r="E187"/>
    </row>
    <row r="188">
      <c r="A188"/>
    </row>
    <row r="189">
      <c r="A189"/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974"/>
  <sheetViews>
    <sheetView workbookViewId="0"/>
  </sheetViews>
  <sheetFormatPr defaultRowHeight="15.0"/>
  <sheetData>
    <row r="1">
      <c r="A1"/>
      <c r="B1" s="52" t="s">
        <v>25</v>
      </c>
      <c r="C1"/>
      <c r="D1"/>
    </row>
    <row r="2">
      <c r="A2" s="52" t="s">
        <v>6</v>
      </c>
      <c r="B2" s="52" t="s">
        <v>8</v>
      </c>
      <c r="C2" s="52" t="s">
        <v>26</v>
      </c>
      <c r="D2" s="52" t="s">
        <v>27</v>
      </c>
    </row>
    <row r="3">
      <c r="A3" s="52" t="s">
        <v>159</v>
      </c>
      <c r="B3" s="52" t="s">
        <v>255</v>
      </c>
      <c r="C3" s="52" t="n">
        <v>0.9667</v>
      </c>
      <c r="D3"/>
    </row>
    <row r="4">
      <c r="A4" s="52" t="s">
        <v>161</v>
      </c>
      <c r="B4" s="52" t="s">
        <v>256</v>
      </c>
      <c r="C4" s="52" t="n">
        <v>0.6</v>
      </c>
      <c r="D4"/>
    </row>
    <row r="5">
      <c r="A5" s="52" t="s">
        <v>163</v>
      </c>
      <c r="B5" s="52" t="s">
        <v>257</v>
      </c>
      <c r="C5" s="52" t="n">
        <v>0.75</v>
      </c>
      <c r="D5"/>
    </row>
    <row r="6">
      <c r="A6" s="52" t="s">
        <v>165</v>
      </c>
      <c r="B6" s="52" t="s">
        <v>258</v>
      </c>
      <c r="C6" s="52" t="n">
        <v>0.6833</v>
      </c>
      <c r="D6"/>
    </row>
    <row r="7">
      <c r="A7" s="52" t="s">
        <v>167</v>
      </c>
      <c r="B7" s="52" t="s">
        <v>259</v>
      </c>
      <c r="C7" s="52" t="n">
        <v>0.6833</v>
      </c>
      <c r="D7"/>
    </row>
    <row r="8">
      <c r="A8" s="52" t="s">
        <v>169</v>
      </c>
      <c r="B8" s="52" t="s">
        <v>260</v>
      </c>
      <c r="C8" s="52" t="n">
        <v>0.7333</v>
      </c>
      <c r="D8"/>
    </row>
    <row r="9">
      <c r="A9" s="52" t="s">
        <v>171</v>
      </c>
      <c r="B9" s="52" t="s">
        <v>261</v>
      </c>
      <c r="C9" s="52" t="n">
        <v>0.7</v>
      </c>
      <c r="D9"/>
    </row>
    <row r="10">
      <c r="A10" s="52" t="s">
        <v>173</v>
      </c>
      <c r="B10" s="52" t="s">
        <v>262</v>
      </c>
      <c r="C10" s="52" t="n">
        <v>0.6167</v>
      </c>
      <c r="D10"/>
    </row>
    <row r="11">
      <c r="A11" s="52" t="s">
        <v>175</v>
      </c>
      <c r="B11" s="52" t="s">
        <v>263</v>
      </c>
      <c r="C11" s="52" t="n">
        <v>0.5833</v>
      </c>
      <c r="D11"/>
    </row>
    <row r="12">
      <c r="A12" s="52" t="s">
        <v>177</v>
      </c>
      <c r="B12" s="52" t="s">
        <v>264</v>
      </c>
      <c r="C12" s="52" t="n">
        <v>0.65</v>
      </c>
      <c r="D12"/>
    </row>
    <row r="13">
      <c r="A13" s="52" t="s">
        <v>179</v>
      </c>
      <c r="B13" s="52" t="s">
        <v>265</v>
      </c>
      <c r="C13" s="52" t="n">
        <v>0.9</v>
      </c>
      <c r="D13"/>
    </row>
    <row r="14">
      <c r="A14" s="52" t="s">
        <v>181</v>
      </c>
      <c r="B14" s="52" t="s">
        <v>266</v>
      </c>
      <c r="C14" s="52" t="n">
        <v>0.8167</v>
      </c>
      <c r="D14"/>
    </row>
    <row r="15">
      <c r="A15" s="52" t="s">
        <v>183</v>
      </c>
      <c r="B15" s="52" t="s">
        <v>267</v>
      </c>
      <c r="C15" s="52" t="n">
        <v>0.5833</v>
      </c>
      <c r="D15"/>
    </row>
    <row r="16">
      <c r="A16" s="52" t="s">
        <v>185</v>
      </c>
      <c r="B16" s="52" t="s">
        <v>268</v>
      </c>
      <c r="C16" s="52" t="n">
        <v>0.9667</v>
      </c>
      <c r="D16"/>
    </row>
    <row r="17">
      <c r="A17" s="52" t="s">
        <v>187</v>
      </c>
      <c r="B17" s="52" t="s">
        <v>269</v>
      </c>
      <c r="C17" s="52" t="n">
        <v>0.7333</v>
      </c>
      <c r="D17"/>
    </row>
    <row r="18">
      <c r="A18" s="52" t="s">
        <v>189</v>
      </c>
      <c r="B18" s="52" t="s">
        <v>270</v>
      </c>
      <c r="C18" s="52" t="n">
        <v>0.6</v>
      </c>
      <c r="D18"/>
    </row>
    <row r="19">
      <c r="A19" s="52" t="s">
        <v>191</v>
      </c>
      <c r="B19" s="52" t="s">
        <v>271</v>
      </c>
      <c r="C19" s="52" t="n">
        <v>0.5167</v>
      </c>
      <c r="D19"/>
    </row>
    <row r="20">
      <c r="A20" s="52" t="s">
        <v>193</v>
      </c>
      <c r="B20" s="52" t="s">
        <v>272</v>
      </c>
      <c r="C20" s="52" t="n">
        <v>0.8167</v>
      </c>
      <c r="D20"/>
    </row>
    <row r="21">
      <c r="A21" s="52" t="s">
        <v>195</v>
      </c>
      <c r="B21" s="52" t="s">
        <v>273</v>
      </c>
      <c r="C21" s="52" t="n">
        <v>0.6667</v>
      </c>
      <c r="D21"/>
    </row>
    <row r="22">
      <c r="A22" s="52" t="s">
        <v>197</v>
      </c>
      <c r="B22" s="52" t="s">
        <v>274</v>
      </c>
      <c r="C22" s="52" t="n">
        <v>0.8</v>
      </c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/>
      <c r="B1" s="53" t="s">
        <v>28</v>
      </c>
      <c r="C1"/>
      <c r="D1"/>
    </row>
    <row r="2">
      <c r="A2" s="53" t="s">
        <v>6</v>
      </c>
      <c r="B2" s="53" t="s">
        <v>8</v>
      </c>
      <c r="C2" s="53" t="s">
        <v>29</v>
      </c>
      <c r="D2" s="53" t="s">
        <v>30</v>
      </c>
    </row>
    <row r="3">
      <c r="A3" s="53" t="n">
        <v>1717.0</v>
      </c>
      <c r="B3" s="53" t="s">
        <v>275</v>
      </c>
      <c r="C3"/>
      <c r="D3"/>
    </row>
    <row r="4">
      <c r="A4" s="53" t="n">
        <v>1705.0</v>
      </c>
      <c r="B4" s="53" t="s">
        <v>276</v>
      </c>
      <c r="C4"/>
      <c r="D4"/>
    </row>
    <row r="5">
      <c r="A5" s="53" t="n">
        <v>1701.0</v>
      </c>
      <c r="B5" s="53" t="s">
        <v>277</v>
      </c>
      <c r="C5"/>
      <c r="D5"/>
    </row>
    <row r="6">
      <c r="A6" s="53" t="n">
        <v>1713.0</v>
      </c>
      <c r="B6" s="53" t="s">
        <v>278</v>
      </c>
      <c r="C6"/>
      <c r="D6"/>
    </row>
    <row r="7">
      <c r="A7" s="53" t="n">
        <v>1703.0</v>
      </c>
      <c r="B7" s="53" t="s">
        <v>279</v>
      </c>
      <c r="C7"/>
      <c r="D7"/>
    </row>
    <row r="8">
      <c r="A8" s="53" t="n">
        <v>1721.0</v>
      </c>
      <c r="B8" s="53" t="s">
        <v>280</v>
      </c>
      <c r="C8"/>
      <c r="D8"/>
    </row>
    <row r="9">
      <c r="A9" s="53" t="n">
        <v>1706.0</v>
      </c>
      <c r="B9" s="53" t="s">
        <v>281</v>
      </c>
      <c r="C9"/>
      <c r="D9"/>
    </row>
    <row r="10">
      <c r="A10" s="53" t="n">
        <v>1722.0</v>
      </c>
      <c r="B10" s="53" t="s">
        <v>282</v>
      </c>
      <c r="C10"/>
      <c r="D10"/>
    </row>
    <row r="11">
      <c r="A11" s="53" t="n">
        <v>1714.0</v>
      </c>
      <c r="B11" s="53" t="s">
        <v>283</v>
      </c>
      <c r="C11"/>
      <c r="D11"/>
    </row>
    <row r="12">
      <c r="A12" s="53" t="n">
        <v>1700.0</v>
      </c>
      <c r="B12" s="53" t="s">
        <v>284</v>
      </c>
      <c r="C12"/>
      <c r="D12"/>
    </row>
    <row r="13">
      <c r="A13" s="53" t="n">
        <v>1716.0</v>
      </c>
      <c r="B13" s="53" t="s">
        <v>285</v>
      </c>
      <c r="C13"/>
      <c r="D13"/>
    </row>
    <row r="14">
      <c r="A14" s="53" t="n">
        <v>1712.0</v>
      </c>
      <c r="B14" s="53" t="s">
        <v>286</v>
      </c>
      <c r="C14"/>
      <c r="D14"/>
    </row>
    <row r="15">
      <c r="A15" s="53" t="n">
        <v>1710.0</v>
      </c>
      <c r="B15" s="53" t="s">
        <v>287</v>
      </c>
      <c r="C15"/>
      <c r="D15"/>
    </row>
    <row r="16">
      <c r="A16" s="53" t="n">
        <v>1719.0</v>
      </c>
      <c r="B16" s="53" t="s">
        <v>288</v>
      </c>
      <c r="C16"/>
      <c r="D16"/>
    </row>
    <row r="17">
      <c r="A17" s="53" t="n">
        <v>1699.0</v>
      </c>
      <c r="B17" s="53" t="s">
        <v>289</v>
      </c>
      <c r="C17"/>
      <c r="D17"/>
    </row>
    <row r="18">
      <c r="A18" s="53" t="n">
        <v>1702.0</v>
      </c>
      <c r="B18" s="53" t="s">
        <v>290</v>
      </c>
      <c r="C18"/>
      <c r="D18"/>
    </row>
    <row r="19">
      <c r="A19" s="53" t="n">
        <v>1709.0</v>
      </c>
      <c r="B19" s="53" t="s">
        <v>291</v>
      </c>
      <c r="C19"/>
      <c r="D19"/>
    </row>
    <row r="20">
      <c r="A20" s="53" t="n">
        <v>1707.0</v>
      </c>
      <c r="B20" s="53" t="s">
        <v>292</v>
      </c>
      <c r="C20"/>
      <c r="D20"/>
    </row>
    <row r="21">
      <c r="A21" s="53" t="n">
        <v>1718.0</v>
      </c>
      <c r="B21" s="53" t="s">
        <v>293</v>
      </c>
      <c r="C21"/>
      <c r="D21"/>
    </row>
    <row r="22">
      <c r="A22" s="53" t="n">
        <v>1704.0</v>
      </c>
      <c r="B22" s="53" t="s">
        <v>294</v>
      </c>
      <c r="C22"/>
      <c r="D2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/>
      <c r="B1" s="54" t="s">
        <v>31</v>
      </c>
      <c r="C1"/>
    </row>
    <row r="2">
      <c r="A2" s="54" t="s">
        <v>6</v>
      </c>
      <c r="B2" s="54" t="s">
        <v>8</v>
      </c>
      <c r="C2" s="54" t="s">
        <v>32</v>
      </c>
      <c r="D2"/>
      <c r="E2"/>
      <c r="F2"/>
      <c r="G2"/>
    </row>
    <row r="3">
      <c r="A3" s="54" t="n">
        <v>1717.0</v>
      </c>
      <c r="B3" s="54" t="s">
        <v>295</v>
      </c>
      <c r="C3"/>
    </row>
    <row r="4">
      <c r="A4" s="54" t="n">
        <v>1705.0</v>
      </c>
      <c r="B4" s="54" t="s">
        <v>296</v>
      </c>
      <c r="C4"/>
    </row>
    <row r="5">
      <c r="A5" s="54" t="n">
        <v>1701.0</v>
      </c>
      <c r="B5" s="54" t="s">
        <v>297</v>
      </c>
      <c r="C5"/>
    </row>
    <row r="6">
      <c r="A6" s="54" t="n">
        <v>1713.0</v>
      </c>
      <c r="B6" s="54" t="s">
        <v>298</v>
      </c>
      <c r="C6"/>
    </row>
    <row r="7">
      <c r="A7" s="54" t="n">
        <v>1703.0</v>
      </c>
      <c r="B7" s="54" t="s">
        <v>299</v>
      </c>
      <c r="C7"/>
    </row>
    <row r="8">
      <c r="A8" s="54" t="n">
        <v>1721.0</v>
      </c>
      <c r="B8" s="54" t="s">
        <v>300</v>
      </c>
      <c r="C8"/>
    </row>
    <row r="9">
      <c r="A9" s="54" t="n">
        <v>1706.0</v>
      </c>
      <c r="B9" s="54" t="s">
        <v>301</v>
      </c>
      <c r="C9"/>
    </row>
    <row r="10">
      <c r="A10" s="54" t="n">
        <v>1722.0</v>
      </c>
      <c r="B10" s="54" t="s">
        <v>302</v>
      </c>
      <c r="C10"/>
    </row>
    <row r="11">
      <c r="A11" s="54" t="n">
        <v>1714.0</v>
      </c>
      <c r="B11" s="54" t="s">
        <v>303</v>
      </c>
      <c r="C11"/>
    </row>
    <row r="12">
      <c r="A12" s="54" t="n">
        <v>1700.0</v>
      </c>
      <c r="B12" s="54" t="s">
        <v>304</v>
      </c>
      <c r="C12"/>
    </row>
    <row r="13">
      <c r="A13" s="54" t="n">
        <v>1716.0</v>
      </c>
      <c r="B13" s="54" t="s">
        <v>305</v>
      </c>
      <c r="C13"/>
    </row>
    <row r="14">
      <c r="A14" s="54" t="n">
        <v>1712.0</v>
      </c>
      <c r="B14" s="54" t="s">
        <v>306</v>
      </c>
      <c r="C14"/>
    </row>
    <row r="15">
      <c r="A15" s="54" t="n">
        <v>1710.0</v>
      </c>
      <c r="B15" s="54" t="s">
        <v>307</v>
      </c>
      <c r="C15"/>
    </row>
    <row r="16">
      <c r="A16" s="54" t="n">
        <v>1719.0</v>
      </c>
      <c r="B16" s="54" t="s">
        <v>308</v>
      </c>
      <c r="C16"/>
    </row>
    <row r="17">
      <c r="A17" s="54" t="n">
        <v>1699.0</v>
      </c>
      <c r="B17" s="54" t="s">
        <v>309</v>
      </c>
      <c r="C17"/>
    </row>
    <row r="18">
      <c r="A18" s="54" t="n">
        <v>1702.0</v>
      </c>
      <c r="B18" s="54" t="s">
        <v>310</v>
      </c>
      <c r="C18"/>
    </row>
    <row r="19">
      <c r="A19" s="54" t="n">
        <v>1709.0</v>
      </c>
      <c r="B19" s="54" t="s">
        <v>311</v>
      </c>
      <c r="C19"/>
    </row>
    <row r="20">
      <c r="A20" s="54" t="n">
        <v>1707.0</v>
      </c>
      <c r="B20" s="54" t="s">
        <v>312</v>
      </c>
      <c r="C20"/>
    </row>
    <row r="21">
      <c r="A21" s="54" t="n">
        <v>1718.0</v>
      </c>
      <c r="B21" s="54" t="s">
        <v>313</v>
      </c>
      <c r="C21"/>
    </row>
    <row r="22">
      <c r="A22" s="54" t="n">
        <v>1704.0</v>
      </c>
      <c r="B22" s="54" t="s">
        <v>314</v>
      </c>
      <c r="C2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/>
      <c r="B1" s="55" t="s">
        <v>33</v>
      </c>
      <c r="C1"/>
    </row>
    <row r="2">
      <c r="A2" s="55" t="s">
        <v>6</v>
      </c>
      <c r="B2" s="55" t="s">
        <v>8</v>
      </c>
      <c r="C2" s="55" t="s">
        <v>34</v>
      </c>
    </row>
    <row r="3">
      <c r="A3" s="55" t="s">
        <v>159</v>
      </c>
      <c r="B3" s="55" t="s">
        <v>295</v>
      </c>
      <c r="C3"/>
    </row>
    <row r="4">
      <c r="A4" s="55" t="s">
        <v>161</v>
      </c>
      <c r="B4" s="55" t="s">
        <v>296</v>
      </c>
      <c r="C4"/>
    </row>
    <row r="5">
      <c r="A5" s="55" t="s">
        <v>163</v>
      </c>
      <c r="B5" s="55" t="s">
        <v>297</v>
      </c>
      <c r="C5"/>
    </row>
    <row r="6">
      <c r="A6" s="55" t="s">
        <v>165</v>
      </c>
      <c r="B6" s="55" t="s">
        <v>298</v>
      </c>
      <c r="C6"/>
    </row>
    <row r="7">
      <c r="A7" s="55" t="s">
        <v>167</v>
      </c>
      <c r="B7" s="55" t="s">
        <v>299</v>
      </c>
      <c r="C7"/>
    </row>
    <row r="8">
      <c r="A8" s="55" t="s">
        <v>169</v>
      </c>
      <c r="B8" s="55" t="s">
        <v>300</v>
      </c>
      <c r="C8"/>
    </row>
    <row r="9">
      <c r="A9" s="55" t="s">
        <v>171</v>
      </c>
      <c r="B9" s="55" t="s">
        <v>301</v>
      </c>
      <c r="C9"/>
    </row>
    <row r="10">
      <c r="A10" s="55" t="s">
        <v>173</v>
      </c>
      <c r="B10" s="55" t="s">
        <v>302</v>
      </c>
      <c r="C10"/>
    </row>
    <row r="11">
      <c r="A11" s="55" t="s">
        <v>175</v>
      </c>
      <c r="B11" s="55" t="s">
        <v>303</v>
      </c>
      <c r="C11"/>
    </row>
    <row r="12">
      <c r="A12" s="55" t="s">
        <v>177</v>
      </c>
      <c r="B12" s="55" t="s">
        <v>304</v>
      </c>
      <c r="C12"/>
    </row>
    <row r="13">
      <c r="A13" s="55" t="s">
        <v>179</v>
      </c>
      <c r="B13" s="55" t="s">
        <v>305</v>
      </c>
      <c r="C13"/>
    </row>
    <row r="14">
      <c r="A14" s="55" t="s">
        <v>181</v>
      </c>
      <c r="B14" s="55" t="s">
        <v>306</v>
      </c>
      <c r="C14"/>
    </row>
    <row r="15">
      <c r="A15" s="55" t="s">
        <v>183</v>
      </c>
      <c r="B15" s="55" t="s">
        <v>307</v>
      </c>
      <c r="C15"/>
    </row>
    <row r="16">
      <c r="A16" s="55" t="s">
        <v>185</v>
      </c>
      <c r="B16" s="55" t="s">
        <v>308</v>
      </c>
      <c r="C16"/>
    </row>
    <row r="17">
      <c r="A17" s="55" t="s">
        <v>187</v>
      </c>
      <c r="B17" s="55" t="s">
        <v>309</v>
      </c>
      <c r="C17"/>
    </row>
    <row r="18">
      <c r="A18" s="55" t="s">
        <v>189</v>
      </c>
      <c r="B18" s="55" t="s">
        <v>310</v>
      </c>
      <c r="C18"/>
    </row>
    <row r="19">
      <c r="A19" s="55" t="s">
        <v>191</v>
      </c>
      <c r="B19" s="55" t="s">
        <v>311</v>
      </c>
      <c r="C19"/>
    </row>
    <row r="20">
      <c r="A20" s="55" t="s">
        <v>193</v>
      </c>
      <c r="B20" s="55" t="s">
        <v>312</v>
      </c>
      <c r="C20"/>
    </row>
    <row r="21">
      <c r="A21" s="55" t="s">
        <v>195</v>
      </c>
      <c r="B21" s="55" t="s">
        <v>313</v>
      </c>
      <c r="C21"/>
    </row>
    <row r="22">
      <c r="A22" s="55" t="s">
        <v>197</v>
      </c>
      <c r="B22" s="55" t="s">
        <v>314</v>
      </c>
      <c r="C2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/>
      <c r="B1" s="56" t="s">
        <v>35</v>
      </c>
      <c r="C1"/>
    </row>
    <row r="2">
      <c r="A2" s="56" t="s">
        <v>6</v>
      </c>
      <c r="B2" s="56" t="s">
        <v>8</v>
      </c>
      <c r="C2" s="56" t="s">
        <v>36</v>
      </c>
    </row>
    <row r="3">
      <c r="A3" s="56" t="n">
        <v>1717.0</v>
      </c>
      <c r="B3" s="56" t="s">
        <v>295</v>
      </c>
      <c r="C3"/>
    </row>
    <row r="4">
      <c r="A4" s="56" t="n">
        <v>1705.0</v>
      </c>
      <c r="B4" s="56" t="s">
        <v>296</v>
      </c>
      <c r="C4"/>
    </row>
    <row r="5">
      <c r="A5" s="56" t="n">
        <v>1701.0</v>
      </c>
      <c r="B5" s="56" t="s">
        <v>297</v>
      </c>
      <c r="C5"/>
    </row>
    <row r="6">
      <c r="A6" s="56" t="n">
        <v>1713.0</v>
      </c>
      <c r="B6" s="56" t="s">
        <v>298</v>
      </c>
      <c r="C6"/>
    </row>
    <row r="7">
      <c r="A7" s="56" t="n">
        <v>1703.0</v>
      </c>
      <c r="B7" s="56" t="s">
        <v>299</v>
      </c>
      <c r="C7"/>
    </row>
    <row r="8">
      <c r="A8" s="56" t="n">
        <v>1721.0</v>
      </c>
      <c r="B8" s="56" t="s">
        <v>300</v>
      </c>
      <c r="C8"/>
    </row>
    <row r="9">
      <c r="A9" s="56" t="n">
        <v>1706.0</v>
      </c>
      <c r="B9" s="56" t="s">
        <v>301</v>
      </c>
      <c r="C9"/>
    </row>
    <row r="10">
      <c r="A10" s="56" t="n">
        <v>1722.0</v>
      </c>
      <c r="B10" s="56" t="s">
        <v>302</v>
      </c>
      <c r="C10"/>
    </row>
    <row r="11">
      <c r="A11" s="56" t="n">
        <v>1714.0</v>
      </c>
      <c r="B11" s="56" t="s">
        <v>303</v>
      </c>
      <c r="C11"/>
    </row>
    <row r="12">
      <c r="A12" s="56" t="n">
        <v>1700.0</v>
      </c>
      <c r="B12" s="56" t="s">
        <v>304</v>
      </c>
      <c r="C12"/>
    </row>
    <row r="13">
      <c r="A13" s="56" t="n">
        <v>1716.0</v>
      </c>
      <c r="B13" s="56" t="s">
        <v>305</v>
      </c>
      <c r="C13"/>
    </row>
    <row r="14">
      <c r="A14" s="56" t="n">
        <v>1712.0</v>
      </c>
      <c r="B14" s="56" t="s">
        <v>306</v>
      </c>
      <c r="C14"/>
    </row>
    <row r="15">
      <c r="A15" s="56" t="n">
        <v>1710.0</v>
      </c>
      <c r="B15" s="56" t="s">
        <v>307</v>
      </c>
      <c r="C15"/>
    </row>
    <row r="16">
      <c r="A16" s="56" t="n">
        <v>1719.0</v>
      </c>
      <c r="B16" s="56" t="s">
        <v>308</v>
      </c>
      <c r="C16"/>
    </row>
    <row r="17">
      <c r="A17" s="56" t="n">
        <v>1699.0</v>
      </c>
      <c r="B17" s="56" t="s">
        <v>309</v>
      </c>
      <c r="C17"/>
    </row>
    <row r="18">
      <c r="A18" s="56" t="n">
        <v>1702.0</v>
      </c>
      <c r="B18" s="56" t="s">
        <v>310</v>
      </c>
      <c r="C18"/>
    </row>
    <row r="19">
      <c r="A19" s="56" t="n">
        <v>1709.0</v>
      </c>
      <c r="B19" s="56" t="s">
        <v>311</v>
      </c>
      <c r="C19"/>
    </row>
    <row r="20">
      <c r="A20" s="56" t="n">
        <v>1707.0</v>
      </c>
      <c r="B20" s="56" t="s">
        <v>312</v>
      </c>
      <c r="C20"/>
    </row>
    <row r="21">
      <c r="A21" s="56" t="n">
        <v>1718.0</v>
      </c>
      <c r="B21" s="56" t="s">
        <v>313</v>
      </c>
      <c r="C21"/>
    </row>
    <row r="22">
      <c r="A22" s="56" t="n">
        <v>1704.0</v>
      </c>
      <c r="B22" s="56" t="s">
        <v>314</v>
      </c>
      <c r="C2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