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Current Plan Report" sheetId="12" r:id="rId2"/>
    <sheet name="ReportCriteria" sheetId="4" r:id="rId3"/>
    <sheet name="ReportPeriodMap" sheetId="24" state="hidden" r:id="rId4"/>
    <sheet name="SWMETA2" sheetId="18" state="hidden" r:id="rId5"/>
    <sheet name="SWMETA3" sheetId="25" state="hidden" r:id="rId6"/>
  </sheets>
  <externalReferences>
    <externalReference r:id="rId7"/>
    <externalReference r:id="rId8"/>
  </externalReferences>
  <definedNames>
    <definedName name="_xlnm._FilterDatabase" localSheetId="0" hidden="1">Sheet1!$B$1:$AG$106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 localSheetId="5">#REF!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EXCEEDED",IF(COUNTIF(PIVOTDATA,"Unable to retrieve all data as Application server is low on memory*")&gt;0,"Report was aborted before the process finished. Please re-run the report.","")))</definedName>
    <definedName name="ReportName" localSheetId="1">MID(CELL("filename",'Current Plan Report'!XFD1048555),FIND("]",CELL("filename",'Current Plan Report'!XFD1048555))+1, LEN(CELL("filename",'Current Plan Report'!XFD1048555))-FIND("]",CELL("filename",'Current Plan Report'!XFD1048555)))</definedName>
    <definedName name="SW_CURRENCY_TYPE" localSheetId="3">MATCH(1,[1]SWMETA2!$C:$C,0)</definedName>
    <definedName name="SW_CURRENCY_TYPE" localSheetId="5">MATCH(1,SWMETA3!$C:$C,0)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SW_META3_UOM">IF(ISERROR(SW_UOM_TYPE),"",INDEX(SWMETA3!$A:$A,SW_UOM_TYPE))</definedName>
    <definedName name="SW_UOM_TYPE">MATCH(1,SWMETA3!$B:$B,0)</definedName>
  </definedNames>
  <calcPr calcId="125725"/>
  <pivotCaches>
    <pivotCache cacheId="51" r:id="rId9"/>
  </pivotCaches>
  <fileRecoveryPr autoRecover="0"/>
</workbook>
</file>

<file path=xl/calcChain.xml><?xml version="1.0" encoding="utf-8"?>
<calcChain xmlns="http://schemas.openxmlformats.org/spreadsheetml/2006/main">
  <c r="G19" i="12"/>
  <c r="G1" s="1"/>
  <c r="A1"/>
  <c r="C1"/>
  <c r="E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B2"/>
  <c r="B1" s="1"/>
  <c r="ID2"/>
  <c r="IB3" s="1"/>
  <c r="IC3" s="1"/>
  <c r="IQ36"/>
  <c r="IQ37" s="1"/>
  <c r="IQ38" s="1"/>
  <c r="IQ39" s="1"/>
  <c r="IQ40" s="1"/>
  <c r="IQ41" s="1"/>
  <c r="IQ42" s="1"/>
  <c r="IQ43" s="1"/>
  <c r="IQ44" s="1"/>
  <c r="IQ45" s="1"/>
  <c r="IQ46" s="1"/>
  <c r="IQ47" s="1"/>
  <c r="IQ48" s="1"/>
  <c r="IQ49" s="1"/>
  <c r="IQ50" s="1"/>
  <c r="IQ51" s="1"/>
  <c r="IQ52" s="1"/>
  <c r="IQ53" s="1"/>
  <c r="IQ54" s="1"/>
  <c r="IQ55" s="1"/>
  <c r="IQ56" s="1"/>
  <c r="IQ57" s="1"/>
  <c r="IQ58" s="1"/>
  <c r="IQ59" s="1"/>
  <c r="IQ60" s="1"/>
  <c r="IQ61" s="1"/>
  <c r="IQ62" s="1"/>
  <c r="IQ63" s="1"/>
  <c r="IQ64" s="1"/>
  <c r="IQ65" s="1"/>
  <c r="IQ66" s="1"/>
  <c r="IQ67" s="1"/>
  <c r="IQ68" s="1"/>
  <c r="IQ69" s="1"/>
  <c r="IQ70" s="1"/>
  <c r="IQ71" s="1"/>
  <c r="IQ72" s="1"/>
  <c r="IQ73" s="1"/>
  <c r="IQ74" s="1"/>
  <c r="IQ75" s="1"/>
  <c r="IQ76" s="1"/>
  <c r="IQ77" s="1"/>
  <c r="IQ78" s="1"/>
  <c r="IQ79" s="1"/>
  <c r="IQ80" s="1"/>
  <c r="IQ81" s="1"/>
  <c r="IQ82" s="1"/>
  <c r="IQ83" s="1"/>
  <c r="IQ84" s="1"/>
  <c r="IQ85" s="1"/>
  <c r="IQ86" s="1"/>
  <c r="IQ87" s="1"/>
  <c r="F18"/>
  <c r="IU1"/>
  <c r="D16"/>
  <c r="IV1"/>
  <c r="ID3"/>
  <c r="D8" l="1"/>
  <c r="IF3"/>
  <c r="IH3"/>
  <c r="IB4"/>
  <c r="IC4" s="1"/>
  <c r="F1"/>
  <c r="IB5" l="1"/>
  <c r="IC5" s="1"/>
  <c r="ID4"/>
  <c r="D9" l="1"/>
  <c r="IF4"/>
  <c r="IH4"/>
  <c r="IB6"/>
  <c r="IC6" s="1"/>
  <c r="ID5"/>
  <c r="D10" l="1"/>
  <c r="IF5"/>
  <c r="IH5"/>
  <c r="IB7"/>
  <c r="IC7" s="1"/>
  <c r="ID6"/>
  <c r="IF6" l="1"/>
  <c r="IH6"/>
  <c r="IB8"/>
  <c r="IC8" s="1"/>
  <c r="ID7"/>
  <c r="IF7" l="1"/>
  <c r="IH7"/>
  <c r="IB9"/>
  <c r="IC9" s="1"/>
  <c r="ID8"/>
  <c r="IF8" l="1"/>
  <c r="IH8"/>
  <c r="IB10"/>
  <c r="IC10" s="1"/>
  <c r="ID9"/>
  <c r="IF9" l="1"/>
  <c r="IH9"/>
  <c r="IB11"/>
  <c r="IC11" s="1"/>
  <c r="ID10"/>
  <c r="IF10" l="1"/>
  <c r="IH10"/>
  <c r="IB12"/>
  <c r="IC12" s="1"/>
  <c r="ID11"/>
  <c r="IF11" l="1"/>
  <c r="IH11"/>
  <c r="IB13"/>
  <c r="IC13" s="1"/>
  <c r="ID12"/>
  <c r="IF12" l="1"/>
  <c r="IH12"/>
  <c r="IB14"/>
  <c r="IC14" s="1"/>
  <c r="ID13"/>
  <c r="IF13" l="1"/>
  <c r="IH13"/>
  <c r="IB15"/>
  <c r="IC15" s="1"/>
  <c r="ID14"/>
  <c r="IF14" l="1"/>
  <c r="IH14"/>
  <c r="IB16"/>
  <c r="IC16" s="1"/>
  <c r="ID15"/>
  <c r="IF15" l="1"/>
  <c r="IH15"/>
  <c r="IB17"/>
  <c r="IC17" s="1"/>
  <c r="ID16"/>
  <c r="IF16" l="1"/>
  <c r="IH16"/>
  <c r="IB18"/>
  <c r="IC18" s="1"/>
  <c r="ID17"/>
  <c r="IF17" l="1"/>
  <c r="IH17"/>
  <c r="IB19"/>
  <c r="IC19" s="1"/>
  <c r="ID18"/>
  <c r="IF18" l="1"/>
  <c r="IH18"/>
  <c r="IB20"/>
  <c r="IC20" s="1"/>
  <c r="ID19"/>
  <c r="IF19" l="1"/>
  <c r="IH19"/>
  <c r="IB21"/>
  <c r="IC21" s="1"/>
  <c r="ID20"/>
  <c r="IF20" l="1"/>
  <c r="IH20"/>
  <c r="IB22"/>
  <c r="IC22" s="1"/>
  <c r="ID21"/>
  <c r="IF21" l="1"/>
  <c r="IH21"/>
  <c r="IB23"/>
  <c r="IC23" s="1"/>
  <c r="ID22"/>
  <c r="IF22" l="1"/>
  <c r="IH22"/>
  <c r="IB24"/>
  <c r="IC24" s="1"/>
  <c r="ID23"/>
  <c r="IF23" l="1"/>
  <c r="IH23"/>
  <c r="IB25"/>
  <c r="ID24"/>
  <c r="IF24" l="1"/>
  <c r="IH24"/>
  <c r="IC25"/>
  <c r="IB26"/>
  <c r="ID25"/>
  <c r="IF25" l="1"/>
  <c r="IH25"/>
  <c r="IC26"/>
  <c r="IB27"/>
  <c r="ID26"/>
  <c r="IF26" l="1"/>
  <c r="IH26"/>
  <c r="IC27"/>
  <c r="IB28"/>
  <c r="ID27"/>
  <c r="IF27" l="1"/>
  <c r="IH27"/>
  <c r="IC28"/>
  <c r="IB29"/>
  <c r="ID28"/>
  <c r="IF28" l="1"/>
  <c r="IH28"/>
  <c r="IC29"/>
  <c r="IB30"/>
  <c r="ID29"/>
  <c r="IF29" l="1"/>
  <c r="IH29"/>
  <c r="IC30"/>
  <c r="IB31"/>
  <c r="ID30"/>
  <c r="IF30" l="1"/>
  <c r="IH30"/>
  <c r="IC31"/>
  <c r="IB32"/>
  <c r="ID31"/>
  <c r="IF31" l="1"/>
  <c r="IH31"/>
  <c r="IC32"/>
  <c r="IB33"/>
  <c r="ID32"/>
  <c r="IF32" l="1"/>
  <c r="IH32"/>
  <c r="IC33"/>
  <c r="IB34"/>
  <c r="ID33"/>
  <c r="IF33" l="1"/>
  <c r="IH33"/>
  <c r="IC34"/>
  <c r="IB35"/>
  <c r="ID34"/>
  <c r="IF34" l="1"/>
  <c r="IH34"/>
  <c r="IC35"/>
  <c r="IB36"/>
  <c r="ID35"/>
  <c r="IF35" l="1"/>
  <c r="IH35"/>
  <c r="IC36"/>
  <c r="IB37"/>
  <c r="ID36"/>
  <c r="IF36" l="1"/>
  <c r="IH36"/>
  <c r="IC37"/>
  <c r="IB38"/>
  <c r="ID37"/>
  <c r="IF37" l="1"/>
  <c r="IH37"/>
  <c r="IC38"/>
  <c r="IB39"/>
  <c r="ID38"/>
  <c r="IF38" l="1"/>
  <c r="IH38"/>
  <c r="IC39"/>
  <c r="IB40"/>
  <c r="ID39"/>
  <c r="IF39" l="1"/>
  <c r="IH39"/>
  <c r="IC40"/>
  <c r="IB41"/>
  <c r="ID40"/>
  <c r="IF40" l="1"/>
  <c r="IH40"/>
  <c r="IC41"/>
  <c r="IB42"/>
  <c r="ID41"/>
  <c r="IF41" l="1"/>
  <c r="IH41"/>
  <c r="IC42"/>
  <c r="IB43"/>
  <c r="ID42"/>
  <c r="IF42" l="1"/>
  <c r="IH42"/>
  <c r="IC43"/>
  <c r="IB44"/>
  <c r="ID43"/>
  <c r="IF43" l="1"/>
  <c r="IH43"/>
  <c r="IC44"/>
  <c r="IB45"/>
  <c r="ID44"/>
  <c r="IF44" l="1"/>
  <c r="IH44"/>
  <c r="IC45"/>
  <c r="IB46"/>
  <c r="ID45"/>
  <c r="IF45" l="1"/>
  <c r="IH45"/>
  <c r="IC46"/>
  <c r="IB47"/>
  <c r="ID46"/>
  <c r="IF46" l="1"/>
  <c r="IH46"/>
  <c r="IC47"/>
  <c r="IB48"/>
  <c r="ID47"/>
  <c r="IF47" l="1"/>
  <c r="IH47"/>
  <c r="IC48"/>
  <c r="IB49"/>
  <c r="ID48"/>
  <c r="IF48" l="1"/>
  <c r="IH48"/>
  <c r="IC49"/>
  <c r="IB50"/>
  <c r="ID49"/>
  <c r="IF49" l="1"/>
  <c r="IH49"/>
  <c r="IC50"/>
  <c r="IB51"/>
  <c r="ID50"/>
  <c r="IF50" l="1"/>
  <c r="IH50"/>
  <c r="IC51"/>
  <c r="IB52"/>
  <c r="ID51"/>
  <c r="IF51" l="1"/>
  <c r="IH51"/>
  <c r="IC52"/>
  <c r="IB53"/>
  <c r="ID52"/>
  <c r="IF52" l="1"/>
  <c r="IH52"/>
  <c r="IC53"/>
  <c r="IB54"/>
  <c r="ID53"/>
  <c r="IF53" l="1"/>
  <c r="IH53"/>
  <c r="IC54"/>
  <c r="IB55"/>
  <c r="ID54"/>
  <c r="IF54" l="1"/>
  <c r="IH54"/>
  <c r="IC55"/>
  <c r="IB56"/>
  <c r="ID55"/>
  <c r="IF55" l="1"/>
  <c r="IH55"/>
  <c r="IC56"/>
  <c r="IB57"/>
  <c r="ID56"/>
  <c r="IF56" l="1"/>
  <c r="IH56"/>
  <c r="IC57"/>
  <c r="IB58"/>
  <c r="ID57"/>
  <c r="IF57" l="1"/>
  <c r="IH57"/>
  <c r="IC58"/>
  <c r="IB59"/>
  <c r="ID58"/>
  <c r="IF58" l="1"/>
  <c r="IH58"/>
  <c r="IC59"/>
  <c r="IB60"/>
  <c r="ID59"/>
  <c r="IF59" l="1"/>
  <c r="IH59"/>
  <c r="IC60"/>
  <c r="IB61"/>
  <c r="ID60"/>
  <c r="IF60" l="1"/>
  <c r="IH60"/>
  <c r="IC61"/>
  <c r="IB62"/>
  <c r="IC62" s="1"/>
  <c r="ID62"/>
  <c r="ID61"/>
  <c r="IF61" l="1"/>
  <c r="IF62"/>
  <c r="IH62"/>
  <c r="IH61"/>
  <c r="IE3" l="1"/>
  <c r="IG58"/>
  <c r="IG60"/>
  <c r="IG56"/>
  <c r="IE60"/>
  <c r="IG53"/>
  <c r="IG55"/>
  <c r="IG52"/>
  <c r="IG54"/>
  <c r="IE54"/>
  <c r="IE58"/>
  <c r="IG61"/>
  <c r="IG59"/>
  <c r="IG57"/>
  <c r="IG62"/>
  <c r="IG27"/>
  <c r="IG4"/>
  <c r="IG3"/>
  <c r="IG21"/>
  <c r="IG7"/>
  <c r="IG13"/>
  <c r="IG14"/>
  <c r="IG23"/>
  <c r="IG6"/>
  <c r="IG15"/>
  <c r="IG16"/>
  <c r="IG22"/>
  <c r="IG8"/>
  <c r="IG12"/>
  <c r="IG9"/>
  <c r="IG24"/>
  <c r="IG11"/>
  <c r="IG25"/>
  <c r="IG26"/>
  <c r="IG17"/>
  <c r="IG5"/>
  <c r="IG18"/>
  <c r="IG19"/>
  <c r="IG10"/>
  <c r="IG20"/>
  <c r="IG28"/>
  <c r="IG29"/>
  <c r="IG30"/>
  <c r="IG31"/>
  <c r="IG32"/>
  <c r="IG33"/>
  <c r="IG34"/>
  <c r="IG35"/>
  <c r="IG36"/>
  <c r="IG37"/>
  <c r="IG38"/>
  <c r="IG39"/>
  <c r="IG40"/>
  <c r="IG42"/>
  <c r="IG41"/>
  <c r="IG43"/>
  <c r="IG44"/>
  <c r="IG46"/>
  <c r="IG45"/>
  <c r="IG47"/>
  <c r="IG50"/>
  <c r="IG48"/>
  <c r="IG49"/>
  <c r="IG51"/>
  <c r="IE56"/>
  <c r="IE61"/>
  <c r="IE59"/>
  <c r="IE53"/>
  <c r="IE55"/>
  <c r="IE62"/>
  <c r="IE25"/>
  <c r="IE12"/>
  <c r="IE17"/>
  <c r="IE5"/>
  <c r="IE8"/>
  <c r="IE7"/>
  <c r="IE24"/>
  <c r="IE20"/>
  <c r="IE22"/>
  <c r="IE11"/>
  <c r="IE16"/>
  <c r="IE6"/>
  <c r="IE9"/>
  <c r="IE13"/>
  <c r="IE23"/>
  <c r="IE14"/>
  <c r="IE18"/>
  <c r="IE26"/>
  <c r="IE15"/>
  <c r="IE10"/>
  <c r="IE21"/>
  <c r="IE19"/>
  <c r="IE4"/>
  <c r="IE27"/>
  <c r="IE28"/>
  <c r="IE30"/>
  <c r="IE29"/>
  <c r="IE31"/>
  <c r="IE32"/>
  <c r="IE33"/>
  <c r="IE35"/>
  <c r="IE34"/>
  <c r="IE36"/>
  <c r="IE38"/>
  <c r="IE37"/>
  <c r="IE40"/>
  <c r="IE39"/>
  <c r="IE41"/>
  <c r="IE42"/>
  <c r="IE43"/>
  <c r="IE44"/>
  <c r="IE45"/>
  <c r="IE46"/>
  <c r="IE47"/>
  <c r="IE48"/>
  <c r="IE52"/>
  <c r="IE49"/>
  <c r="IE50"/>
  <c r="IE51"/>
  <c r="IE57"/>
  <c r="IJ26" l="1"/>
  <c r="IJ28"/>
  <c r="IJ30"/>
  <c r="IJ32"/>
  <c r="IJ34"/>
  <c r="IJ36"/>
  <c r="IJ38"/>
  <c r="IJ40"/>
  <c r="IJ42"/>
  <c r="IJ44"/>
  <c r="IJ46"/>
  <c r="IJ48"/>
  <c r="IJ50"/>
  <c r="IJ52"/>
  <c r="IJ54"/>
  <c r="IJ56"/>
  <c r="IJ58"/>
  <c r="IJ60"/>
  <c r="IJ62"/>
  <c r="IJ25"/>
  <c r="IJ23"/>
  <c r="IJ21"/>
  <c r="IJ19"/>
  <c r="IJ17"/>
  <c r="IJ15"/>
  <c r="IJ13"/>
  <c r="IJ11"/>
  <c r="IJ9"/>
  <c r="IJ7"/>
  <c r="IJ5"/>
  <c r="IJ3"/>
  <c r="IJ27"/>
  <c r="IJ29"/>
  <c r="IJ31"/>
  <c r="IJ33"/>
  <c r="IJ35"/>
  <c r="IJ37"/>
  <c r="IJ39"/>
  <c r="IJ41"/>
  <c r="IJ43"/>
  <c r="IJ45"/>
  <c r="IJ47"/>
  <c r="IJ49"/>
  <c r="IJ51"/>
  <c r="IJ53"/>
  <c r="IJ55"/>
  <c r="IJ57"/>
  <c r="IJ59"/>
  <c r="IJ61"/>
  <c r="IJ24"/>
  <c r="IJ22"/>
  <c r="IJ20"/>
  <c r="IJ18"/>
  <c r="IJ16"/>
  <c r="IJ14"/>
  <c r="IJ12"/>
  <c r="IJ10"/>
  <c r="IJ8"/>
  <c r="IJ6"/>
  <c r="IJ4"/>
  <c r="II27"/>
  <c r="II29"/>
  <c r="II31"/>
  <c r="II33"/>
  <c r="II35"/>
  <c r="II37"/>
  <c r="II39"/>
  <c r="II41"/>
  <c r="II43"/>
  <c r="II45"/>
  <c r="II47"/>
  <c r="II49"/>
  <c r="II51"/>
  <c r="II53"/>
  <c r="II55"/>
  <c r="II57"/>
  <c r="II59"/>
  <c r="II61"/>
  <c r="II24"/>
  <c r="II22"/>
  <c r="II20"/>
  <c r="II18"/>
  <c r="II16"/>
  <c r="II14"/>
  <c r="II12"/>
  <c r="II10"/>
  <c r="II8"/>
  <c r="II6"/>
  <c r="II4"/>
  <c r="II26"/>
  <c r="II28"/>
  <c r="II30"/>
  <c r="II32"/>
  <c r="II34"/>
  <c r="II36"/>
  <c r="II38"/>
  <c r="II40"/>
  <c r="II42"/>
  <c r="II44"/>
  <c r="II46"/>
  <c r="II48"/>
  <c r="II50"/>
  <c r="II52"/>
  <c r="II54"/>
  <c r="II56"/>
  <c r="II58"/>
  <c r="II60"/>
  <c r="II62"/>
  <c r="II25"/>
  <c r="II23"/>
  <c r="II21"/>
  <c r="II19"/>
  <c r="II17"/>
  <c r="II15"/>
  <c r="II13"/>
  <c r="II11"/>
  <c r="II9"/>
  <c r="II7"/>
  <c r="II5"/>
  <c r="II3"/>
  <c r="BA6" l="1"/>
  <c r="BA21" s="1"/>
  <c r="BA7"/>
  <c r="BA22" s="1"/>
  <c r="BA5"/>
  <c r="BA20" s="1"/>
  <c r="D1"/>
  <c r="IS19" s="1"/>
  <c r="IS26"/>
  <c r="IT26" l="1"/>
  <c r="IT19"/>
  <c r="BC1" s="1"/>
  <c r="IS29"/>
  <c r="IS27"/>
  <c r="IS28"/>
  <c r="IS33"/>
  <c r="IS22"/>
  <c r="IS24"/>
  <c r="IS23"/>
  <c r="IS30"/>
  <c r="IS31"/>
  <c r="IS25"/>
  <c r="IS32"/>
  <c r="IT29" l="1"/>
  <c r="IT24"/>
  <c r="IT33"/>
  <c r="IT27"/>
  <c r="IS20"/>
  <c r="CH17" s="1"/>
  <c r="IT22"/>
  <c r="IT28"/>
  <c r="IT31"/>
  <c r="IT23"/>
  <c r="IT30"/>
  <c r="IT25"/>
  <c r="IT32"/>
  <c r="CR17" l="1"/>
  <c r="BW17"/>
  <c r="CW17"/>
  <c r="BN17"/>
  <c r="BL17"/>
  <c r="CM17"/>
  <c r="BV17"/>
  <c r="CB17"/>
  <c r="CU17"/>
  <c r="CD17"/>
  <c r="CO17"/>
  <c r="CA17"/>
  <c r="BJ17"/>
  <c r="BR17"/>
  <c r="CG17"/>
  <c r="BF17"/>
  <c r="CE17"/>
  <c r="CC17"/>
  <c r="CV17"/>
  <c r="BG17"/>
  <c r="CS17"/>
  <c r="BQ17"/>
  <c r="BO17"/>
  <c r="BE17"/>
  <c r="BX17"/>
  <c r="CP17"/>
  <c r="BD17"/>
  <c r="CF17"/>
  <c r="CI17"/>
  <c r="CK17"/>
  <c r="BT17"/>
  <c r="BI17"/>
  <c r="CQ17"/>
  <c r="BK17"/>
  <c r="BZ17"/>
  <c r="CL17"/>
  <c r="BU17"/>
  <c r="CN17"/>
  <c r="BC17"/>
  <c r="BP17"/>
  <c r="BM17"/>
  <c r="CT17"/>
  <c r="CJ17"/>
  <c r="BY17"/>
  <c r="BH17"/>
  <c r="BS17"/>
  <c r="IT20"/>
  <c r="AY2" s="1"/>
  <c r="BC2" s="1"/>
  <c r="BD2" s="1"/>
  <c r="IU43"/>
  <c r="IU44"/>
  <c r="IU42"/>
  <c r="IU25"/>
  <c r="IU34"/>
  <c r="IU28"/>
  <c r="IU41"/>
  <c r="IU45"/>
  <c r="IU40"/>
  <c r="IU22"/>
  <c r="IU47"/>
  <c r="IU38"/>
  <c r="IU23"/>
  <c r="IU46"/>
  <c r="IU24"/>
  <c r="IU35"/>
  <c r="IU26"/>
  <c r="IU36"/>
  <c r="IU39"/>
  <c r="IU29"/>
  <c r="IU27"/>
  <c r="IU37"/>
  <c r="IU48"/>
  <c r="IU20"/>
  <c r="IU33"/>
  <c r="IU19"/>
  <c r="IU32"/>
  <c r="IU21"/>
  <c r="IU30"/>
  <c r="IU31"/>
  <c r="BC9" l="1"/>
  <c r="BD9"/>
  <c r="BE2"/>
  <c r="BC10"/>
  <c r="BD10"/>
  <c r="BC19" l="1"/>
  <c r="BC4"/>
  <c r="BC18"/>
  <c r="BD4"/>
  <c r="BD19"/>
  <c r="BD18"/>
  <c r="BE9"/>
  <c r="BF2"/>
  <c r="BC21"/>
  <c r="BD20"/>
  <c r="BE10"/>
  <c r="BC6" l="1"/>
  <c r="BE19"/>
  <c r="BE18"/>
  <c r="BF9"/>
  <c r="BG2"/>
  <c r="BD5"/>
  <c r="BC22"/>
  <c r="BC20"/>
  <c r="BD22"/>
  <c r="BF10"/>
  <c r="BD21"/>
  <c r="BE21"/>
  <c r="BC5" l="1"/>
  <c r="BD7"/>
  <c r="BD6"/>
  <c r="BF19"/>
  <c r="BF18"/>
  <c r="BH2"/>
  <c r="BG9"/>
  <c r="BE20"/>
  <c r="BE22"/>
  <c r="BG10"/>
  <c r="BF22"/>
  <c r="BG19" l="1"/>
  <c r="BE4"/>
  <c r="BG18"/>
  <c r="BH9"/>
  <c r="BI2"/>
  <c r="BH10"/>
  <c r="BF20"/>
  <c r="BF21"/>
  <c r="BG21"/>
  <c r="BH19" l="1"/>
  <c r="BF4"/>
  <c r="BH18"/>
  <c r="BJ2"/>
  <c r="BI9"/>
  <c r="BE7"/>
  <c r="BE5"/>
  <c r="BE6"/>
  <c r="BH20"/>
  <c r="BG20"/>
  <c r="BG22"/>
  <c r="BH21"/>
  <c r="BI10"/>
  <c r="BI19" l="1"/>
  <c r="BG4"/>
  <c r="BK2"/>
  <c r="BJ9"/>
  <c r="BF6"/>
  <c r="BF7"/>
  <c r="BF5"/>
  <c r="BI18"/>
  <c r="BH22"/>
  <c r="BI22"/>
  <c r="BJ10"/>
  <c r="BJ19" l="1"/>
  <c r="BH4"/>
  <c r="BJ18"/>
  <c r="BK9"/>
  <c r="BL2"/>
  <c r="BG5"/>
  <c r="BG6"/>
  <c r="BG7"/>
  <c r="BI20"/>
  <c r="BI21"/>
  <c r="BK10"/>
  <c r="BJ20"/>
  <c r="BK19" l="1"/>
  <c r="BI4"/>
  <c r="BK18"/>
  <c r="BH7"/>
  <c r="BH5"/>
  <c r="BH6"/>
  <c r="BL9"/>
  <c r="BM2"/>
  <c r="BJ22"/>
  <c r="BJ21"/>
  <c r="BK22"/>
  <c r="BL10"/>
  <c r="BL19" l="1"/>
  <c r="BJ4"/>
  <c r="BM9"/>
  <c r="BN2"/>
  <c r="BL18"/>
  <c r="BI5"/>
  <c r="BI6"/>
  <c r="BI7"/>
  <c r="BL20"/>
  <c r="BK20"/>
  <c r="BK21"/>
  <c r="BM10"/>
  <c r="BM19" l="1"/>
  <c r="BK4"/>
  <c r="BN9"/>
  <c r="BO2"/>
  <c r="BJ6"/>
  <c r="BJ7"/>
  <c r="BJ5"/>
  <c r="BM18"/>
  <c r="BL22"/>
  <c r="BM22"/>
  <c r="BL21"/>
  <c r="BN10"/>
  <c r="BN19" l="1"/>
  <c r="BL4"/>
  <c r="BO9"/>
  <c r="BP2"/>
  <c r="BN18"/>
  <c r="BK5"/>
  <c r="BK6"/>
  <c r="BK7"/>
  <c r="BM21"/>
  <c r="BM20"/>
  <c r="BN21"/>
  <c r="BO10"/>
  <c r="BO19" l="1"/>
  <c r="BM4"/>
  <c r="BO18"/>
  <c r="BQ2"/>
  <c r="BP9"/>
  <c r="BL5"/>
  <c r="BL6"/>
  <c r="BL7"/>
  <c r="BN22"/>
  <c r="BO22"/>
  <c r="BN20"/>
  <c r="BP10"/>
  <c r="BO21"/>
  <c r="BP19" l="1"/>
  <c r="BN4"/>
  <c r="BP18"/>
  <c r="BQ9"/>
  <c r="BR2"/>
  <c r="BM7"/>
  <c r="BM6"/>
  <c r="BM5"/>
  <c r="BP21"/>
  <c r="BP22"/>
  <c r="BO20"/>
  <c r="BQ10"/>
  <c r="BP20"/>
  <c r="BQ19" l="1"/>
  <c r="BO4"/>
  <c r="BR9"/>
  <c r="BS2"/>
  <c r="BQ18"/>
  <c r="BN6"/>
  <c r="BN7"/>
  <c r="BN5"/>
  <c r="BQ21"/>
  <c r="BR10"/>
  <c r="BR19" l="1"/>
  <c r="BP4"/>
  <c r="BR18"/>
  <c r="BS9"/>
  <c r="BT2"/>
  <c r="BO5"/>
  <c r="BO6"/>
  <c r="BO7"/>
  <c r="BS10"/>
  <c r="BQ20"/>
  <c r="BQ22"/>
  <c r="BR20"/>
  <c r="BS19" l="1"/>
  <c r="BQ4"/>
  <c r="BS18"/>
  <c r="BP5"/>
  <c r="BP6"/>
  <c r="BP7"/>
  <c r="BT9"/>
  <c r="BU2"/>
  <c r="BS21"/>
  <c r="BR22"/>
  <c r="BR21"/>
  <c r="BS22"/>
  <c r="BT10"/>
  <c r="BT19" l="1"/>
  <c r="BR4"/>
  <c r="BQ7"/>
  <c r="BQ5"/>
  <c r="BQ6"/>
  <c r="BT18"/>
  <c r="BV2"/>
  <c r="BU9"/>
  <c r="BS20"/>
  <c r="BU10"/>
  <c r="BT20"/>
  <c r="BU19" l="1"/>
  <c r="BS4"/>
  <c r="BW2"/>
  <c r="BV9"/>
  <c r="BU18"/>
  <c r="BR6"/>
  <c r="BR5"/>
  <c r="BR7"/>
  <c r="BT21"/>
  <c r="BT22"/>
  <c r="BV10"/>
  <c r="BU20"/>
  <c r="BV19" l="1"/>
  <c r="BT4"/>
  <c r="BV18"/>
  <c r="BX2"/>
  <c r="BW9"/>
  <c r="BS6"/>
  <c r="BS5"/>
  <c r="BS7"/>
  <c r="BV21"/>
  <c r="BU22"/>
  <c r="BU21"/>
  <c r="BW10"/>
  <c r="BW19" l="1"/>
  <c r="BU4"/>
  <c r="BW18"/>
  <c r="BT5"/>
  <c r="BT6"/>
  <c r="BT7"/>
  <c r="BY2"/>
  <c r="BX9"/>
  <c r="BV20"/>
  <c r="BV22"/>
  <c r="BW20"/>
  <c r="BX10"/>
  <c r="BX19" l="1"/>
  <c r="BV4"/>
  <c r="BX18"/>
  <c r="BU6"/>
  <c r="BU5"/>
  <c r="BU7"/>
  <c r="BY9"/>
  <c r="BZ2"/>
  <c r="BW21"/>
  <c r="BW22"/>
  <c r="BX21"/>
  <c r="BY10"/>
  <c r="BY19" l="1"/>
  <c r="BW4"/>
  <c r="CA2"/>
  <c r="BZ9"/>
  <c r="BY18"/>
  <c r="BV7"/>
  <c r="BV6"/>
  <c r="BV5"/>
  <c r="BX20"/>
  <c r="BX22"/>
  <c r="BZ10"/>
  <c r="BY22"/>
  <c r="BZ19" l="1"/>
  <c r="BX4"/>
  <c r="BZ18"/>
  <c r="BW5"/>
  <c r="BW7"/>
  <c r="BW6"/>
  <c r="CA9"/>
  <c r="CB2"/>
  <c r="BY21"/>
  <c r="BY20"/>
  <c r="BZ22"/>
  <c r="CA10"/>
  <c r="CA19" l="1"/>
  <c r="BC7" s="1"/>
  <c r="BY4"/>
  <c r="CB9"/>
  <c r="CC2"/>
  <c r="CA18"/>
  <c r="BX6"/>
  <c r="BX7"/>
  <c r="BX5"/>
  <c r="BZ20"/>
  <c r="BZ21"/>
  <c r="CA20"/>
  <c r="CB10"/>
  <c r="CB19" l="1"/>
  <c r="BZ4"/>
  <c r="CC9"/>
  <c r="CD2"/>
  <c r="BY5"/>
  <c r="BY6"/>
  <c r="BY7"/>
  <c r="CB18"/>
  <c r="CB20"/>
  <c r="CA22"/>
  <c r="CA21"/>
  <c r="CC10"/>
  <c r="CC19" l="1"/>
  <c r="CA4"/>
  <c r="CD9"/>
  <c r="CE2"/>
  <c r="CC18"/>
  <c r="BZ6"/>
  <c r="BZ7"/>
  <c r="BZ5"/>
  <c r="CB21"/>
  <c r="CB22"/>
  <c r="CC22"/>
  <c r="CD10"/>
  <c r="CD19" l="1"/>
  <c r="CB4"/>
  <c r="CF2"/>
  <c r="CE9"/>
  <c r="CA7"/>
  <c r="CA5"/>
  <c r="CA6"/>
  <c r="CD18"/>
  <c r="CC21"/>
  <c r="CE10"/>
  <c r="CC20"/>
  <c r="CD22"/>
  <c r="CE19" l="1"/>
  <c r="CC4"/>
  <c r="CE18"/>
  <c r="CF9"/>
  <c r="CG2"/>
  <c r="CB5"/>
  <c r="CB7"/>
  <c r="CB6"/>
  <c r="CE20"/>
  <c r="CD21"/>
  <c r="CD20"/>
  <c r="CF10"/>
  <c r="CF19" l="1"/>
  <c r="CD4"/>
  <c r="CF18"/>
  <c r="CC6"/>
  <c r="CC7"/>
  <c r="CC5"/>
  <c r="CH2"/>
  <c r="CG9"/>
  <c r="CE22"/>
  <c r="CE21"/>
  <c r="CG10"/>
  <c r="CF21"/>
  <c r="CG19" l="1"/>
  <c r="CE4"/>
  <c r="CG18"/>
  <c r="CI2"/>
  <c r="CH9"/>
  <c r="CD7"/>
  <c r="CD5"/>
  <c r="CD6"/>
  <c r="CF22"/>
  <c r="CF20"/>
  <c r="CG21"/>
  <c r="CH10"/>
  <c r="CH19" l="1"/>
  <c r="CF4"/>
  <c r="CJ2"/>
  <c r="CI9"/>
  <c r="CE6"/>
  <c r="CE7"/>
  <c r="CE5"/>
  <c r="CH18"/>
  <c r="CI10"/>
  <c r="CG22"/>
  <c r="CG20"/>
  <c r="CH22"/>
  <c r="CI19" l="1"/>
  <c r="CG4"/>
  <c r="CI18"/>
  <c r="CJ9"/>
  <c r="CK2"/>
  <c r="CF7"/>
  <c r="CF5"/>
  <c r="CF6"/>
  <c r="CH20"/>
  <c r="CH21"/>
  <c r="CJ10"/>
  <c r="CI21"/>
  <c r="CJ19" l="1"/>
  <c r="CH4"/>
  <c r="CJ18"/>
  <c r="CG6"/>
  <c r="CG7"/>
  <c r="CG5"/>
  <c r="CL2"/>
  <c r="CK9"/>
  <c r="CJ22"/>
  <c r="CI20"/>
  <c r="CI22"/>
  <c r="CK10"/>
  <c r="CK19" l="1"/>
  <c r="CI4"/>
  <c r="CK18"/>
  <c r="CM2"/>
  <c r="CL9"/>
  <c r="CH7"/>
  <c r="CH5"/>
  <c r="CH6"/>
  <c r="CJ20"/>
  <c r="CJ21"/>
  <c r="CK20"/>
  <c r="CL10"/>
  <c r="CL19" l="1"/>
  <c r="CJ4"/>
  <c r="CN2"/>
  <c r="CM9"/>
  <c r="CI6"/>
  <c r="CI7"/>
  <c r="CI5"/>
  <c r="CL18"/>
  <c r="CK22"/>
  <c r="CK21"/>
  <c r="CM10"/>
  <c r="CL20"/>
  <c r="CM19" l="1"/>
  <c r="CK4"/>
  <c r="CM18"/>
  <c r="CO2"/>
  <c r="CN9"/>
  <c r="CJ7"/>
  <c r="CJ5"/>
  <c r="CJ6"/>
  <c r="CL22"/>
  <c r="CL21"/>
  <c r="CM22"/>
  <c r="CN10"/>
  <c r="CN19" l="1"/>
  <c r="CL4"/>
  <c r="CP2"/>
  <c r="CO9"/>
  <c r="CK6"/>
  <c r="CK7"/>
  <c r="CK5"/>
  <c r="CN18"/>
  <c r="CM21"/>
  <c r="CM20"/>
  <c r="CO10"/>
  <c r="CN20"/>
  <c r="CO19" l="1"/>
  <c r="CM4"/>
  <c r="CO18"/>
  <c r="CQ2"/>
  <c r="CP9"/>
  <c r="CL5"/>
  <c r="CL6"/>
  <c r="CL7"/>
  <c r="CN21"/>
  <c r="CN22"/>
  <c r="CO21"/>
  <c r="CP10"/>
  <c r="CP19" l="1"/>
  <c r="CN4"/>
  <c r="CQ9"/>
  <c r="CR2"/>
  <c r="CM6"/>
  <c r="CM7"/>
  <c r="CM5"/>
  <c r="CP18"/>
  <c r="CP20"/>
  <c r="CO20"/>
  <c r="CO22"/>
  <c r="CQ10"/>
  <c r="CQ19" l="1"/>
  <c r="CO4"/>
  <c r="CS2"/>
  <c r="CR9"/>
  <c r="CQ18"/>
  <c r="CN7"/>
  <c r="CN5"/>
  <c r="CN6"/>
  <c r="CP22"/>
  <c r="CP21"/>
  <c r="CR10"/>
  <c r="CQ22"/>
  <c r="CR19" l="1"/>
  <c r="CP4"/>
  <c r="CR18"/>
  <c r="CO6"/>
  <c r="CO7"/>
  <c r="CO5"/>
  <c r="CT2"/>
  <c r="CS9"/>
  <c r="CQ21"/>
  <c r="CQ20"/>
  <c r="CR21"/>
  <c r="CS10"/>
  <c r="CS19" l="1"/>
  <c r="CQ4"/>
  <c r="CU2"/>
  <c r="CT9"/>
  <c r="CP7"/>
  <c r="CP5"/>
  <c r="CP6"/>
  <c r="CS18"/>
  <c r="CR20"/>
  <c r="CR22"/>
  <c r="CT10"/>
  <c r="CS22"/>
  <c r="CT19" l="1"/>
  <c r="CR4"/>
  <c r="CT18"/>
  <c r="CV2"/>
  <c r="CU9"/>
  <c r="CQ6"/>
  <c r="CQ7"/>
  <c r="CQ5"/>
  <c r="CS21"/>
  <c r="CS20"/>
  <c r="CT20"/>
  <c r="CT22"/>
  <c r="CU10"/>
  <c r="CU19" l="1"/>
  <c r="CS4"/>
  <c r="CW2"/>
  <c r="CV9"/>
  <c r="CR7"/>
  <c r="CR5"/>
  <c r="CR6"/>
  <c r="CU18"/>
  <c r="CT21"/>
  <c r="CU21"/>
  <c r="CV10"/>
  <c r="CV19" l="1"/>
  <c r="CT4"/>
  <c r="CV18"/>
  <c r="CX2"/>
  <c r="CW9"/>
  <c r="CS6"/>
  <c r="CS7"/>
  <c r="CS5"/>
  <c r="CU22"/>
  <c r="CU20"/>
  <c r="CV20"/>
  <c r="CW10"/>
  <c r="CW19" l="1"/>
  <c r="CU4"/>
  <c r="CY2"/>
  <c r="CX9"/>
  <c r="CT5"/>
  <c r="CT6"/>
  <c r="CT7"/>
  <c r="CW18"/>
  <c r="CV21"/>
  <c r="CV22"/>
  <c r="CX10"/>
  <c r="CW20"/>
  <c r="CV4" l="1"/>
  <c r="CZ2"/>
  <c r="DA2" s="1"/>
  <c r="DB2" s="1"/>
  <c r="DC2" s="1"/>
  <c r="DD2" s="1"/>
  <c r="DE2" s="1"/>
  <c r="DF2" s="1"/>
  <c r="DG2" s="1"/>
  <c r="DH2" s="1"/>
  <c r="CY9"/>
  <c r="CU5"/>
  <c r="CU6"/>
  <c r="CU7"/>
  <c r="CW21"/>
  <c r="CW22"/>
  <c r="CY10"/>
  <c r="CX4" l="1"/>
  <c r="CW4"/>
  <c r="CV5"/>
  <c r="CV6"/>
  <c r="CV7"/>
  <c r="CX5" l="1"/>
  <c r="CX6"/>
  <c r="CX7"/>
  <c r="CW7"/>
  <c r="CW5"/>
  <c r="CW6"/>
</calcChain>
</file>

<file path=xl/connections.xml><?xml version="1.0" encoding="utf-8"?>
<connections xmlns="http://schemas.openxmlformats.org/spreadsheetml/2006/main">
  <connection id="1" name="42cf4b4d0a00000f0161c8085fc2eece_periodmap" type="6" refreshedVersion="4" deleted="1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<sst xmlns="http://schemas.openxmlformats.org/spreadsheetml/2006/main" count="1295" uniqueCount="462">
  <si>
    <t>AE</t>
  </si>
  <si>
    <t>AR</t>
  </si>
  <si>
    <t>AT</t>
  </si>
  <si>
    <t>AU</t>
  </si>
  <si>
    <t>Source to Drop down</t>
  </si>
  <si>
    <t>Row occurrence of Time Series</t>
  </si>
  <si>
    <t>Column Occurrence</t>
  </si>
  <si>
    <t>Time Series</t>
  </si>
  <si>
    <t>Months</t>
  </si>
  <si>
    <t>C</t>
  </si>
  <si>
    <t>D</t>
  </si>
  <si>
    <t>E</t>
  </si>
  <si>
    <t>F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</si>
  <si>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</si>
  <si>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</si>
  <si>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</si>
  <si>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</si>
  <si>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</si>
  <si>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</si>
  <si>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</si>
  <si>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</si>
  <si>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</si>
  <si>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</si>
  <si>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</si>
  <si>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</si>
  <si>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</si>
  <si>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</si>
  <si>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</si>
  <si>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</si>
  <si>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</si>
  <si>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</si>
  <si>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</si>
  <si>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</si>
  <si>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</si>
  <si>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</si>
  <si>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</si>
  <si>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</si>
  <si>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</si>
  <si>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</si>
  <si>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</si>
  <si>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</si>
  <si>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</si>
  <si>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</si>
  <si>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</si>
  <si>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</si>
  <si>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AS</t>
  </si>
  <si>
    <t>AV</t>
  </si>
  <si>
    <t>AW</t>
  </si>
  <si>
    <t>AX</t>
  </si>
  <si>
    <t>AY</t>
  </si>
  <si>
    <t>AZ</t>
  </si>
  <si>
    <t>Count of Year</t>
  </si>
  <si>
    <t>Total</t>
  </si>
  <si>
    <t>ts</t>
  </si>
  <si>
    <t>A</t>
  </si>
  <si>
    <t>AM</t>
  </si>
  <si>
    <t>B</t>
  </si>
  <si>
    <t>G</t>
  </si>
  <si>
    <t>L</t>
  </si>
  <si>
    <t>M</t>
  </si>
  <si>
    <t>Grand Total</t>
  </si>
  <si>
    <t>USD</t>
  </si>
  <si>
    <t>US Dollar</t>
  </si>
  <si>
    <t>-</t>
  </si>
  <si>
    <t>(All)</t>
  </si>
  <si>
    <t>Date</t>
  </si>
  <si>
    <t>Times Series data to graph</t>
  </si>
  <si>
    <t xml:space="preserve">Change Time Series </t>
  </si>
  <si>
    <t>Period Month</t>
  </si>
  <si>
    <t>Time Series Desc</t>
  </si>
  <si>
    <t xml:space="preserve">Current Period </t>
  </si>
  <si>
    <t>Period Start</t>
  </si>
  <si>
    <t>Quarter</t>
  </si>
  <si>
    <t>Year</t>
  </si>
  <si>
    <t>Year_Quarter</t>
  </si>
  <si>
    <t>'IND</t>
  </si>
  <si>
    <t>Q2</t>
  </si>
  <si>
    <t>Q3</t>
  </si>
  <si>
    <t>Q4</t>
  </si>
  <si>
    <t>Q1</t>
  </si>
  <si>
    <t>2011_Q2</t>
  </si>
  <si>
    <t>2011_Q3</t>
  </si>
  <si>
    <t>2011_Q4</t>
  </si>
  <si>
    <t>2012_Q1</t>
  </si>
  <si>
    <t>2012_Q2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</si>
  <si>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</si>
  <si>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</si>
  <si>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</si>
  <si>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</si>
  <si>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</si>
  <si>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</si>
  <si>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Sorted Order($)</t>
  </si>
  <si>
    <t>Sorted Order(Units)</t>
  </si>
  <si>
    <t>DOH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</si>
  <si>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</si>
  <si>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</si>
  <si>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</si>
  <si>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</si>
  <si>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</si>
  <si>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</si>
  <si>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</si>
  <si>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</si>
  <si>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CROP DESC</t>
  </si>
  <si>
    <t>CROP ID</t>
  </si>
  <si>
    <t>HYBRID_VARIETY DESC</t>
  </si>
  <si>
    <t>HYBRID_VARIETY ID</t>
  </si>
  <si>
    <t>TRAIT</t>
  </si>
  <si>
    <t>TREATMENT</t>
  </si>
  <si>
    <t>CURRENT_YEAR</t>
  </si>
  <si>
    <t>Row ID</t>
  </si>
  <si>
    <t>Planning UOM</t>
  </si>
  <si>
    <t>Desc de VARIEDAD_HÍBRIDO</t>
  </si>
  <si>
    <t>Id de VARIEDAD_HÍBRIDO</t>
  </si>
  <si>
    <t>TRATAMIENTO</t>
  </si>
  <si>
    <t>Desc de CULTIVO</t>
  </si>
  <si>
    <t>ID DE CULTIVO</t>
  </si>
  <si>
    <t>FORECASTING_UNIT_ID</t>
  </si>
  <si>
    <t>FORECASTING_UNIT_DESC</t>
  </si>
  <si>
    <t>L4_ID</t>
  </si>
  <si>
    <t>L4_DESC</t>
  </si>
  <si>
    <t>L3_ID</t>
  </si>
  <si>
    <t>L3_DESC</t>
  </si>
  <si>
    <t>L2_ID</t>
  </si>
  <si>
    <t>L2_DESC</t>
  </si>
  <si>
    <t>L1_ID</t>
  </si>
  <si>
    <t>L1_DESC</t>
  </si>
  <si>
    <t>CUSTOMER_ID</t>
  </si>
  <si>
    <t>CUSTOMER_DESC</t>
  </si>
  <si>
    <t>COUNTRY_ID</t>
  </si>
  <si>
    <t>COUNTRY_DESC</t>
  </si>
  <si>
    <t>GROUP_OF_COUNTRY_ID</t>
  </si>
  <si>
    <t>GROUP_OF_COUNTRY_DESC</t>
  </si>
  <si>
    <t>WORLD_REGION_ID</t>
  </si>
  <si>
    <t>WORLD_REGION_DESC</t>
  </si>
  <si>
    <t>Current Year Sales Target (Units)</t>
  </si>
  <si>
    <t>L3 CY Net Sales Forecast (Units)</t>
  </si>
  <si>
    <t>L3 Additional Allocation Requested (Units)</t>
  </si>
  <si>
    <t>L3 Excess Allocation Released (Units)</t>
  </si>
  <si>
    <t>L3 Calculated Return Rate (Pct)</t>
  </si>
  <si>
    <t>Gross Orders YTD (Units)</t>
  </si>
  <si>
    <t>Net Sales Actual YTD (Units)</t>
  </si>
  <si>
    <t>Net Orders YTD (Units)</t>
  </si>
  <si>
    <t>Last Year Net Sales Total (Units)</t>
  </si>
  <si>
    <t>Sales Force Order Intentions (Units)</t>
  </si>
  <si>
    <t>L2 CY Net Sales Forecast (Units)</t>
  </si>
  <si>
    <t>L2 Additional Allocation Requested (Units)</t>
  </si>
  <si>
    <t>L2 Excess Allocation Released (Units)</t>
  </si>
  <si>
    <t>L2 Calculated Return Rate (Pct)</t>
  </si>
  <si>
    <t>L2 CY Net Sales Forecast Best Case (Units)</t>
  </si>
  <si>
    <t>L2 CY Net Sales Forecast Worst Case (Units)</t>
  </si>
  <si>
    <t>L1 CY Net Sales Forecast Best Case (Units)</t>
  </si>
  <si>
    <t>L1 CY Net Sales Forecast Worst Case (Units)</t>
  </si>
  <si>
    <t>L1 CY Net Sales Forecast (Units)</t>
  </si>
  <si>
    <t>L1 Calculated Return Rate (Pct)</t>
  </si>
  <si>
    <t>L3 Y1 Net Sales Forecast (Units)</t>
  </si>
  <si>
    <t>L3 Y1 Upside (Units)</t>
  </si>
  <si>
    <t>L2 Y1 Consensus Forecast (Units)</t>
  </si>
  <si>
    <t>L2 Y1 Net Sales Forecast (Units)</t>
  </si>
  <si>
    <t>L2 Y1 Upside (Units)</t>
  </si>
  <si>
    <t>L2 PM Hybrid Maximum (Units)</t>
  </si>
  <si>
    <t>PM Y1 Net Sales Forecast (Units)</t>
  </si>
  <si>
    <t>PM Return/Replant Factor (Pct)</t>
  </si>
  <si>
    <t>PM Return/Replant Units Required (Units)</t>
  </si>
  <si>
    <t>PM Y1 Safety Stock Override (Units)</t>
  </si>
  <si>
    <t>PM CY Total Gross Forecast Mfg Req (Units)</t>
  </si>
  <si>
    <t>PM Y2 Gross Forecast (Units)</t>
  </si>
  <si>
    <t>PM Y2 Seed Stock Forecast (Units)</t>
  </si>
  <si>
    <t>PM Y2 Total Gross Forecast Mfg Req (Units)</t>
  </si>
  <si>
    <t>Change Y1 over CY (Pct)</t>
  </si>
  <si>
    <t>Change Y2 over Y1 (Pct)</t>
  </si>
  <si>
    <t>CY Current Budget Forecast (Cost)</t>
  </si>
  <si>
    <t>CY Mkt Funding Budget (Cost)</t>
  </si>
  <si>
    <t>Bud vs Fcst (Cost)</t>
  </si>
  <si>
    <t>Monthly Spend (Cost)</t>
  </si>
  <si>
    <t>YTD Spend (Cost)</t>
  </si>
  <si>
    <t>Remaining Offers (Cost)</t>
  </si>
  <si>
    <t>YTD Spend of Revised Bud (Cost)</t>
  </si>
  <si>
    <t>RBD Budget (Cost)</t>
  </si>
  <si>
    <t>Unallocated RBD Budget (Cost)</t>
  </si>
  <si>
    <t>Y1 Target (Units)</t>
  </si>
  <si>
    <t>L4 Y1 Net Sales Forecast (Units)</t>
  </si>
  <si>
    <t>PM Safety Stock Model (Units)</t>
  </si>
  <si>
    <t>LY2 Net Sales Total (Units)</t>
  </si>
  <si>
    <t>L3 Allocation Open Availability (Units)</t>
  </si>
  <si>
    <t>L2 Allocation Open Availability (Units)</t>
  </si>
  <si>
    <t>L1 Allocation Open Availability (Units)</t>
  </si>
  <si>
    <t>Monthly Index (Pct)</t>
  </si>
  <si>
    <t>Bagging Request (Units)</t>
  </si>
  <si>
    <t>Supply Allocation (Plant Agreement)</t>
  </si>
  <si>
    <t>L4 CY Net Sales Forecast (Units)</t>
  </si>
  <si>
    <t>L3_Total_Allocation_Qty</t>
  </si>
  <si>
    <t>L3_Total_Allocation_Qty_Loaded</t>
  </si>
  <si>
    <t>L3_Reserve_Qty_Loaded</t>
  </si>
  <si>
    <t>L3 _Allocated_For_Order_Qty_Loaded</t>
  </si>
  <si>
    <t xml:space="preserve">L3_Reserve_Qty </t>
  </si>
  <si>
    <t>L3_Total_Order_Qty</t>
  </si>
  <si>
    <t>L3_Confirmed_Order_Qty</t>
  </si>
  <si>
    <t>L3_Open_Product_Allocation</t>
  </si>
  <si>
    <t>L3 _Allocated_For_Order_Qty_Calc</t>
  </si>
  <si>
    <t>L3_Allocated_For_Order_Qty</t>
  </si>
  <si>
    <t>Additional Supply (Units)</t>
  </si>
  <si>
    <t>L2 Allocation (Units)</t>
  </si>
  <si>
    <t>L1 Allocation (Units)</t>
  </si>
  <si>
    <t>L3 Allocation (Units)</t>
  </si>
  <si>
    <t>Total Allocation L3 View (Units)</t>
  </si>
  <si>
    <t>L1 Allocation L3 View (Units)</t>
  </si>
  <si>
    <t>L2 Allocation L3 View (Units)</t>
  </si>
  <si>
    <t>Total Allocation L2 View (Units)</t>
  </si>
  <si>
    <t>L1 Allocation L2 View (Units)</t>
  </si>
  <si>
    <t>Total Allocation L1 View (Units)</t>
  </si>
  <si>
    <t>Open Availability L3 View (Units)</t>
  </si>
  <si>
    <t>L1 Open Availability L3 View (Units)</t>
  </si>
  <si>
    <t>L2 Open Availability L3 View (Units)</t>
  </si>
  <si>
    <t>Open Availability L2 View (Units)</t>
  </si>
  <si>
    <t>L1 Open Availability L2 View (Units)</t>
  </si>
  <si>
    <t>Open Availability L1 View (Units)</t>
  </si>
  <si>
    <t>Finance Delivery Forecast (Units)</t>
  </si>
  <si>
    <t>L1 Y1 Net Sales Forecast (Units)</t>
  </si>
  <si>
    <t>L1 Y1 Upside (Units)</t>
  </si>
  <si>
    <t>L1 Y1 Consensus Forecast (Units)</t>
  </si>
  <si>
    <t>L1 Y1 TD Trial Seed (Units)</t>
  </si>
  <si>
    <t>L1 Y1 Marketing Samples (Units)</t>
  </si>
  <si>
    <t>Monthly Statistical Forecast (units)</t>
  </si>
  <si>
    <t>Input to Statistical Forecast (Units)</t>
  </si>
  <si>
    <t>L4 CY Net Sales Forecast View (Units)</t>
  </si>
  <si>
    <t>L4 Y1 Upside (Units)</t>
  </si>
  <si>
    <t>L3 CY Net Sales Forecast View (Units)</t>
  </si>
  <si>
    <t>L2 CY Net Sales Forecast View (Units)</t>
  </si>
  <si>
    <t>L1 CY Net Sales Forecast View (Units)</t>
  </si>
  <si>
    <t>L1 Y1 Return Rate (Pct)</t>
  </si>
  <si>
    <t>L1 Y2 Net Sales Forecast (Units)</t>
  </si>
  <si>
    <t>L1 Y3 Net Sales Forecast (Units)</t>
  </si>
  <si>
    <t>L1 PM Hybrid Maximum (Units)</t>
  </si>
  <si>
    <t>PM Y1 Total Gross Forecast Mfg Req (Units)</t>
  </si>
  <si>
    <t>Open Order Qty (Units)</t>
  </si>
  <si>
    <t>Sched Shpmt Qty (Units)</t>
  </si>
  <si>
    <t>Recall Qty (Units)</t>
  </si>
  <si>
    <t>BBA Orders (Units)</t>
  </si>
  <si>
    <t>L2 Reserve Supply Virtual Bucket (Units)</t>
  </si>
  <si>
    <t>L3 Reserve Supply Virtual Bucket (Units)</t>
  </si>
  <si>
    <t xml:space="preserve">Current Year Sales Target (Units) </t>
  </si>
  <si>
    <t xml:space="preserve">L3 CY Net Sales Forecast (Units) </t>
  </si>
  <si>
    <t xml:space="preserve">L3 Additional Allocation Requested (Units) </t>
  </si>
  <si>
    <t xml:space="preserve">L3 Excess Allocation Released (Units) </t>
  </si>
  <si>
    <t xml:space="preserve">L3 Calculated Return Rate (Pct) </t>
  </si>
  <si>
    <t xml:space="preserve">Gross Orders YTD (Units) </t>
  </si>
  <si>
    <t xml:space="preserve">Net Sales Actual YTD (Units) </t>
  </si>
  <si>
    <t xml:space="preserve">Net Orders YTD (Units) </t>
  </si>
  <si>
    <t xml:space="preserve">Last Year Net Sales Total (Units) </t>
  </si>
  <si>
    <t xml:space="preserve">Sales Force Order Intentions (Units) </t>
  </si>
  <si>
    <t xml:space="preserve">L2 CY Net Sales Forecast (Units) </t>
  </si>
  <si>
    <t xml:space="preserve">L2 Additional Allocation Requested (Units) </t>
  </si>
  <si>
    <t xml:space="preserve">L2 Excess Allocation Released (Units) </t>
  </si>
  <si>
    <t xml:space="preserve">L2 Calculated Return Rate (Pct) </t>
  </si>
  <si>
    <t xml:space="preserve">L2 CY Net Sales Forecast Best Case (Units) </t>
  </si>
  <si>
    <t xml:space="preserve">L2 CY Net Sales Forecast Worst Case (Units) </t>
  </si>
  <si>
    <t xml:space="preserve">L1 CY Net Sales Forecast Best Case (Units) </t>
  </si>
  <si>
    <t xml:space="preserve">L1 CY Net Sales Forecast Worst Case (Units) </t>
  </si>
  <si>
    <t xml:space="preserve">L1 CY Net Sales Forecast (Units) </t>
  </si>
  <si>
    <t xml:space="preserve">L1 Calculated Return Rate (Pct) </t>
  </si>
  <si>
    <t xml:space="preserve">L3 Y1 Net Sales Forecast (Units) </t>
  </si>
  <si>
    <t xml:space="preserve">L3 Y1 Upside (Units) </t>
  </si>
  <si>
    <t xml:space="preserve">L2 Y1 Consensus Forecast (Units) </t>
  </si>
  <si>
    <t xml:space="preserve">L2 Y1 Upside (Units) </t>
  </si>
  <si>
    <t xml:space="preserve">L2 Y1 Net Sales Forecast (Units) </t>
  </si>
  <si>
    <t xml:space="preserve">PM Y1 Net Sales Forecast (Units) </t>
  </si>
  <si>
    <t xml:space="preserve">PM Return/Replant Units Required (Units) </t>
  </si>
  <si>
    <t xml:space="preserve">PM Return/Replant Factor (Pct) </t>
  </si>
  <si>
    <t xml:space="preserve">PM Y1 Safety Stock Override (Units) </t>
  </si>
  <si>
    <t xml:space="preserve">L2 PM Hybrid Maximum (Units) </t>
  </si>
  <si>
    <t xml:space="preserve">PM CY Total Gross Forecast Mfg Req (Units) </t>
  </si>
  <si>
    <t xml:space="preserve">PM Y2 Gross Forecast (Units) </t>
  </si>
  <si>
    <t xml:space="preserve">PM Y2 Seed Stock Forecast (Units) </t>
  </si>
  <si>
    <t xml:space="preserve">PM Y2 Total Gross Forecast Mfg Req (Units) </t>
  </si>
  <si>
    <t xml:space="preserve">Change Y2 over Y1 (Pct) </t>
  </si>
  <si>
    <t xml:space="preserve">Change Y1 over CY (Pct) </t>
  </si>
  <si>
    <t xml:space="preserve">CY Current Budget Forecast (Cost) </t>
  </si>
  <si>
    <t xml:space="preserve">CY Mkt Funding Budget (Cost) </t>
  </si>
  <si>
    <t xml:space="preserve">Bud vs Fcst (Cost) </t>
  </si>
  <si>
    <t xml:space="preserve">YTD Spend (Cost) </t>
  </si>
  <si>
    <t xml:space="preserve">Monthly Spend (Cost) </t>
  </si>
  <si>
    <t xml:space="preserve">Remaining Offers (Cost) </t>
  </si>
  <si>
    <t xml:space="preserve">YTD Spend of Revised Bud (Cost) </t>
  </si>
  <si>
    <t xml:space="preserve">RBD Budget (Cost) </t>
  </si>
  <si>
    <t xml:space="preserve">Y1 Target (Units) </t>
  </si>
  <si>
    <t xml:space="preserve">L4 Y1 Net Sales Forecast (Units) </t>
  </si>
  <si>
    <t xml:space="preserve">LY2 Net Sales Total (Units) </t>
  </si>
  <si>
    <t xml:space="preserve">PM Safety Stock Model (Units) </t>
  </si>
  <si>
    <t xml:space="preserve">Unallocated RBD Budget (Cost) </t>
  </si>
  <si>
    <t xml:space="preserve">L3 Allocation Open Availability (Units) </t>
  </si>
  <si>
    <t xml:space="preserve">L2 Allocation Open Availability (Units) </t>
  </si>
  <si>
    <t xml:space="preserve">L1 Allocation Open Availability (Units) </t>
  </si>
  <si>
    <t xml:space="preserve">Monthly Index (Pct) </t>
  </si>
  <si>
    <t xml:space="preserve">Bagging Request (Units) </t>
  </si>
  <si>
    <t xml:space="preserve">Supply Allocation (Plant Agreement) </t>
  </si>
  <si>
    <t xml:space="preserve">L4 CY Net Sales Forecast (Units) </t>
  </si>
  <si>
    <t xml:space="preserve">L3_Total_Allocation_Qty </t>
  </si>
  <si>
    <t xml:space="preserve">L3_Total_Allocation_Qty_Loaded </t>
  </si>
  <si>
    <t xml:space="preserve">L3_Reserve_Qty_Loaded </t>
  </si>
  <si>
    <t xml:space="preserve">L3 _Allocated_For_Order_Qty_Loaded </t>
  </si>
  <si>
    <t xml:space="preserve">L3_Reserve_Qty  </t>
  </si>
  <si>
    <t xml:space="preserve">L3_Total_Order_Qty </t>
  </si>
  <si>
    <t xml:space="preserve">L3_Confirmed_Order_Qty </t>
  </si>
  <si>
    <t xml:space="preserve">L3_Open_Product_Allocation </t>
  </si>
  <si>
    <t xml:space="preserve">L3 _Allocated_For_Order_Qty_Calc </t>
  </si>
  <si>
    <t xml:space="preserve">L3_Allocated_For_Order_Qty </t>
  </si>
  <si>
    <t xml:space="preserve">Additional Supply (Units) </t>
  </si>
  <si>
    <t xml:space="preserve">L2 Allocation (Units) </t>
  </si>
  <si>
    <t xml:space="preserve">L1 Allocation (Units) </t>
  </si>
  <si>
    <t xml:space="preserve">L3 Allocation (Units) </t>
  </si>
  <si>
    <t xml:space="preserve">L1 Allocation L3 View (Units) </t>
  </si>
  <si>
    <t xml:space="preserve">Total Allocation L3 View (Units) </t>
  </si>
  <si>
    <t xml:space="preserve">L2 Allocation L3 View (Units) </t>
  </si>
  <si>
    <t xml:space="preserve">Total Allocation L2 View (Units) </t>
  </si>
  <si>
    <t xml:space="preserve">L1 Allocation L2 View (Units) </t>
  </si>
  <si>
    <t xml:space="preserve">Total Allocation L1 View (Units) </t>
  </si>
  <si>
    <t xml:space="preserve">L1 Open Availability L3 View (Units) </t>
  </si>
  <si>
    <t xml:space="preserve">Open Availability L3 View (Units) </t>
  </si>
  <si>
    <t xml:space="preserve">L2 Open Availability L3 View (Units) </t>
  </si>
  <si>
    <t xml:space="preserve">Open Availability L2 View (Units) </t>
  </si>
  <si>
    <t xml:space="preserve">L1 Open Availability L2 View (Units) </t>
  </si>
  <si>
    <t xml:space="preserve">Open Availability L1 View (Units) </t>
  </si>
  <si>
    <t xml:space="preserve">L1 Y1 Net Sales Forecast (Units) </t>
  </si>
  <si>
    <t xml:space="preserve">Finance Delivery Forecast (Units) </t>
  </si>
  <si>
    <t xml:space="preserve">L1 Y1 Upside (Units) </t>
  </si>
  <si>
    <t xml:space="preserve">L1 Y1 Consensus Forecast (Units) </t>
  </si>
  <si>
    <t xml:space="preserve">L1 Y1 TD Trial Seed (Units) </t>
  </si>
  <si>
    <t xml:space="preserve">L1 Y1 Marketing Samples (Units) </t>
  </si>
  <si>
    <t xml:space="preserve">Monthly Statistical Forecast (units) </t>
  </si>
  <si>
    <t xml:space="preserve">Input to Statistical Forecast (Units) </t>
  </si>
  <si>
    <t xml:space="preserve">L4 CY Net Sales Forecast View (Units) </t>
  </si>
  <si>
    <t xml:space="preserve">L4 Y1 Upside (Units) </t>
  </si>
  <si>
    <t xml:space="preserve">L3 CY Net Sales Forecast View (Units) </t>
  </si>
  <si>
    <t xml:space="preserve">L2 CY Net Sales Forecast View (Units) </t>
  </si>
  <si>
    <t xml:space="preserve">L1 CY Net Sales Forecast View (Units) </t>
  </si>
  <si>
    <t xml:space="preserve">L1 Y1 Return Rate (Pct) </t>
  </si>
  <si>
    <t xml:space="preserve">L1 Y2 Net Sales Forecast (Units) </t>
  </si>
  <si>
    <t xml:space="preserve">L1 PM Hybrid Maximum (Units) </t>
  </si>
  <si>
    <t xml:space="preserve">L1 Y3 Net Sales Forecast (Units) </t>
  </si>
  <si>
    <t xml:space="preserve">PM Y1 Total Gross Forecast Mfg Req (Units) </t>
  </si>
  <si>
    <t xml:space="preserve">Sched Shpmt Qty (Units) </t>
  </si>
  <si>
    <t xml:space="preserve">Open Order Qty (Units) </t>
  </si>
  <si>
    <t xml:space="preserve">Recall Qty (Units) </t>
  </si>
  <si>
    <t xml:space="preserve">L2 Reserve Supply Virtual Bucket (Units) </t>
  </si>
  <si>
    <t xml:space="preserve">BBA Orders (Units) </t>
  </si>
  <si>
    <t xml:space="preserve">L3 Reserve Supply Virtual Bucket (Units) </t>
  </si>
  <si>
    <t xml:space="preserve">Total Current Year Sales Target (Units) </t>
  </si>
  <si>
    <t xml:space="preserve">Total L3 CY Net Sales Forecast (Units) </t>
  </si>
  <si>
    <t xml:space="preserve">Total L3 Additional Allocation Requested (Units) </t>
  </si>
  <si>
    <t xml:space="preserve">Total L3 Excess Allocation Released (Units) </t>
  </si>
  <si>
    <t xml:space="preserve">Total L3 Calculated Return Rate (Pct) </t>
  </si>
  <si>
    <t xml:space="preserve">Total Gross Orders YTD (Units) </t>
  </si>
  <si>
    <t xml:space="preserve">Total Net Sales Actual YTD (Units) </t>
  </si>
  <si>
    <t xml:space="preserve">Total Net Orders YTD (Units) </t>
  </si>
  <si>
    <t xml:space="preserve">Total Last Year Net Sales Total (Units) </t>
  </si>
  <si>
    <t xml:space="preserve">Total Sales Force Order Intentions (Units) </t>
  </si>
  <si>
    <t xml:space="preserve">Total L2 CY Net Sales Forecast (Units) </t>
  </si>
  <si>
    <t xml:space="preserve">Total L2 Additional Allocation Requested (Units) </t>
  </si>
  <si>
    <t xml:space="preserve">Total L2 Excess Allocation Released (Units) </t>
  </si>
  <si>
    <t xml:space="preserve">Total L2 Calculated Return Rate (Pct) </t>
  </si>
  <si>
    <t xml:space="preserve">Total L2 CY Net Sales Forecast Best Case (Units) </t>
  </si>
  <si>
    <t xml:space="preserve">Total L2 CY Net Sales Forecast Worst Case (Units) </t>
  </si>
  <si>
    <t xml:space="preserve">Total L1 CY Net Sales Forecast Best Case (Units) </t>
  </si>
  <si>
    <t xml:space="preserve">Total L1 CY Net Sales Forecast Worst Case (Units) </t>
  </si>
  <si>
    <t xml:space="preserve">Total L1 CY Net Sales Forecast (Units) </t>
  </si>
  <si>
    <t xml:space="preserve">Total L1 Calculated Return Rate (Pct) </t>
  </si>
  <si>
    <t xml:space="preserve">Total L3 Y1 Net Sales Forecast (Units) </t>
  </si>
  <si>
    <t xml:space="preserve">Total L3 Y1 Upside (Units) </t>
  </si>
  <si>
    <t xml:space="preserve">Total L2 Y1 Consensus Forecast (Units) </t>
  </si>
  <si>
    <t xml:space="preserve">Total L2 Y1 Upside (Units) </t>
  </si>
  <si>
    <t xml:space="preserve">Total L2 Y1 Net Sales Forecast (Units) </t>
  </si>
  <si>
    <t xml:space="preserve">Total PM Y1 Net Sales Forecast (Units) </t>
  </si>
  <si>
    <t xml:space="preserve">Total PM Return/Replant Units Required (Units) </t>
  </si>
  <si>
    <t xml:space="preserve">Total PM Return/Replant Factor (Pct) </t>
  </si>
  <si>
    <t xml:space="preserve">Total PM Y1 Safety Stock Override (Units) </t>
  </si>
  <si>
    <t xml:space="preserve">Total L2 PM Hybrid Maximum (Units) </t>
  </si>
  <si>
    <t xml:space="preserve">Total PM CY Total Gross Forecast Mfg Req (Units) </t>
  </si>
  <si>
    <t xml:space="preserve">Total PM Y2 Gross Forecast (Units) </t>
  </si>
  <si>
    <t xml:space="preserve">Total PM Y2 Seed Stock Forecast (Units) </t>
  </si>
  <si>
    <t xml:space="preserve">Total PM Y2 Total Gross Forecast Mfg Req (Units) </t>
  </si>
  <si>
    <t xml:space="preserve">Total Change Y2 over Y1 (Pct) </t>
  </si>
  <si>
    <t xml:space="preserve">Total Change Y1 over CY (Pct) </t>
  </si>
  <si>
    <t xml:space="preserve">Total CY Current Budget Forecast (Cost) </t>
  </si>
  <si>
    <t xml:space="preserve">Total CY Mkt Funding Budget (Cost) </t>
  </si>
  <si>
    <t xml:space="preserve">Total Bud vs Fcst (Cost) </t>
  </si>
  <si>
    <t xml:space="preserve">Total YTD Spend (Cost) </t>
  </si>
  <si>
    <t xml:space="preserve">Total Monthly Spend (Cost) </t>
  </si>
  <si>
    <t xml:space="preserve">Total Remaining Offers (Cost) </t>
  </si>
  <si>
    <t xml:space="preserve">Total YTD Spend of Revised Bud (Cost) </t>
  </si>
  <si>
    <t xml:space="preserve">Total RBD Budget (Cost) </t>
  </si>
  <si>
    <t xml:space="preserve">Total Y1 Target (Units) </t>
  </si>
  <si>
    <t xml:space="preserve">Total L4 Y1 Net Sales Forecast (Units) </t>
  </si>
  <si>
    <t xml:space="preserve">Total LY2 Net Sales Total (Units) </t>
  </si>
  <si>
    <t xml:space="preserve">Total PM Safety Stock Model (Units) </t>
  </si>
  <si>
    <t xml:space="preserve">Total Unallocated RBD Budget (Cost) </t>
  </si>
  <si>
    <t xml:space="preserve">Total L3 Allocation Open Availability (Units) </t>
  </si>
  <si>
    <t xml:space="preserve">Total L2 Allocation Open Availability (Units) </t>
  </si>
  <si>
    <t xml:space="preserve">Total L1 Allocation Open Availability (Units) </t>
  </si>
  <si>
    <t xml:space="preserve">Total Monthly Index (Pct) </t>
  </si>
  <si>
    <t xml:space="preserve">Total Bagging Request (Units) </t>
  </si>
  <si>
    <t xml:space="preserve">Total Supply Allocation (Plant Agreement) </t>
  </si>
  <si>
    <t xml:space="preserve">Total L4 CY Net Sales Forecast (Units) </t>
  </si>
  <si>
    <t xml:space="preserve">Total L3_Total_Allocation_Qty </t>
  </si>
  <si>
    <t xml:space="preserve">Total L3_Total_Allocation_Qty_Loaded </t>
  </si>
  <si>
    <t xml:space="preserve">Total L3_Reserve_Qty_Loaded </t>
  </si>
  <si>
    <t xml:space="preserve">Total L3 _Allocated_For_Order_Qty_Loaded </t>
  </si>
  <si>
    <t xml:space="preserve">Total L3_Reserve_Qty  </t>
  </si>
  <si>
    <t xml:space="preserve">Total L3_Total_Order_Qty </t>
  </si>
  <si>
    <t xml:space="preserve">Total L3_Confirmed_Order_Qty </t>
  </si>
  <si>
    <t xml:space="preserve">Total L3_Open_Product_Allocation </t>
  </si>
  <si>
    <t xml:space="preserve">Total L3 _Allocated_For_Order_Qty_Calc </t>
  </si>
  <si>
    <t xml:space="preserve">Total L3_Allocated_For_Order_Qty </t>
  </si>
  <si>
    <t xml:space="preserve">Total Additional Supply (Units) </t>
  </si>
  <si>
    <t xml:space="preserve">Total L2 Allocation (Units) </t>
  </si>
  <si>
    <t xml:space="preserve">Total L1 Allocation (Units) </t>
  </si>
  <si>
    <t xml:space="preserve">Total L3 Allocation (Units) </t>
  </si>
  <si>
    <t xml:space="preserve">Total L1 Allocation L3 View (Units) </t>
  </si>
  <si>
    <t xml:space="preserve">Total Total Allocation L3 View (Units) </t>
  </si>
  <si>
    <t xml:space="preserve">Total L2 Allocation L3 View (Units) </t>
  </si>
  <si>
    <t xml:space="preserve">Total Total Allocation L2 View (Units) </t>
  </si>
  <si>
    <t xml:space="preserve">Total L1 Allocation L2 View (Units) </t>
  </si>
  <si>
    <t xml:space="preserve">Total Total Allocation L1 View (Units) </t>
  </si>
  <si>
    <t xml:space="preserve">Total L1 Open Availability L3 View (Units) </t>
  </si>
  <si>
    <t xml:space="preserve">Total Open Availability L3 View (Units) </t>
  </si>
  <si>
    <t xml:space="preserve">Total L2 Open Availability L3 View (Units) </t>
  </si>
  <si>
    <t xml:space="preserve">Total Open Availability L2 View (Units) </t>
  </si>
  <si>
    <t xml:space="preserve">Total L1 Open Availability L2 View (Units) </t>
  </si>
  <si>
    <t xml:space="preserve">Total Open Availability L1 View (Units) </t>
  </si>
  <si>
    <t xml:space="preserve">Total L1 Y1 Net Sales Forecast (Units) </t>
  </si>
  <si>
    <t xml:space="preserve">Total Finance Delivery Forecast (Units) </t>
  </si>
  <si>
    <t xml:space="preserve">Total L1 Y1 Upside (Units) </t>
  </si>
  <si>
    <t xml:space="preserve">Total L1 Y1 Consensus Forecast (Units) </t>
  </si>
  <si>
    <t xml:space="preserve">Total L1 Y1 TD Trial Seed (Units) </t>
  </si>
  <si>
    <t xml:space="preserve">Total L1 Y1 Marketing Samples (Units) </t>
  </si>
  <si>
    <t xml:space="preserve">Total Monthly Statistical Forecast (units) </t>
  </si>
  <si>
    <t xml:space="preserve">Total Input to Statistical Forecast (Units) </t>
  </si>
  <si>
    <t xml:space="preserve">Total L4 CY Net Sales Forecast View (Units) </t>
  </si>
  <si>
    <t xml:space="preserve">Total L4 Y1 Upside (Units) </t>
  </si>
  <si>
    <t xml:space="preserve">Total L3 CY Net Sales Forecast View (Units) </t>
  </si>
  <si>
    <t xml:space="preserve">Total L2 CY Net Sales Forecast View (Units) </t>
  </si>
  <si>
    <t xml:space="preserve">Total L1 CY Net Sales Forecast View (Units) </t>
  </si>
  <si>
    <t xml:space="preserve">Total L1 Y1 Return Rate (Pct) </t>
  </si>
  <si>
    <t xml:space="preserve">Total L1 Y2 Net Sales Forecast (Units) </t>
  </si>
  <si>
    <t xml:space="preserve">Total L1 PM Hybrid Maximum (Units) </t>
  </si>
  <si>
    <t xml:space="preserve">Total L1 Y3 Net Sales Forecast (Units) </t>
  </si>
  <si>
    <t xml:space="preserve">Total PM Y1 Total Gross Forecast Mfg Req (Units) </t>
  </si>
  <si>
    <t xml:space="preserve">Total Sched Shpmt Qty (Units) </t>
  </si>
  <si>
    <t xml:space="preserve">Total Open Order Qty (Units) </t>
  </si>
  <si>
    <t xml:space="preserve">Total Recall Qty (Units) </t>
  </si>
  <si>
    <t xml:space="preserve">Total L2 Reserve Supply Virtual Bucket (Units) </t>
  </si>
  <si>
    <t xml:space="preserve">Total BBA Orders (Units) </t>
  </si>
  <si>
    <t xml:space="preserve">Total L3 Reserve Supply Virtual Bucket (Units) </t>
  </si>
  <si>
    <t>Relationship Creation (Units)</t>
  </si>
  <si>
    <t>Gross Sales Actuals (Units)</t>
  </si>
  <si>
    <t>Returns Actuals (Units)</t>
  </si>
  <si>
    <t>Net Sales Actuals (Units)</t>
  </si>
  <si>
    <t xml:space="preserve">Gross Sales Actuals (Units) </t>
  </si>
  <si>
    <t xml:space="preserve">Total Gross Sales Actuals (Units) </t>
  </si>
  <si>
    <t xml:space="preserve">Returns Actuals (Units) </t>
  </si>
  <si>
    <t xml:space="preserve">Total Returns Actuals (Units) </t>
  </si>
  <si>
    <t xml:space="preserve">Net Sales Actuals (Units) </t>
  </si>
  <si>
    <t xml:space="preserve">Total Net Sales Actuals (Units) 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</si>
</sst>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10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B50A0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sz val="10"/>
      <color rgb="FFC00000"/>
      <name val="Arial"/>
      <family val="2"/>
    </font>
    <font>
      <sz val="10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9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/>
    <xf numFmtId="0" fontId="6" fillId="2" borderId="0" xfId="0" applyFont="1" applyFill="1"/>
    <xf numFmtId="0" fontId="6" fillId="0" borderId="0" xfId="0" applyFont="1"/>
    <xf numFmtId="164" fontId="6" fillId="0" borderId="0" xfId="0" applyNumberFormat="1" applyFont="1"/>
    <xf numFmtId="0" fontId="4" fillId="0" borderId="0" xfId="0" applyFont="1" applyAlignment="1"/>
    <xf numFmtId="0" fontId="6" fillId="0" borderId="0" xfId="0" applyFont="1" applyAlignment="1">
      <alignment horizontal="left" indent="1"/>
    </xf>
    <xf numFmtId="0" fontId="7" fillId="0" borderId="0" xfId="0" applyFont="1" applyAlignment="1"/>
    <xf numFmtId="0" fontId="4" fillId="0" borderId="0" xfId="2"/>
    <xf numFmtId="0" fontId="4" fillId="0" borderId="0" xfId="0" applyFont="1" applyBorder="1" applyAlignment="1"/>
    <xf numFmtId="0" fontId="3" fillId="0" borderId="10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0" xfId="0" applyFill="1"/>
    <xf numFmtId="0" fontId="4" fillId="0" borderId="12" xfId="0" applyFont="1" applyBorder="1" applyAlignment="1"/>
    <xf numFmtId="0" fontId="4" fillId="0" borderId="13" xfId="0" applyFont="1" applyBorder="1" applyAlignment="1"/>
    <xf numFmtId="0" fontId="6" fillId="0" borderId="0" xfId="0" applyFont="1" applyFill="1"/>
    <xf numFmtId="0" fontId="8" fillId="0" borderId="0" xfId="0" applyFont="1"/>
    <xf numFmtId="0" fontId="6" fillId="2" borderId="0" xfId="0" applyFont="1" applyFill="1" applyAlignment="1">
      <alignment horizontal="center"/>
    </xf>
    <xf numFmtId="0" fontId="0" fillId="0" borderId="0" xfId="0" pivotButton="1" applyFont="1"/>
    <xf numFmtId="0" fontId="0" fillId="0" borderId="0" xfId="0" applyFont="1"/>
    <xf numFmtId="37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9" fillId="0" borderId="1" xfId="0" pivotButton="1" applyFont="1" applyBorder="1"/>
    <xf numFmtId="0" fontId="9" fillId="0" borderId="3" xfId="0" applyFont="1" applyBorder="1"/>
    <xf numFmtId="164" fontId="9" fillId="0" borderId="1" xfId="0" applyNumberFormat="1" applyFont="1" applyBorder="1"/>
    <xf numFmtId="0" fontId="9" fillId="0" borderId="3" xfId="0" applyNumberFormat="1" applyFont="1" applyBorder="1"/>
    <xf numFmtId="164" fontId="9" fillId="0" borderId="4" xfId="0" applyNumberFormat="1" applyFont="1" applyBorder="1"/>
    <xf numFmtId="0" fontId="9" fillId="0" borderId="5" xfId="0" applyNumberFormat="1" applyFont="1" applyBorder="1"/>
    <xf numFmtId="164" fontId="9" fillId="0" borderId="6" xfId="0" applyNumberFormat="1" applyFont="1" applyBorder="1"/>
    <xf numFmtId="0" fontId="9" fillId="0" borderId="2" xfId="0" applyNumberFormat="1" applyFont="1" applyBorder="1"/>
  </cellXfs>
  <cellStyles count="3">
    <cellStyle name="Normal" xfId="0" builtinId="0"/>
    <cellStyle name="Normal 2" xfId="1"/>
    <cellStyle name="Normal 3" xfId="2"/>
  </cellStyles>
  <dxfs count="121"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border>
        <top/>
      </border>
    </dxf>
    <dxf>
      <font>
        <sz val="10"/>
      </font>
    </dxf>
    <dxf>
      <font>
        <name val="Arial"/>
        <scheme val="none"/>
      </font>
    </dxf>
    <dxf>
      <font>
        <b val="0"/>
      </font>
    </dxf>
    <dxf>
      <font>
        <color theme="0"/>
      </font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numFmt numFmtId="5" formatCode="#,##0_);\(#,##0\)"/>
    </dxf>
    <dxf>
      <font>
        <color theme="0"/>
      </font>
    </dxf>
    <dxf>
      <font>
        <b val="0"/>
      </font>
    </dxf>
    <dxf>
      <font>
        <name val="Arial"/>
        <scheme val="none"/>
      </font>
    </dxf>
    <dxf>
      <font>
        <sz val="10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120"/>
      <tableStyleElement type="headerRow" dxfId="119"/>
      <tableStyleElement type="totalRow" dxfId="118"/>
      <tableStyleElement type="firstRowSubheading" dxfId="117"/>
      <tableStyleElement type="secondRowSubheading" dxfId="116"/>
      <tableStyleElement type="thirdRowSubheading" dxfId="115"/>
      <tableStyleElement type="pageFieldLabels" dxfId="114"/>
      <tableStyleElement type="pageFieldValues" dxfId="1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00"/>
      <color rgb="FF339966"/>
      <color rgb="FF008080"/>
      <color rgb="FF008000"/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>
        <c:manualLayout>
          <c:layoutTarget val="inner"/>
          <c:xMode val="edge"/>
          <c:yMode val="edge"/>
          <c:x val="8.3265193451044203E-2"/>
          <c:y val="3.0208212844052992E-2"/>
          <c:w val="0.89899284703915083"/>
          <c:h val="0.64558286583681457"/>
        </c:manualLayout>
      </c:layout>
      <c:barChart>
        <c:barDir val="col"/>
        <c:grouping val="clustered"/>
        <c:ser>
          <c:idx val="0"/>
          <c:order val="0"/>
          <c:tx>
            <c:strRef>
              <c:f>'Current Plan Report'!$BA$5:$BB$5</c:f>
              <c:strCache>
                <c:ptCount val="1"/>
                <c:pt idx="0">
                  <c:v>Current Year Sales Target (Units) </c:v>
                </c:pt>
              </c:strCache>
            </c:strRef>
          </c:tx>
          <c:spPr>
            <a:solidFill>
              <a:schemeClr val="accent1"/>
            </a:solidFill>
            <a:effectLst/>
          </c:spPr>
          <c:cat>
            <c:numRef>
              <c:f>'Current Plan Report'!$BC$4:$CX$4</c:f>
              <c:numCache>
                <c:formatCode>[$-409]mmm\-yy;@</c:formatCode>
                <c:ptCount val="48"/>
                <c:pt idx="0">
                  <c:v>40649</c:v>
                </c:pt>
                <c:pt idx="1">
                  <c:v>40679</c:v>
                </c:pt>
                <c:pt idx="2">
                  <c:v>40710</c:v>
                </c:pt>
                <c:pt idx="3">
                  <c:v>40740</c:v>
                </c:pt>
                <c:pt idx="4">
                  <c:v>40771</c:v>
                </c:pt>
                <c:pt idx="5">
                  <c:v>40802</c:v>
                </c:pt>
                <c:pt idx="6">
                  <c:v>40832</c:v>
                </c:pt>
                <c:pt idx="7">
                  <c:v>40863</c:v>
                </c:pt>
                <c:pt idx="8">
                  <c:v>40893</c:v>
                </c:pt>
                <c:pt idx="9">
                  <c:v>40924</c:v>
                </c:pt>
                <c:pt idx="10">
                  <c:v>40955</c:v>
                </c:pt>
                <c:pt idx="11">
                  <c:v>40984</c:v>
                </c:pt>
                <c:pt idx="12">
                  <c:v>41015</c:v>
                </c:pt>
                <c:pt idx="13">
                  <c:v>41045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cat>
          <c:val>
            <c:numRef>
              <c:f>'Current Plan Report'!$BC$5:$CX$5</c:f>
              <c:numCache>
                <c:formatCode>General</c:formatCode>
                <c:ptCount val="48"/>
                <c:pt idx="0">
                  <c:v>16112.15</c:v>
                </c:pt>
                <c:pt idx="1">
                  <c:v>29714.54</c:v>
                </c:pt>
                <c:pt idx="2">
                  <c:v>11931.356636</c:v>
                </c:pt>
                <c:pt idx="3">
                  <c:v>18213.369289999999</c:v>
                </c:pt>
                <c:pt idx="4">
                  <c:v>11548.855916</c:v>
                </c:pt>
                <c:pt idx="5">
                  <c:v>23541.71326</c:v>
                </c:pt>
                <c:pt idx="6">
                  <c:v>25342.216845999999</c:v>
                </c:pt>
                <c:pt idx="7">
                  <c:v>12946.525398</c:v>
                </c:pt>
                <c:pt idx="8">
                  <c:v>13416.192994000001</c:v>
                </c:pt>
                <c:pt idx="9">
                  <c:v>17101.533708000003</c:v>
                </c:pt>
                <c:pt idx="10">
                  <c:v>18733.203627999999</c:v>
                </c:pt>
                <c:pt idx="11">
                  <c:v>16506.532518</c:v>
                </c:pt>
                <c:pt idx="12">
                  <c:v>19066.370965999999</c:v>
                </c:pt>
                <c:pt idx="13">
                  <c:v>22314.377462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'Current Plan Report'!$BA$6:$BB$6</c:f>
              <c:strCache>
                <c:ptCount val="1"/>
                <c:pt idx="0">
                  <c:v>L3 CY Net Sales Forecast (Units) </c:v>
                </c:pt>
              </c:strCache>
            </c:strRef>
          </c:tx>
          <c:cat>
            <c:numRef>
              <c:f>'Current Plan Report'!$BC$4:$CX$4</c:f>
              <c:numCache>
                <c:formatCode>[$-409]mmm\-yy;@</c:formatCode>
                <c:ptCount val="48"/>
                <c:pt idx="0">
                  <c:v>40649</c:v>
                </c:pt>
                <c:pt idx="1">
                  <c:v>40679</c:v>
                </c:pt>
                <c:pt idx="2">
                  <c:v>40710</c:v>
                </c:pt>
                <c:pt idx="3">
                  <c:v>40740</c:v>
                </c:pt>
                <c:pt idx="4">
                  <c:v>40771</c:v>
                </c:pt>
                <c:pt idx="5">
                  <c:v>40802</c:v>
                </c:pt>
                <c:pt idx="6">
                  <c:v>40832</c:v>
                </c:pt>
                <c:pt idx="7">
                  <c:v>40863</c:v>
                </c:pt>
                <c:pt idx="8">
                  <c:v>40893</c:v>
                </c:pt>
                <c:pt idx="9">
                  <c:v>40924</c:v>
                </c:pt>
                <c:pt idx="10">
                  <c:v>40955</c:v>
                </c:pt>
                <c:pt idx="11">
                  <c:v>40984</c:v>
                </c:pt>
                <c:pt idx="12">
                  <c:v>41015</c:v>
                </c:pt>
                <c:pt idx="13">
                  <c:v>41045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cat>
          <c:val>
            <c:numRef>
              <c:f>'Current Plan Report'!$BC$6:$CX$6</c:f>
              <c:numCache>
                <c:formatCode>General</c:formatCode>
                <c:ptCount val="48"/>
                <c:pt idx="0">
                  <c:v>16112.15</c:v>
                </c:pt>
                <c:pt idx="1">
                  <c:v>29714.54</c:v>
                </c:pt>
                <c:pt idx="2">
                  <c:v>11931.356636</c:v>
                </c:pt>
                <c:pt idx="3">
                  <c:v>18213.369289999999</c:v>
                </c:pt>
                <c:pt idx="4">
                  <c:v>11548.855916</c:v>
                </c:pt>
                <c:pt idx="5">
                  <c:v>23541.71326</c:v>
                </c:pt>
                <c:pt idx="6">
                  <c:v>25342.216845999999</c:v>
                </c:pt>
                <c:pt idx="7">
                  <c:v>12946.525398</c:v>
                </c:pt>
                <c:pt idx="8">
                  <c:v>13416.192994000001</c:v>
                </c:pt>
                <c:pt idx="9">
                  <c:v>17101.533708000003</c:v>
                </c:pt>
                <c:pt idx="10">
                  <c:v>18733.203627999999</c:v>
                </c:pt>
                <c:pt idx="11">
                  <c:v>16506.532518</c:v>
                </c:pt>
                <c:pt idx="12">
                  <c:v>19066.370965999999</c:v>
                </c:pt>
                <c:pt idx="13">
                  <c:v>22314.377462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'Current Plan Report'!$BA$7:$BB$7</c:f>
              <c:strCache>
                <c:ptCount val="1"/>
                <c:pt idx="0">
                  <c:v>L3 Additional Allocation Requested (Units) </c:v>
                </c:pt>
              </c:strCache>
            </c:strRef>
          </c:tx>
          <c:cat>
            <c:numRef>
              <c:f>'Current Plan Report'!$BC$4:$CX$4</c:f>
              <c:numCache>
                <c:formatCode>[$-409]mmm\-yy;@</c:formatCode>
                <c:ptCount val="48"/>
                <c:pt idx="0">
                  <c:v>40649</c:v>
                </c:pt>
                <c:pt idx="1">
                  <c:v>40679</c:v>
                </c:pt>
                <c:pt idx="2">
                  <c:v>40710</c:v>
                </c:pt>
                <c:pt idx="3">
                  <c:v>40740</c:v>
                </c:pt>
                <c:pt idx="4">
                  <c:v>40771</c:v>
                </c:pt>
                <c:pt idx="5">
                  <c:v>40802</c:v>
                </c:pt>
                <c:pt idx="6">
                  <c:v>40832</c:v>
                </c:pt>
                <c:pt idx="7">
                  <c:v>40863</c:v>
                </c:pt>
                <c:pt idx="8">
                  <c:v>40893</c:v>
                </c:pt>
                <c:pt idx="9">
                  <c:v>40924</c:v>
                </c:pt>
                <c:pt idx="10">
                  <c:v>40955</c:v>
                </c:pt>
                <c:pt idx="11">
                  <c:v>40984</c:v>
                </c:pt>
                <c:pt idx="12">
                  <c:v>41015</c:v>
                </c:pt>
                <c:pt idx="13">
                  <c:v>41045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cat>
          <c:val>
            <c:numRef>
              <c:f>'Current Plan Report'!$BC$7:$CX$7</c:f>
              <c:numCache>
                <c:formatCode>General</c:formatCode>
                <c:ptCount val="48"/>
                <c:pt idx="0">
                  <c:v>16112.15</c:v>
                </c:pt>
                <c:pt idx="1">
                  <c:v>29714.54</c:v>
                </c:pt>
                <c:pt idx="2">
                  <c:v>11931.356636</c:v>
                </c:pt>
                <c:pt idx="3">
                  <c:v>18213.369289999999</c:v>
                </c:pt>
                <c:pt idx="4">
                  <c:v>11548.855916</c:v>
                </c:pt>
                <c:pt idx="5">
                  <c:v>23541.71326</c:v>
                </c:pt>
                <c:pt idx="6">
                  <c:v>25342.216845999999</c:v>
                </c:pt>
                <c:pt idx="7">
                  <c:v>12946.525398</c:v>
                </c:pt>
                <c:pt idx="8">
                  <c:v>13416.192994000001</c:v>
                </c:pt>
                <c:pt idx="9">
                  <c:v>17101.533708000003</c:v>
                </c:pt>
                <c:pt idx="10">
                  <c:v>18733.203627999999</c:v>
                </c:pt>
                <c:pt idx="11">
                  <c:v>16506.532518</c:v>
                </c:pt>
                <c:pt idx="12">
                  <c:v>19066.370965999999</c:v>
                </c:pt>
                <c:pt idx="13">
                  <c:v>22314.377462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axId val="190215296"/>
        <c:axId val="146055168"/>
      </c:barChart>
      <c:dateAx>
        <c:axId val="190215296"/>
        <c:scaling>
          <c:orientation val="minMax"/>
        </c:scaling>
        <c:axPos val="b"/>
        <c:numFmt formatCode="[$-409]mmm\-yy;@" sourceLinked="0"/>
        <c:tickLblPos val="nextTo"/>
        <c:crossAx val="146055168"/>
        <c:crosses val="autoZero"/>
        <c:auto val="1"/>
        <c:lblOffset val="100"/>
        <c:baseTimeUnit val="months"/>
      </c:dateAx>
      <c:valAx>
        <c:axId val="146055168"/>
        <c:scaling>
          <c:orientation val="minMax"/>
        </c:scaling>
        <c:axPos val="l"/>
        <c:majorGridlines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tickLblPos val="nextTo"/>
        <c:crossAx val="190215296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egendEntry>
        <c:idx val="0"/>
        <c:txPr>
          <a:bodyPr/>
          <a:lstStyle/>
          <a:p>
            <a:pPr>
              <a:defRPr sz="1050" b="1"/>
            </a:pPr>
            <a:endParaRPr lang="en-US"/>
          </a:p>
        </c:txPr>
      </c:legendEntry>
      <c:layout>
        <c:manualLayout>
          <c:xMode val="edge"/>
          <c:yMode val="edge"/>
          <c:x val="0.18650297062003471"/>
          <c:y val="0.91318237672019953"/>
          <c:w val="0.66337229382472163"/>
          <c:h val="8.6817722628626873E-2"/>
        </c:manualLayout>
      </c:layout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273842</xdr:colOff>
      <xdr:row>1</xdr:row>
      <xdr:rowOff>47624</xdr:rowOff>
    </xdr:from>
    <xdr:to>
      <xdr:col>18</xdr:col>
      <xdr:colOff>145813</xdr:colOff>
      <xdr:row>16</xdr:row>
      <xdr:rowOff>11908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381001</xdr:colOff>
      <xdr:row>5</xdr:row>
      <xdr:rowOff>166688</xdr:rowOff>
    </xdr:from>
    <xdr:to>
      <xdr:col>2</xdr:col>
      <xdr:colOff>297656</xdr:colOff>
      <xdr:row>7</xdr:row>
      <xdr:rowOff>166686</xdr:rowOff>
    </xdr:to>
    <xdr:sp macro="" textlink="">
      <xdr:nvSpPr>
        <xdr:cNvPr id="8" name="Rounded Rectangle 7"/>
        <xdr:cNvSpPr/>
      </xdr:nvSpPr>
      <xdr:spPr>
        <a:xfrm>
          <a:off x="535782" y="1012032"/>
          <a:ext cx="2476499" cy="428623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Current Plan Report</a:t>
          </a:r>
          <a:endParaRPr lang="en-US" sz="1800"/>
        </a:p>
      </xdr:txBody>
    </xdr:sp>
    <xdr:clientData/>
  </xdr:twoCellAnchor>
  <xdr:twoCellAnchor editAs="oneCell">
    <xdr:from>
      <xdr:col>3</xdr:col>
      <xdr:colOff>76612</xdr:colOff>
      <xdr:row>0</xdr:row>
      <xdr:rowOff>107156</xdr:rowOff>
    </xdr:from>
    <xdr:to>
      <xdr:col>3</xdr:col>
      <xdr:colOff>2090977</xdr:colOff>
      <xdr:row>3</xdr:row>
      <xdr:rowOff>95250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425" y="107156"/>
          <a:ext cx="2014365" cy="500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440532</xdr:colOff>
      <xdr:row>0</xdr:row>
      <xdr:rowOff>95250</xdr:rowOff>
    </xdr:from>
    <xdr:to>
      <xdr:col>2</xdr:col>
      <xdr:colOff>321469</xdr:colOff>
      <xdr:row>4</xdr:row>
      <xdr:rowOff>107927</xdr:rowOff>
    </xdr:to>
    <xdr:pic>
      <xdr:nvPicPr>
        <xdr:cNvPr id="7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5313" y="95250"/>
          <a:ext cx="2440781" cy="691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venugopal" refreshedDate="41488.485213657405" createdVersion="3" refreshedVersion="3" recordCount="26">
  <cacheSource type="worksheet">
    <worksheetSource name="PIVOTDATA"/>
  </cacheSource>
  <cacheFields count="145">
    <cacheField name="Row ID" numFmtId="0">
      <sharedItems containsSemiMixedTypes="0" containsString="0" containsNumber="1" containsInteger="1" minValue="1" maxValue="26"/>
    </cacheField>
    <cacheField name="CROP DESC" numFmtId="0">
      <sharedItems count="1">
        <s v="'IND"/>
      </sharedItems>
    </cacheField>
    <cacheField name="CROP ID" numFmtId="0">
      <sharedItems/>
    </cacheField>
    <cacheField name="HYBRID_VARIETY DESC" numFmtId="0">
      <sharedItems count="1">
        <s v="'IND"/>
      </sharedItems>
    </cacheField>
    <cacheField name="HYBRID_VARIETY ID" numFmtId="0">
      <sharedItems/>
    </cacheField>
    <cacheField name="FORECASTING_UNIT_ID" numFmtId="0">
      <sharedItems/>
    </cacheField>
    <cacheField name="FORECASTING_UNIT_DESC" numFmtId="0">
      <sharedItems/>
    </cacheField>
    <cacheField name="L4_ID" numFmtId="0">
      <sharedItems/>
    </cacheField>
    <cacheField name="L4_DESC" numFmtId="0">
      <sharedItems count="1">
        <s v="'IND"/>
      </sharedItems>
    </cacheField>
    <cacheField name="L3_ID" numFmtId="0">
      <sharedItems/>
    </cacheField>
    <cacheField name="L3_DESC" numFmtId="0">
      <sharedItems count="1">
        <s v="'IND"/>
      </sharedItems>
    </cacheField>
    <cacheField name="L2_ID" numFmtId="0">
      <sharedItems/>
    </cacheField>
    <cacheField name="L2_DESC" numFmtId="0">
      <sharedItems count="1">
        <s v="'IND"/>
      </sharedItems>
    </cacheField>
    <cacheField name="L1_ID" numFmtId="0">
      <sharedItems/>
    </cacheField>
    <cacheField name="L1_DESC" numFmtId="0">
      <sharedItems count="1">
        <s v="'IND"/>
      </sharedItems>
    </cacheField>
    <cacheField name="CUSTOMER_ID" numFmtId="0">
      <sharedItems/>
    </cacheField>
    <cacheField name="CUSTOMER_DESC" numFmtId="0">
      <sharedItems/>
    </cacheField>
    <cacheField name="COUNTRY_ID" numFmtId="0">
      <sharedItems/>
    </cacheField>
    <cacheField name="COUNTRY_DESC" numFmtId="0">
      <sharedItems count="1">
        <s v="'IND"/>
      </sharedItems>
    </cacheField>
    <cacheField name="GROUP_OF_COUNTRY_ID" numFmtId="0">
      <sharedItems/>
    </cacheField>
    <cacheField name="GROUP_OF_COUNTRY_DESC" numFmtId="0">
      <sharedItems/>
    </cacheField>
    <cacheField name="WORLD_REGION_ID" numFmtId="0">
      <sharedItems/>
    </cacheField>
    <cacheField name="WORLD_REGION_DESC" numFmtId="0">
      <sharedItems/>
    </cacheField>
    <cacheField name="TRAIT" numFmtId="0">
      <sharedItems/>
    </cacheField>
    <cacheField name="TREATMENT" numFmtId="0">
      <sharedItems/>
    </cacheField>
    <cacheField name="Desc de CULTIVO" numFmtId="0">
      <sharedItems/>
    </cacheField>
    <cacheField name="ID DE CULTIVO" numFmtId="0">
      <sharedItems/>
    </cacheField>
    <cacheField name="Desc de VARIEDAD_HÍBRIDO" numFmtId="0">
      <sharedItems/>
    </cacheField>
    <cacheField name="Id de VARIEDAD_HÍBRIDO" numFmtId="0">
      <sharedItems/>
    </cacheField>
    <cacheField name="TRATAMIENTO" numFmtId="0">
      <sharedItems/>
    </cacheField>
    <cacheField name="Period Month" numFmtId="0">
      <sharedItems containsSemiMixedTypes="0" containsString="0" containsNumber="1" containsInteger="1" minValue="40649" maxValue="41045" count="14">
        <n v="40649"/>
        <n v="40679"/>
        <n v="40710"/>
        <n v="40740"/>
        <n v="40771"/>
        <n v="40802"/>
        <n v="40832"/>
        <n v="40863"/>
        <n v="40893"/>
        <n v="40924"/>
        <n v="40955"/>
        <n v="40984"/>
        <n v="41015"/>
        <n v="41045"/>
      </sharedItems>
    </cacheField>
    <cacheField name="Period Start" numFmtId="0">
      <sharedItems containsSemiMixedTypes="0" containsString="0" containsNumber="1" containsInteger="1" minValue="40634" maxValue="41030" count="14">
        <n v="40634"/>
        <n v="40664"/>
        <n v="40695"/>
        <n v="40725"/>
        <n v="40756"/>
        <n v="40787"/>
        <n v="40817"/>
        <n v="40848"/>
        <n v="40878"/>
        <n v="40909"/>
        <n v="40940"/>
        <n v="40969"/>
        <n v="41000"/>
        <n v="41030"/>
      </sharedItems>
    </cacheField>
    <cacheField name="Quarter" numFmtId="0">
      <sharedItems count="4">
        <s v="Q2"/>
        <s v="Q3"/>
        <s v="Q4"/>
        <s v="Q1"/>
      </sharedItems>
    </cacheField>
    <cacheField name="Year" numFmtId="0">
      <sharedItems containsSemiMixedTypes="0" containsString="0" containsNumber="1" containsInteger="1" minValue="2011" maxValue="2012"/>
    </cacheField>
    <cacheField name="Year_Quarter" numFmtId="0">
      <sharedItems/>
    </cacheField>
    <cacheField name="Current Year Sales Target (Units)" numFmtId="0">
      <sharedItems containsSemiMixedTypes="0" containsString="0" containsNumber="1" minValue="78.333020000000005" maxValue="29714.54"/>
    </cacheField>
    <cacheField name="L3 CY Net Sales Forecast (Units)" numFmtId="0">
      <sharedItems containsSemiMixedTypes="0" containsString="0" containsNumber="1" minValue="78.333020000000005" maxValue="29714.54"/>
    </cacheField>
    <cacheField name="L3 Additional Allocation Requested (Units)" numFmtId="0">
      <sharedItems containsSemiMixedTypes="0" containsString="0" containsNumber="1" minValue="78.333020000000005" maxValue="29714.54"/>
    </cacheField>
    <cacheField name="L3 Excess Allocation Released (Units)" numFmtId="0">
      <sharedItems containsSemiMixedTypes="0" containsString="0" containsNumber="1" minValue="78.333020000000005" maxValue="29714.54"/>
    </cacheField>
    <cacheField name="L3 Calculated Return Rate (Pct)" numFmtId="0">
      <sharedItems containsSemiMixedTypes="0" containsString="0" containsNumber="1" minValue="78.333020000000005" maxValue="29714.54"/>
    </cacheField>
    <cacheField name="Gross Orders YTD (Units)" numFmtId="0">
      <sharedItems containsSemiMixedTypes="0" containsString="0" containsNumber="1" minValue="78.333020000000005" maxValue="29714.54"/>
    </cacheField>
    <cacheField name="Net Sales Actual YTD (Units)" numFmtId="0">
      <sharedItems containsSemiMixedTypes="0" containsString="0" containsNumber="1" minValue="78.333020000000005" maxValue="29714.54"/>
    </cacheField>
    <cacheField name="Net Orders YTD (Units)" numFmtId="0">
      <sharedItems containsSemiMixedTypes="0" containsString="0" containsNumber="1" minValue="78.333020000000005" maxValue="29714.54"/>
    </cacheField>
    <cacheField name="Last Year Net Sales Total (Units)" numFmtId="0">
      <sharedItems containsSemiMixedTypes="0" containsString="0" containsNumber="1" minValue="78.333020000000005" maxValue="29714.54"/>
    </cacheField>
    <cacheField name="Sales Force Order Intentions (Units)" numFmtId="0">
      <sharedItems containsSemiMixedTypes="0" containsString="0" containsNumber="1" minValue="78.333020000000005" maxValue="29714.54"/>
    </cacheField>
    <cacheField name="L2 CY Net Sales Forecast (Units)" numFmtId="0">
      <sharedItems containsSemiMixedTypes="0" containsString="0" containsNumber="1" minValue="78.333020000000005" maxValue="29714.54"/>
    </cacheField>
    <cacheField name="L2 Additional Allocation Requested (Units)" numFmtId="0">
      <sharedItems containsSemiMixedTypes="0" containsString="0" containsNumber="1" minValue="78.333020000000005" maxValue="29714.54"/>
    </cacheField>
    <cacheField name="L2 Excess Allocation Released (Units)" numFmtId="0">
      <sharedItems containsSemiMixedTypes="0" containsString="0" containsNumber="1" minValue="78.333020000000005" maxValue="29714.54"/>
    </cacheField>
    <cacheField name="L2 Calculated Return Rate (Pct)" numFmtId="0">
      <sharedItems containsSemiMixedTypes="0" containsString="0" containsNumber="1" minValue="78.333020000000005" maxValue="29714.54"/>
    </cacheField>
    <cacheField name="L2 CY Net Sales Forecast Best Case (Units)" numFmtId="0">
      <sharedItems containsSemiMixedTypes="0" containsString="0" containsNumber="1" minValue="78.333020000000005" maxValue="29714.54"/>
    </cacheField>
    <cacheField name="L2 CY Net Sales Forecast Worst Case (Units)" numFmtId="0">
      <sharedItems containsSemiMixedTypes="0" containsString="0" containsNumber="1" minValue="78.333020000000005" maxValue="29714.54"/>
    </cacheField>
    <cacheField name="L1 CY Net Sales Forecast Best Case (Units)" numFmtId="0">
      <sharedItems containsSemiMixedTypes="0" containsString="0" containsNumber="1" minValue="78.333020000000005" maxValue="29714.54"/>
    </cacheField>
    <cacheField name="L1 CY Net Sales Forecast Worst Case (Units)" numFmtId="0">
      <sharedItems containsSemiMixedTypes="0" containsString="0" containsNumber="1" minValue="78.333020000000005" maxValue="29714.54"/>
    </cacheField>
    <cacheField name="L1 CY Net Sales Forecast (Units)" numFmtId="0">
      <sharedItems containsSemiMixedTypes="0" containsString="0" containsNumber="1" minValue="78.333020000000005" maxValue="29714.54"/>
    </cacheField>
    <cacheField name="L1 Calculated Return Rate (Pct)" numFmtId="0">
      <sharedItems containsSemiMixedTypes="0" containsString="0" containsNumber="1" minValue="78.333020000000005" maxValue="29714.54"/>
    </cacheField>
    <cacheField name="L3 Y1 Net Sales Forecast (Units)" numFmtId="0">
      <sharedItems containsSemiMixedTypes="0" containsString="0" containsNumber="1" minValue="78.333020000000005" maxValue="29714.54"/>
    </cacheField>
    <cacheField name="L3 Y1 Upside (Units)" numFmtId="0">
      <sharedItems containsSemiMixedTypes="0" containsString="0" containsNumber="1" minValue="78.333020000000005" maxValue="29714.54"/>
    </cacheField>
    <cacheField name="L2 Y1 Consensus Forecast (Units)" numFmtId="0">
      <sharedItems containsSemiMixedTypes="0" containsString="0" containsNumber="1" minValue="78.333020000000005" maxValue="29714.54"/>
    </cacheField>
    <cacheField name="L2 Y1 Net Sales Forecast (Units)" numFmtId="0">
      <sharedItems containsSemiMixedTypes="0" containsString="0" containsNumber="1" minValue="78.333020000000005" maxValue="29714.54"/>
    </cacheField>
    <cacheField name="L2 Y1 Upside (Units)" numFmtId="0">
      <sharedItems containsSemiMixedTypes="0" containsString="0" containsNumber="1" minValue="78.333020000000005" maxValue="29714.54"/>
    </cacheField>
    <cacheField name="L2 PM Hybrid Maximum (Units)" numFmtId="0">
      <sharedItems containsSemiMixedTypes="0" containsString="0" containsNumber="1" minValue="78.333020000000005" maxValue="29714.54"/>
    </cacheField>
    <cacheField name="PM Y1 Net Sales Forecast (Units)" numFmtId="0">
      <sharedItems containsSemiMixedTypes="0" containsString="0" containsNumber="1" minValue="78.333020000000005" maxValue="29714.54"/>
    </cacheField>
    <cacheField name="PM Return/Replant Factor (Pct)" numFmtId="0">
      <sharedItems containsSemiMixedTypes="0" containsString="0" containsNumber="1" minValue="78.333020000000005" maxValue="29714.54"/>
    </cacheField>
    <cacheField name="PM Return/Replant Units Required (Units)" numFmtId="0">
      <sharedItems containsSemiMixedTypes="0" containsString="0" containsNumber="1" minValue="78.333020000000005" maxValue="29714.54"/>
    </cacheField>
    <cacheField name="PM Y1 Safety Stock Override (Units)" numFmtId="0">
      <sharedItems containsSemiMixedTypes="0" containsString="0" containsNumber="1" minValue="78.333020000000005" maxValue="29714.54"/>
    </cacheField>
    <cacheField name="PM CY Total Gross Forecast Mfg Req (Units)" numFmtId="0">
      <sharedItems containsSemiMixedTypes="0" containsString="0" containsNumber="1" minValue="78.333020000000005" maxValue="29714.54"/>
    </cacheField>
    <cacheField name="PM Y2 Gross Forecast (Units)" numFmtId="0">
      <sharedItems containsSemiMixedTypes="0" containsString="0" containsNumber="1" minValue="78.333020000000005" maxValue="29714.54"/>
    </cacheField>
    <cacheField name="PM Y2 Seed Stock Forecast (Units)" numFmtId="0">
      <sharedItems containsSemiMixedTypes="0" containsString="0" containsNumber="1" minValue="78.333020000000005" maxValue="29714.54"/>
    </cacheField>
    <cacheField name="PM Y2 Total Gross Forecast Mfg Req (Units)" numFmtId="0">
      <sharedItems containsSemiMixedTypes="0" containsString="0" containsNumber="1" minValue="78.333020000000005" maxValue="29714.54"/>
    </cacheField>
    <cacheField name="Change Y1 over CY (Pct)" numFmtId="0">
      <sharedItems containsSemiMixedTypes="0" containsString="0" containsNumber="1" minValue="78.333020000000005" maxValue="29714.54"/>
    </cacheField>
    <cacheField name="Change Y2 over Y1 (Pct)" numFmtId="0">
      <sharedItems containsSemiMixedTypes="0" containsString="0" containsNumber="1" minValue="78.333020000000005" maxValue="29714.54"/>
    </cacheField>
    <cacheField name="CY Current Budget Forecast (Cost)" numFmtId="0">
      <sharedItems containsSemiMixedTypes="0" containsString="0" containsNumber="1" minValue="78.333020000000005" maxValue="29714.54"/>
    </cacheField>
    <cacheField name="CY Mkt Funding Budget (Cost)" numFmtId="0">
      <sharedItems containsSemiMixedTypes="0" containsString="0" containsNumber="1" minValue="78.333020000000005" maxValue="29714.54"/>
    </cacheField>
    <cacheField name="Bud vs Fcst (Cost)" numFmtId="0">
      <sharedItems containsSemiMixedTypes="0" containsString="0" containsNumber="1" minValue="78.333020000000005" maxValue="29714.54"/>
    </cacheField>
    <cacheField name="Monthly Spend (Cost)" numFmtId="0">
      <sharedItems containsSemiMixedTypes="0" containsString="0" containsNumber="1" minValue="78.333020000000005" maxValue="29714.54"/>
    </cacheField>
    <cacheField name="YTD Spend (Cost)" numFmtId="0">
      <sharedItems containsSemiMixedTypes="0" containsString="0" containsNumber="1" minValue="78.333020000000005" maxValue="29714.54"/>
    </cacheField>
    <cacheField name="Remaining Offers (Cost)" numFmtId="0">
      <sharedItems containsSemiMixedTypes="0" containsString="0" containsNumber="1" minValue="78.333020000000005" maxValue="29714.54"/>
    </cacheField>
    <cacheField name="YTD Spend of Revised Bud (Cost)" numFmtId="0">
      <sharedItems containsSemiMixedTypes="0" containsString="0" containsNumber="1" minValue="78.333020000000005" maxValue="29714.54"/>
    </cacheField>
    <cacheField name="RBD Budget (Cost)" numFmtId="0">
      <sharedItems containsSemiMixedTypes="0" containsString="0" containsNumber="1" minValue="78.333020000000005" maxValue="29714.54"/>
    </cacheField>
    <cacheField name="Unallocated RBD Budget (Cost)" numFmtId="0">
      <sharedItems containsSemiMixedTypes="0" containsString="0" containsNumber="1" minValue="78.333020000000005" maxValue="29714.54"/>
    </cacheField>
    <cacheField name="Y1 Target (Units)" numFmtId="0">
      <sharedItems containsSemiMixedTypes="0" containsString="0" containsNumber="1" minValue="78.333020000000005" maxValue="29714.54"/>
    </cacheField>
    <cacheField name="L4 Y1 Net Sales Forecast (Units)" numFmtId="0">
      <sharedItems containsSemiMixedTypes="0" containsString="0" containsNumber="1" minValue="78.333020000000005" maxValue="29714.54"/>
    </cacheField>
    <cacheField name="PM Safety Stock Model (Units)" numFmtId="0">
      <sharedItems containsSemiMixedTypes="0" containsString="0" containsNumber="1" minValue="78.333020000000005" maxValue="29714.54"/>
    </cacheField>
    <cacheField name="LY2 Net Sales Total (Units)" numFmtId="0">
      <sharedItems containsSemiMixedTypes="0" containsString="0" containsNumber="1" minValue="78.333020000000005" maxValue="29714.54"/>
    </cacheField>
    <cacheField name="L3 Allocation Open Availability (Units)" numFmtId="0">
      <sharedItems containsSemiMixedTypes="0" containsString="0" containsNumber="1" minValue="78.333020000000005" maxValue="29714.54"/>
    </cacheField>
    <cacheField name="L2 Allocation Open Availability (Units)" numFmtId="0">
      <sharedItems containsSemiMixedTypes="0" containsString="0" containsNumber="1" minValue="78.333020000000005" maxValue="29714.54"/>
    </cacheField>
    <cacheField name="L1 Allocation Open Availability (Units)" numFmtId="0">
      <sharedItems containsSemiMixedTypes="0" containsString="0" containsNumber="1" minValue="78.333020000000005" maxValue="29714.54"/>
    </cacheField>
    <cacheField name="Monthly Index (Pct)" numFmtId="0">
      <sharedItems containsSemiMixedTypes="0" containsString="0" containsNumber="1" minValue="78.333020000000005" maxValue="29714.54"/>
    </cacheField>
    <cacheField name="Bagging Request (Units)" numFmtId="0">
      <sharedItems containsSemiMixedTypes="0" containsString="0" containsNumber="1" minValue="78.333020000000005" maxValue="29714.54"/>
    </cacheField>
    <cacheField name="Supply Allocation (Plant Agreement)" numFmtId="0">
      <sharedItems containsSemiMixedTypes="0" containsString="0" containsNumber="1" minValue="78.333020000000005" maxValue="29714.54"/>
    </cacheField>
    <cacheField name="L4 CY Net Sales Forecast (Units)" numFmtId="0">
      <sharedItems containsSemiMixedTypes="0" containsString="0" containsNumber="1" minValue="78.333020000000005" maxValue="29714.54"/>
    </cacheField>
    <cacheField name="L3_Total_Allocation_Qty" numFmtId="0">
      <sharedItems containsSemiMixedTypes="0" containsString="0" containsNumber="1" minValue="78.333020000000005" maxValue="29714.54"/>
    </cacheField>
    <cacheField name="L3_Total_Allocation_Qty_Loaded" numFmtId="0">
      <sharedItems containsSemiMixedTypes="0" containsString="0" containsNumber="1" minValue="78.333020000000005" maxValue="29714.54"/>
    </cacheField>
    <cacheField name="L3_Reserve_Qty_Loaded" numFmtId="0">
      <sharedItems containsSemiMixedTypes="0" containsString="0" containsNumber="1" minValue="78.333020000000005" maxValue="29714.54"/>
    </cacheField>
    <cacheField name="L3 _Allocated_For_Order_Qty_Loaded" numFmtId="0">
      <sharedItems containsSemiMixedTypes="0" containsString="0" containsNumber="1" minValue="78.333020000000005" maxValue="29714.54"/>
    </cacheField>
    <cacheField name="L3_Reserve_Qty " numFmtId="0">
      <sharedItems containsSemiMixedTypes="0" containsString="0" containsNumber="1" minValue="130.20381284967098" maxValue="2874.3761084654952"/>
    </cacheField>
    <cacheField name="L3_Total_Order_Qty" numFmtId="0">
      <sharedItems containsSemiMixedTypes="0" containsString="0" containsNumber="1" minValue="89.7535423775997" maxValue="2835.3381634101734"/>
    </cacheField>
    <cacheField name="L3_Confirmed_Order_Qty" numFmtId="0">
      <sharedItems containsSemiMixedTypes="0" containsString="0" containsNumber="1" minValue="49.783314708631288" maxValue="2977.4518769898582"/>
    </cacheField>
    <cacheField name="L3_Open_Product_Allocation" numFmtId="0">
      <sharedItems containsSemiMixedTypes="0" containsString="0" containsNumber="1" minValue="138.64068624358163" maxValue="2871.011581100433"/>
    </cacheField>
    <cacheField name="L3 _Allocated_For_Order_Qty_Calc" numFmtId="0">
      <sharedItems containsSemiMixedTypes="0" containsString="0" containsNumber="1" minValue="187.63046937954809" maxValue="2946.2606223551379"/>
    </cacheField>
    <cacheField name="L3_Allocated_For_Order_Qty" numFmtId="0">
      <sharedItems containsSemiMixedTypes="0" containsString="0" containsNumber="1" minValue="114.21907896249795" maxValue="2634.8743665673965"/>
    </cacheField>
    <cacheField name="Additional Supply (Units)" numFmtId="0">
      <sharedItems containsSemiMixedTypes="0" containsString="0" containsNumber="1" minValue="61.24755864335274" maxValue="2978.2704386175697"/>
    </cacheField>
    <cacheField name="Relationship Creation (Units)" numFmtId="0">
      <sharedItems containsSemiMixedTypes="0" containsString="0" containsNumber="1" minValue="140.36263448532949" maxValue="2983.4003854219964"/>
    </cacheField>
    <cacheField name="L2 Allocation (Units)" numFmtId="0">
      <sharedItems containsSemiMixedTypes="0" containsString="0" containsNumber="1" minValue="17.280487847146642" maxValue="2902.1212546825886"/>
    </cacheField>
    <cacheField name="L1 Allocation (Units)" numFmtId="0">
      <sharedItems containsSemiMixedTypes="0" containsString="0" containsNumber="1" minValue="191.12441940329438" maxValue="2980.0469014080982"/>
    </cacheField>
    <cacheField name="L3 Allocation (Units)" numFmtId="0">
      <sharedItems containsSemiMixedTypes="0" containsString="0" containsNumber="1" minValue="105.87333549189015" maxValue="2963.1643921565665"/>
    </cacheField>
    <cacheField name="Total Allocation L3 View (Units)" numFmtId="0">
      <sharedItems containsSemiMixedTypes="0" containsString="0" containsNumber="1" minValue="24.416249573228299" maxValue="2938.6396117688205"/>
    </cacheField>
    <cacheField name="L1 Allocation L3 View (Units)" numFmtId="0">
      <sharedItems containsSemiMixedTypes="0" containsString="0" containsNumber="1" minValue="151.82976858692743" maxValue="2972.4589377055163"/>
    </cacheField>
    <cacheField name="L2 Allocation L3 View (Units)" numFmtId="0">
      <sharedItems containsSemiMixedTypes="0" containsString="0" containsNumber="1" minValue="33.152821295954205" maxValue="2873.7665905678932"/>
    </cacheField>
    <cacheField name="Total Allocation L2 View (Units)" numFmtId="0">
      <sharedItems containsSemiMixedTypes="0" containsString="0" containsNumber="1" minValue="2.8055653243210799" maxValue="2819.5588452619818"/>
    </cacheField>
    <cacheField name="L1 Allocation L2 View (Units)" numFmtId="0">
      <sharedItems containsSemiMixedTypes="0" containsString="0" containsNumber="1" minValue="83.108646582934483" maxValue="2793.0865002344749"/>
    </cacheField>
    <cacheField name="Total Allocation L1 View (Units)" numFmtId="0">
      <sharedItems containsSemiMixedTypes="0" containsString="0" containsNumber="1" minValue="205.41739157964045" maxValue="2892.5694641027785"/>
    </cacheField>
    <cacheField name="Open Availability L3 View (Units)" numFmtId="0">
      <sharedItems containsSemiMixedTypes="0" containsString="0" containsNumber="1" minValue="119.47546168698065" maxValue="2993.9184290002431"/>
    </cacheField>
    <cacheField name="L1 Open Availability L3 View (Units)" numFmtId="0">
      <sharedItems containsSemiMixedTypes="0" containsString="0" containsNumber="1" minValue="128.01986740193882" maxValue="2631.9611830245108"/>
    </cacheField>
    <cacheField name="L2 Open Availability L3 View (Units)" numFmtId="0">
      <sharedItems containsSemiMixedTypes="0" containsString="0" containsNumber="1" minValue="137.14488634484388" maxValue="2871.6953825387163"/>
    </cacheField>
    <cacheField name="Open Availability L2 View (Units)" numFmtId="0">
      <sharedItems containsSemiMixedTypes="0" containsString="0" containsNumber="1" minValue="168.69115520869738" maxValue="2941.0323994705009"/>
    </cacheField>
    <cacheField name="L1 Open Availability L2 View (Units)" numFmtId="0">
      <sharedItems containsSemiMixedTypes="0" containsString="0" containsNumber="1" minValue="72.149654898119977" maxValue="2896.2252356642643"/>
    </cacheField>
    <cacheField name="Open Availability L1 View (Units)" numFmtId="0">
      <sharedItems containsSemiMixedTypes="0" containsString="0" containsNumber="1" minValue="5.3475836395646681" maxValue="2916.2568448568404"/>
    </cacheField>
    <cacheField name="Finance Delivery Forecast (Units)" numFmtId="0">
      <sharedItems containsSemiMixedTypes="0" containsString="0" containsNumber="1" minValue="52.657377040908671" maxValue="2791.7866844675368"/>
    </cacheField>
    <cacheField name="L1 Y1 Net Sales Forecast (Units)" numFmtId="0">
      <sharedItems containsSemiMixedTypes="0" containsString="0" containsNumber="1" minValue="73.294408403386853" maxValue="2781.2467879978467"/>
    </cacheField>
    <cacheField name="L1 Y1 Upside (Units)" numFmtId="0">
      <sharedItems containsSemiMixedTypes="0" containsString="0" containsNumber="1" minValue="63.46407680163901" maxValue="2939.4826048284381"/>
    </cacheField>
    <cacheField name="L1 Y1 Consensus Forecast (Units)" numFmtId="0">
      <sharedItems containsSemiMixedTypes="0" containsString="0" containsNumber="1" minValue="6.8374428051996006" maxValue="2995.7133997611045"/>
    </cacheField>
    <cacheField name="L1 Y1 TD Trial Seed (Units)" numFmtId="0">
      <sharedItems containsSemiMixedTypes="0" containsString="0" containsNumber="1" minValue="51.749611829579493" maxValue="2914.9593275921229"/>
    </cacheField>
    <cacheField name="L1 Y1 Marketing Samples (Units)" numFmtId="0">
      <sharedItems containsSemiMixedTypes="0" containsString="0" containsNumber="1" minValue="45.25459785114716" maxValue="2794.0227539642992"/>
    </cacheField>
    <cacheField name="Monthly Statistical Forecast (units)" numFmtId="0">
      <sharedItems containsSemiMixedTypes="0" containsString="0" containsNumber="1" minValue="36.498192383662698" maxValue="2894.2938804351561"/>
    </cacheField>
    <cacheField name="Input to Statistical Forecast (Units)" numFmtId="0">
      <sharedItems containsSemiMixedTypes="0" containsString="0" containsNumber="1" minValue="205.47340803326276" maxValue="2892.9890499045187"/>
    </cacheField>
    <cacheField name="L4 CY Net Sales Forecast View (Units)" numFmtId="0">
      <sharedItems containsSemiMixedTypes="0" containsString="0" containsNumber="1" minValue="17.289467502018319" maxValue="2919.908364483314"/>
    </cacheField>
    <cacheField name="L4 Y1 Upside (Units)" numFmtId="0">
      <sharedItems containsSemiMixedTypes="0" containsString="0" containsNumber="1" minValue="86.628800565689446" maxValue="2784.045467136385"/>
    </cacheField>
    <cacheField name="L3 CY Net Sales Forecast View (Units)" numFmtId="0">
      <sharedItems containsSemiMixedTypes="0" containsString="0" containsNumber="1" minValue="11.995021885679247" maxValue="2799.7715031568796"/>
    </cacheField>
    <cacheField name="L2 CY Net Sales Forecast View (Units)" numFmtId="0">
      <sharedItems containsSemiMixedTypes="0" containsString="0" containsNumber="1" minValue="48.06942459834751" maxValue="2772.6614971596232"/>
    </cacheField>
    <cacheField name="L1 CY Net Sales Forecast View (Units)" numFmtId="0">
      <sharedItems containsSemiMixedTypes="0" containsString="0" containsNumber="1" minValue="89.319160691099242" maxValue="2804.5031194913995"/>
    </cacheField>
    <cacheField name="L1 Y1 Return Rate (Pct)" numFmtId="0">
      <sharedItems containsSemiMixedTypes="0" containsString="0" containsNumber="1" minValue="105.66754314759197" maxValue="2799.4023146485438"/>
    </cacheField>
    <cacheField name="L1 Y2 Net Sales Forecast (Units)" numFmtId="0">
      <sharedItems containsSemiMixedTypes="0" containsString="0" containsNumber="1" minValue="86.258011502681427" maxValue="2940.402140234441"/>
    </cacheField>
    <cacheField name="L1 Y3 Net Sales Forecast (Units)" numFmtId="0">
      <sharedItems containsSemiMixedTypes="0" containsString="0" containsNumber="1" minValue="44.393565430439267" maxValue="2995.6137630571106"/>
    </cacheField>
    <cacheField name="L1 PM Hybrid Maximum (Units)" numFmtId="0">
      <sharedItems containsSemiMixedTypes="0" containsString="0" containsNumber="1" minValue="26.132492187429079" maxValue="2875.3267340560305"/>
    </cacheField>
    <cacheField name="PM Y1 Total Gross Forecast Mfg Req (Units)" numFmtId="0">
      <sharedItems containsSemiMixedTypes="0" containsString="0" containsNumber="1" minValue="574.68520170115505" maxValue="2977.7430114579197"/>
    </cacheField>
    <cacheField name="Open Order Qty (Units)" numFmtId="0">
      <sharedItems containsSemiMixedTypes="0" containsString="0" containsNumber="1" minValue="152.24194976940873" maxValue="2957.0782094443693"/>
    </cacheField>
    <cacheField name="Sched Shpmt Qty (Units)" numFmtId="0">
      <sharedItems containsSemiMixedTypes="0" containsString="0" containsNumber="1" minValue="5.6197318634685356" maxValue="2928.7209984980809"/>
    </cacheField>
    <cacheField name="Recall Qty (Units)" numFmtId="0">
      <sharedItems containsSemiMixedTypes="0" containsString="0" containsNumber="1" minValue="142.29565774679199" maxValue="2867.5791940046106"/>
    </cacheField>
    <cacheField name="Gross Sales Actuals (Units)" numFmtId="0">
      <sharedItems containsSemiMixedTypes="0" containsString="0" containsNumber="1" minValue="37.01333637152171" maxValue="2939.7312062775882"/>
    </cacheField>
    <cacheField name="Returns Actuals (Units)" numFmtId="0">
      <sharedItems containsSemiMixedTypes="0" containsString="0" containsNumber="1" minValue="81.767817887649301" maxValue="2897.0866371576135"/>
    </cacheField>
    <cacheField name="BBA Orders (Units)" numFmtId="0">
      <sharedItems containsSemiMixedTypes="0" containsString="0" containsNumber="1" minValue="174.79753453324" maxValue="2886.5588128961404"/>
    </cacheField>
    <cacheField name="L2 Reserve Supply Virtual Bucket (Units)" numFmtId="0">
      <sharedItems containsSemiMixedTypes="0" containsString="0" containsNumber="1" minValue="157.14124390437513" maxValue="2829.3172193701494"/>
    </cacheField>
    <cacheField name="L3 Reserve Supply Virtual Bucket (Units)" numFmtId="0">
      <sharedItems containsSemiMixedTypes="0" containsString="0" containsNumber="1" minValue="34.896837650244095" maxValue="2809.242196687424"/>
    </cacheField>
    <cacheField name="Net Sales Actuals (Units)" numFmtId="0">
      <sharedItems containsSemiMixedTypes="0" containsString="0" containsNumber="1" minValue="114.88822464592485" maxValue="4747.6466572444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1" dataOnRows="1" applyNumberFormats="0" applyBorderFormats="0" applyFontFormats="0" applyPatternFormats="0" applyAlignmentFormats="0" applyWidthHeightFormats="1" dataCaption="Time Series" showError="1" updatedVersion="3" minRefreshableVersion="3" asteriskTotals="1" showMemberPropertyTips="0" colGrandTotals="0" itemPrintTitles="1" createdVersion="3" indent="0" compact="0" compactData="0" gridDropZones="1">
  <location ref="B22:Q241" firstHeaderRow="1" firstDataRow="2" firstDataCol="2" rowPageCount="6" colPageCount="1"/>
  <pivotFields count="145"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Date" axis="axisCol" compact="0" numFmtId="164" outline="0" subtotalTop="0" showAll="0" includeNewItemsInFilter="1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Period Start" compact="0" numFmtId="164" outline="0" subtotalTop="0" showAll="0" includeNewItemsInFilter="1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rter 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name="Quarter - Year" subtotalCaption="?" compact="0" outline="0" subtotalTop="0" showAll="0" includeNewItemsInFilter="1" sortType="ascending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3"/>
    <field x="-2"/>
  </rowFields>
  <rowItems count="21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 r="1" i="28">
      <x v="28"/>
    </i>
    <i r="1" i="29">
      <x v="29"/>
    </i>
    <i r="1" i="30">
      <x v="30"/>
    </i>
    <i r="1" i="31">
      <x v="31"/>
    </i>
    <i r="1" i="32">
      <x v="32"/>
    </i>
    <i r="1" i="33">
      <x v="33"/>
    </i>
    <i r="1" i="34">
      <x v="34"/>
    </i>
    <i r="1" i="35">
      <x v="35"/>
    </i>
    <i r="1" i="36">
      <x v="36"/>
    </i>
    <i r="1" i="37">
      <x v="37"/>
    </i>
    <i r="1" i="38">
      <x v="38"/>
    </i>
    <i r="1" i="39">
      <x v="39"/>
    </i>
    <i r="1" i="40">
      <x v="40"/>
    </i>
    <i r="1" i="41">
      <x v="41"/>
    </i>
    <i r="1" i="42">
      <x v="42"/>
    </i>
    <i r="1" i="43">
      <x v="43"/>
    </i>
    <i r="1" i="44">
      <x v="44"/>
    </i>
    <i r="1" i="45">
      <x v="45"/>
    </i>
    <i r="1" i="46">
      <x v="46"/>
    </i>
    <i r="1" i="47">
      <x v="47"/>
    </i>
    <i r="1" i="48">
      <x v="48"/>
    </i>
    <i r="1" i="49">
      <x v="49"/>
    </i>
    <i r="1" i="50">
      <x v="50"/>
    </i>
    <i r="1" i="51">
      <x v="51"/>
    </i>
    <i r="1" i="52">
      <x v="52"/>
    </i>
    <i r="1" i="53">
      <x v="53"/>
    </i>
    <i r="1" i="54">
      <x v="54"/>
    </i>
    <i r="1" i="55">
      <x v="55"/>
    </i>
    <i r="1" i="56">
      <x v="56"/>
    </i>
    <i r="1" i="57">
      <x v="57"/>
    </i>
    <i r="1" i="58">
      <x v="58"/>
    </i>
    <i r="1" i="59">
      <x v="59"/>
    </i>
    <i r="1" i="60">
      <x v="60"/>
    </i>
    <i r="1" i="61">
      <x v="61"/>
    </i>
    <i r="1" i="62">
      <x v="62"/>
    </i>
    <i r="1" i="63">
      <x v="63"/>
    </i>
    <i r="1" i="64">
      <x v="64"/>
    </i>
    <i r="1" i="65">
      <x v="65"/>
    </i>
    <i r="1" i="66">
      <x v="66"/>
    </i>
    <i r="1" i="67">
      <x v="67"/>
    </i>
    <i r="1" i="68">
      <x v="68"/>
    </i>
    <i r="1" i="69">
      <x v="69"/>
    </i>
    <i r="1" i="70">
      <x v="70"/>
    </i>
    <i r="1" i="71">
      <x v="71"/>
    </i>
    <i r="1" i="72">
      <x v="72"/>
    </i>
    <i r="1" i="73">
      <x v="73"/>
    </i>
    <i r="1" i="74">
      <x v="74"/>
    </i>
    <i r="1" i="75">
      <x v="75"/>
    </i>
    <i r="1" i="76">
      <x v="76"/>
    </i>
    <i r="1" i="77">
      <x v="77"/>
    </i>
    <i r="1" i="78">
      <x v="78"/>
    </i>
    <i r="1" i="79">
      <x v="79"/>
    </i>
    <i r="1" i="80">
      <x v="80"/>
    </i>
    <i r="1" i="81">
      <x v="81"/>
    </i>
    <i r="1" i="82">
      <x v="82"/>
    </i>
    <i r="1" i="83">
      <x v="83"/>
    </i>
    <i r="1" i="84">
      <x v="84"/>
    </i>
    <i r="1" i="85">
      <x v="85"/>
    </i>
    <i r="1" i="86">
      <x v="86"/>
    </i>
    <i r="1" i="87">
      <x v="87"/>
    </i>
    <i r="1" i="88">
      <x v="88"/>
    </i>
    <i r="1" i="89">
      <x v="89"/>
    </i>
    <i r="1" i="90">
      <x v="90"/>
    </i>
    <i r="1" i="91">
      <x v="91"/>
    </i>
    <i r="1" i="92">
      <x v="92"/>
    </i>
    <i r="1" i="93">
      <x v="93"/>
    </i>
    <i r="1" i="94">
      <x v="94"/>
    </i>
    <i r="1" i="95">
      <x v="95"/>
    </i>
    <i r="1" i="96">
      <x v="96"/>
    </i>
    <i r="1" i="97">
      <x v="97"/>
    </i>
    <i r="1" i="98">
      <x v="98"/>
    </i>
    <i r="1" i="99">
      <x v="99"/>
    </i>
    <i r="1" i="100">
      <x v="100"/>
    </i>
    <i r="1" i="101">
      <x v="101"/>
    </i>
    <i r="1" i="102">
      <x v="102"/>
    </i>
    <i r="1" i="103">
      <x v="103"/>
    </i>
    <i r="1" i="104">
      <x v="104"/>
    </i>
    <i r="1" i="105">
      <x v="105"/>
    </i>
    <i r="1" i="106">
      <x v="106"/>
    </i>
    <i r="1" i="107">
      <x v="107"/>
    </i>
    <i r="1" i="108">
      <x v="108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  <i t="grand" i="12">
      <x/>
    </i>
    <i t="grand" i="13">
      <x/>
    </i>
    <i t="grand" i="14">
      <x/>
    </i>
    <i t="grand" i="15">
      <x/>
    </i>
    <i t="grand" i="16">
      <x/>
    </i>
    <i t="grand" i="17">
      <x/>
    </i>
    <i t="grand" i="18">
      <x/>
    </i>
    <i t="grand" i="19">
      <x/>
    </i>
    <i t="grand" i="20">
      <x/>
    </i>
    <i t="grand" i="21">
      <x/>
    </i>
    <i t="grand" i="22">
      <x/>
    </i>
    <i t="grand" i="23">
      <x/>
    </i>
    <i t="grand" i="24">
      <x/>
    </i>
    <i t="grand" i="25">
      <x/>
    </i>
    <i t="grand" i="26">
      <x/>
    </i>
    <i t="grand" i="27">
      <x/>
    </i>
    <i t="grand" i="28">
      <x/>
    </i>
    <i t="grand" i="29">
      <x/>
    </i>
    <i t="grand" i="30">
      <x/>
    </i>
    <i t="grand" i="31">
      <x/>
    </i>
    <i t="grand" i="32">
      <x/>
    </i>
    <i t="grand" i="33">
      <x/>
    </i>
    <i t="grand" i="34">
      <x/>
    </i>
    <i t="grand" i="35">
      <x/>
    </i>
    <i t="grand" i="36">
      <x/>
    </i>
    <i t="grand" i="37">
      <x/>
    </i>
    <i t="grand" i="38">
      <x/>
    </i>
    <i t="grand" i="39">
      <x/>
    </i>
    <i t="grand" i="40">
      <x/>
    </i>
    <i t="grand" i="41">
      <x/>
    </i>
    <i t="grand" i="42">
      <x/>
    </i>
    <i t="grand" i="43">
      <x/>
    </i>
    <i t="grand" i="44">
      <x/>
    </i>
    <i t="grand" i="45">
      <x/>
    </i>
    <i t="grand" i="46">
      <x/>
    </i>
    <i t="grand" i="47">
      <x/>
    </i>
    <i t="grand" i="48">
      <x/>
    </i>
    <i t="grand" i="49">
      <x/>
    </i>
    <i t="grand" i="50">
      <x/>
    </i>
    <i t="grand" i="51">
      <x/>
    </i>
    <i t="grand" i="52">
      <x/>
    </i>
    <i t="grand" i="53">
      <x/>
    </i>
    <i t="grand" i="54">
      <x/>
    </i>
    <i t="grand" i="55">
      <x/>
    </i>
    <i t="grand" i="56">
      <x/>
    </i>
    <i t="grand" i="57">
      <x/>
    </i>
    <i t="grand" i="58">
      <x/>
    </i>
    <i t="grand" i="59">
      <x/>
    </i>
    <i t="grand" i="60">
      <x/>
    </i>
    <i t="grand" i="61">
      <x/>
    </i>
    <i t="grand" i="62">
      <x/>
    </i>
    <i t="grand" i="63">
      <x/>
    </i>
    <i t="grand" i="64">
      <x/>
    </i>
    <i t="grand" i="65">
      <x/>
    </i>
    <i t="grand" i="66">
      <x/>
    </i>
    <i t="grand" i="67">
      <x/>
    </i>
    <i t="grand" i="68">
      <x/>
    </i>
    <i t="grand" i="69">
      <x/>
    </i>
    <i t="grand" i="70">
      <x/>
    </i>
    <i t="grand" i="71">
      <x/>
    </i>
    <i t="grand" i="72">
      <x/>
    </i>
    <i t="grand" i="73">
      <x/>
    </i>
    <i t="grand" i="74">
      <x/>
    </i>
    <i t="grand" i="75">
      <x/>
    </i>
    <i t="grand" i="76">
      <x/>
    </i>
    <i t="grand" i="77">
      <x/>
    </i>
    <i t="grand" i="78">
      <x/>
    </i>
    <i t="grand" i="79">
      <x/>
    </i>
    <i t="grand" i="80">
      <x/>
    </i>
    <i t="grand" i="81">
      <x/>
    </i>
    <i t="grand" i="82">
      <x/>
    </i>
    <i t="grand" i="83">
      <x/>
    </i>
    <i t="grand" i="84">
      <x/>
    </i>
    <i t="grand" i="85">
      <x/>
    </i>
    <i t="grand" i="86">
      <x/>
    </i>
    <i t="grand" i="87">
      <x/>
    </i>
    <i t="grand" i="88">
      <x/>
    </i>
    <i t="grand" i="89">
      <x/>
    </i>
    <i t="grand" i="90">
      <x/>
    </i>
    <i t="grand" i="91">
      <x/>
    </i>
    <i t="grand" i="92">
      <x/>
    </i>
    <i t="grand" i="93">
      <x/>
    </i>
    <i t="grand" i="94">
      <x/>
    </i>
    <i t="grand" i="95">
      <x/>
    </i>
    <i t="grand" i="96">
      <x/>
    </i>
    <i t="grand" i="97">
      <x/>
    </i>
    <i t="grand" i="98">
      <x/>
    </i>
    <i t="grand" i="99">
      <x/>
    </i>
    <i t="grand" i="100">
      <x/>
    </i>
    <i t="grand" i="101">
      <x/>
    </i>
    <i t="grand" i="102">
      <x/>
    </i>
    <i t="grand" i="103">
      <x/>
    </i>
    <i t="grand" i="104">
      <x/>
    </i>
    <i t="grand" i="105">
      <x/>
    </i>
    <i t="grand" i="106">
      <x/>
    </i>
    <i t="grand" i="107">
      <x/>
    </i>
    <i t="grand" i="108">
      <x/>
    </i>
  </rowItems>
  <colFields count="1">
    <field x="3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pageFields count="6">
    <pageField fld="1" hier="-1"/>
    <pageField fld="8" hier="-1"/>
    <pageField fld="10" hier="-1"/>
    <pageField fld="12" hier="-1"/>
    <pageField fld="14" hier="-1"/>
    <pageField fld="18" hier="-1"/>
  </pageFields>
  <dataFields count="109">
    <dataField name="Current Year Sales Target (Units) " fld="35" baseField="0" baseItem="0"/>
    <dataField name="L3 CY Net Sales Forecast (Units) " fld="36" baseField="0" baseItem="0"/>
    <dataField name="L3 Additional Allocation Requested (Units) " fld="37" baseField="0" baseItem="0"/>
    <dataField name="L3 Excess Allocation Released (Units) " fld="38" baseField="0" baseItem="0"/>
    <dataField name="L3 Calculated Return Rate (Pct) " fld="39" baseField="0" baseItem="0"/>
    <dataField name="Gross Orders YTD (Units) " fld="40" baseField="0" baseItem="0"/>
    <dataField name="Net Sales Actual YTD (Units) " fld="41" baseField="0" baseItem="0"/>
    <dataField name="Net Orders YTD (Units) " fld="42" baseField="0" baseItem="0"/>
    <dataField name="Last Year Net Sales Total (Units) " fld="43" baseField="0" baseItem="0"/>
    <dataField name="Sales Force Order Intentions (Units) " fld="44" baseField="0" baseItem="0"/>
    <dataField name="L2 CY Net Sales Forecast (Units) " fld="45" baseField="0" baseItem="0"/>
    <dataField name="L2 Additional Allocation Requested (Units) " fld="46" baseField="0" baseItem="0"/>
    <dataField name="L2 Excess Allocation Released (Units) " fld="47" baseField="0" baseItem="0"/>
    <dataField name="L2 Calculated Return Rate (Pct) " fld="48" baseField="0" baseItem="0"/>
    <dataField name="L2 CY Net Sales Forecast Best Case (Units) " fld="49" baseField="0" baseItem="0"/>
    <dataField name="L2 CY Net Sales Forecast Worst Case (Units) " fld="50" baseField="0" baseItem="0"/>
    <dataField name="L1 CY Net Sales Forecast Best Case (Units) " fld="51" baseField="0" baseItem="0"/>
    <dataField name="L1 CY Net Sales Forecast Worst Case (Units) " fld="52" baseField="0" baseItem="0"/>
    <dataField name="L1 CY Net Sales Forecast (Units) " fld="53" baseField="0" baseItem="0"/>
    <dataField name="L1 Calculated Return Rate (Pct) " fld="54" baseField="0" baseItem="0"/>
    <dataField name="L3 Y1 Net Sales Forecast (Units) " fld="55" baseField="0" baseItem="0"/>
    <dataField name="L3 Y1 Upside (Units) " fld="56" baseField="0" baseItem="0"/>
    <dataField name="L2 Y1 Consensus Forecast (Units) " fld="57" baseField="0" baseItem="0"/>
    <dataField name="L2 Y1 Upside (Units) " fld="59" baseField="0" baseItem="0"/>
    <dataField name="L2 Y1 Net Sales Forecast (Units) " fld="58" baseField="0" baseItem="0"/>
    <dataField name="PM Y1 Net Sales Forecast (Units) " fld="61" baseField="0" baseItem="0"/>
    <dataField name="PM Return/Replant Units Required (Units) " fld="63" baseField="0" baseItem="0"/>
    <dataField name="PM Return/Replant Factor (Pct) " fld="62" baseField="0" baseItem="0"/>
    <dataField name="PM Y1 Safety Stock Override (Units) " fld="64" baseField="0" baseItem="0"/>
    <dataField name="L2 PM Hybrid Maximum (Units) " fld="60" baseField="0" baseItem="0"/>
    <dataField name="PM CY Total Gross Forecast Mfg Req (Units) " fld="65" baseField="0" baseItem="0"/>
    <dataField name="PM Y2 Gross Forecast (Units) " fld="66" baseField="0" baseItem="0"/>
    <dataField name="PM Y2 Seed Stock Forecast (Units) " fld="67" baseField="0" baseItem="0"/>
    <dataField name="PM Y2 Total Gross Forecast Mfg Req (Units) " fld="68" baseField="0" baseItem="0"/>
    <dataField name="Change Y2 over Y1 (Pct) " fld="70" baseField="0" baseItem="0"/>
    <dataField name="Change Y1 over CY (Pct) " fld="69" baseField="0" baseItem="0"/>
    <dataField name="CY Current Budget Forecast (Cost) " fld="71" baseField="0" baseItem="0"/>
    <dataField name="CY Mkt Funding Budget (Cost) " fld="72" baseField="0" baseItem="0"/>
    <dataField name="Bud vs Fcst (Cost) " fld="73" baseField="0" baseItem="0"/>
    <dataField name="YTD Spend (Cost) " fld="75" baseField="0" baseItem="0"/>
    <dataField name="Monthly Spend (Cost) " fld="74" baseField="0" baseItem="0"/>
    <dataField name="Remaining Offers (Cost) " fld="76" baseField="0" baseItem="0"/>
    <dataField name="YTD Spend of Revised Bud (Cost) " fld="77" baseField="0" baseItem="0"/>
    <dataField name="RBD Budget (Cost) " fld="78" baseField="0" baseItem="0"/>
    <dataField name="Y1 Target (Units) " fld="80" baseField="0" baseItem="0"/>
    <dataField name="L4 Y1 Net Sales Forecast (Units) " fld="81" baseField="0" baseItem="0"/>
    <dataField name="LY2 Net Sales Total (Units) " fld="83" baseField="0" baseItem="0"/>
    <dataField name="PM Safety Stock Model (Units) " fld="82" baseField="0" baseItem="0"/>
    <dataField name="Unallocated RBD Budget (Cost) " fld="79" baseField="0" baseItem="0"/>
    <dataField name="L3 Allocation Open Availability (Units) " fld="84" baseField="0" baseItem="0"/>
    <dataField name="L2 Allocation Open Availability (Units) " fld="85" baseField="0" baseItem="0"/>
    <dataField name="L1 Allocation Open Availability (Units) " fld="86" baseField="0" baseItem="0"/>
    <dataField name="Monthly Index (Pct) " fld="87" baseField="0" baseItem="0"/>
    <dataField name="Bagging Request (Units) " fld="88" baseField="0" baseItem="0"/>
    <dataField name="Supply Allocation (Plant Agreement) " fld="89" baseField="0" baseItem="0"/>
    <dataField name="L4 CY Net Sales Forecast (Units) " fld="90" baseField="0" baseItem="0"/>
    <dataField name="L3_Total_Allocation_Qty " fld="91" baseField="0" baseItem="0"/>
    <dataField name="L3_Total_Allocation_Qty_Loaded " fld="92" baseField="0" baseItem="0"/>
    <dataField name="L3_Reserve_Qty_Loaded " fld="93" baseField="0" baseItem="0"/>
    <dataField name="L3 _Allocated_For_Order_Qty_Loaded " fld="94" baseField="0" baseItem="0"/>
    <dataField name="L3_Reserve_Qty  " fld="95" baseField="0" baseItem="0"/>
    <dataField name="L3_Total_Order_Qty " fld="96" baseField="0" baseItem="0"/>
    <dataField name="L3_Confirmed_Order_Qty " fld="97" baseField="0" baseItem="0"/>
    <dataField name="L3_Open_Product_Allocation " fld="98" baseField="0" baseItem="0"/>
    <dataField name="L3 _Allocated_For_Order_Qty_Calc " fld="99" baseField="0" baseItem="0"/>
    <dataField name="L3_Allocated_For_Order_Qty " fld="100" baseField="0" baseItem="0"/>
    <dataField name="Additional Supply (Units) " fld="101" baseField="0" baseItem="0"/>
    <dataField name="L2 Allocation (Units) " fld="103" baseField="0" baseItem="0"/>
    <dataField name="L1 Allocation (Units) " fld="104" baseField="0" baseItem="0"/>
    <dataField name="L3 Allocation (Units) " fld="105" baseField="0" baseItem="0"/>
    <dataField name="L1 Allocation L3 View (Units) " fld="107" baseField="0" baseItem="0"/>
    <dataField name="Total Allocation L3 View (Units) " fld="106" baseField="0" baseItem="0"/>
    <dataField name="L2 Allocation L3 View (Units) " fld="108" baseField="0" baseItem="0"/>
    <dataField name="Total Allocation L2 View (Units) " fld="109" baseField="0" baseItem="0"/>
    <dataField name="L1 Allocation L2 View (Units) " fld="110" baseField="0" baseItem="0"/>
    <dataField name="Total Allocation L1 View (Units) " fld="111" baseField="0" baseItem="0"/>
    <dataField name="L1 Open Availability L3 View (Units) " fld="113" baseField="0" baseItem="0"/>
    <dataField name="Open Availability L3 View (Units) " fld="112" baseField="0" baseItem="0"/>
    <dataField name="L2 Open Availability L3 View (Units) " fld="114" baseField="0" baseItem="0"/>
    <dataField name="Open Availability L2 View (Units) " fld="115" baseField="0" baseItem="0"/>
    <dataField name="L1 Open Availability L2 View (Units) " fld="116" baseField="0" baseItem="0"/>
    <dataField name="Open Availability L1 View (Units) " fld="117" baseField="0" baseItem="0"/>
    <dataField name="L1 Y1 Net Sales Forecast (Units) " fld="119" baseField="0" baseItem="0"/>
    <dataField name="Finance Delivery Forecast (Units) " fld="118" baseField="0" baseItem="0"/>
    <dataField name="L1 Y1 Upside (Units) " fld="120" baseField="0" baseItem="0"/>
    <dataField name="L1 Y1 Consensus Forecast (Units) " fld="121" baseField="0" baseItem="0"/>
    <dataField name="L1 Y1 TD Trial Seed (Units) " fld="122" baseField="0" baseItem="0"/>
    <dataField name="L1 Y1 Marketing Samples (Units) " fld="123" baseField="0" baseItem="0"/>
    <dataField name="Monthly Statistical Forecast (units) " fld="124" baseField="0" baseItem="0"/>
    <dataField name="Input to Statistical Forecast (Units) " fld="125" baseField="0" baseItem="0"/>
    <dataField name="L4 CY Net Sales Forecast View (Units) " fld="126" baseField="0" baseItem="0"/>
    <dataField name="L4 Y1 Upside (Units) " fld="127" baseField="0" baseItem="0"/>
    <dataField name="L3 CY Net Sales Forecast View (Units) " fld="128" baseField="0" baseItem="0"/>
    <dataField name="L2 CY Net Sales Forecast View (Units) " fld="129" baseField="0" baseItem="0"/>
    <dataField name="L1 CY Net Sales Forecast View (Units) " fld="130" baseField="0" baseItem="0"/>
    <dataField name="L1 Y1 Return Rate (Pct) " fld="131" baseField="0" baseItem="0"/>
    <dataField name="L1 Y2 Net Sales Forecast (Units) " fld="132" baseField="0" baseItem="0"/>
    <dataField name="L1 PM Hybrid Maximum (Units) " fld="134" baseField="0" baseItem="0"/>
    <dataField name="L1 Y3 Net Sales Forecast (Units) " fld="133" baseField="0" baseItem="0"/>
    <dataField name="PM Y1 Total Gross Forecast Mfg Req (Units) " fld="135" baseField="0" baseItem="0"/>
    <dataField name="Sched Shpmt Qty (Units) " fld="137" baseField="0" baseItem="0"/>
    <dataField name="Open Order Qty (Units) " fld="136" baseField="0" baseItem="0"/>
    <dataField name="Recall Qty (Units) " fld="138" baseField="0" baseItem="0"/>
    <dataField name="L2 Reserve Supply Virtual Bucket (Units) " fld="142" baseField="0" baseItem="0"/>
    <dataField name="BBA Orders (Units) " fld="141" baseField="0" baseItem="0"/>
    <dataField name="L3 Reserve Supply Virtual Bucket (Units) " fld="143" baseField="0" baseItem="0"/>
    <dataField name="Gross Sales Actuals (Units) " fld="139" baseField="0" baseItem="0"/>
    <dataField name="Returns Actuals (Units) " fld="140" baseField="0" baseItem="0"/>
    <dataField name="Net Sales Actuals (Units) " fld="144" baseField="0" baseItem="0"/>
  </dataFields>
  <formats count="36">
    <format dxfId="108">
      <pivotArea outline="0" fieldPosition="0"/>
    </format>
    <format>
      <pivotArea outline="0" fieldPosition="0"/>
    </format>
    <format dxfId="107">
      <pivotArea field="-2" type="button" dataOnly="0" labelOnly="1" outline="0" axis="axisRow" fieldPosition="1"/>
    </format>
    <format dxfId="106">
      <pivotArea field="32" type="button" dataOnly="0" labelOnly="1" outline="0"/>
    </format>
    <format dxfId="105">
      <pivotArea field="31" type="button" dataOnly="0" labelOnly="1" outline="0"/>
    </format>
    <format dxfId="104">
      <pivotArea type="all" dataOnly="0" outline="0" fieldPosition="0"/>
    </format>
    <format dxfId="103">
      <pivotArea type="all" dataOnly="0" outline="0" fieldPosition="0"/>
    </format>
    <format dxfId="102">
      <pivotArea type="origin" dataOnly="0" labelOnly="1" outline="0" fieldPosition="0"/>
    </format>
    <format dxfId="101">
      <pivotArea field="-2" type="button" dataOnly="0" labelOnly="1" outline="0" axis="axisRow" fieldPosition="1"/>
    </format>
    <format dxfId="100">
      <pivotArea field="31" type="button" dataOnly="0" labelOnly="1" outline="0"/>
    </format>
    <format dxfId="99">
      <pivotArea type="topRight" dataOnly="0" labelOnly="1" outline="0" fieldPosition="0"/>
    </format>
    <format dxfId="98">
      <pivotArea type="origin" dataOnly="0" labelOnly="1" outline="0" fieldPosition="0"/>
    </format>
    <format dxfId="97">
      <pivotArea field="-2" type="button" dataOnly="0" labelOnly="1" outline="0" axis="axisRow" fieldPosition="1"/>
    </format>
    <format dxfId="96">
      <pivotArea field="31" type="button" dataOnly="0" labelOnly="1" outline="0"/>
    </format>
    <format dxfId="95">
      <pivotArea type="topRight" dataOnly="0" labelOnly="1" outline="0" fieldPosition="0"/>
    </format>
    <format dxfId="94">
      <pivotArea type="all" dataOnly="0" outline="0" fieldPosition="0"/>
    </format>
    <format dxfId="93">
      <pivotArea type="all" dataOnly="0" outline="0" fieldPosition="0"/>
    </format>
    <format dxfId="92">
      <pivotArea field="30" type="button" dataOnly="0" labelOnly="1" outline="0" axis="axisCol" fieldPosition="0"/>
    </format>
    <format dxfId="91">
      <pivotArea dataOnly="0" labelOnly="1" outline="0" fieldPosition="0">
        <references count="1">
          <reference field="30" count="0"/>
        </references>
      </pivotArea>
    </format>
    <format dxfId="90">
      <pivotArea type="origin" dataOnly="0" labelOnly="1" outline="0" fieldPosition="0"/>
    </format>
    <format dxfId="89">
      <pivotArea field="30" type="button" dataOnly="0" labelOnly="1" outline="0" axis="axisCol" fieldPosition="0"/>
    </format>
    <format dxfId="88">
      <pivotArea type="topRight" dataOnly="0" labelOnly="1" outline="0" fieldPosition="0"/>
    </format>
    <format dxfId="87">
      <pivotArea type="origin" dataOnly="0" labelOnly="1" outline="0" fieldPosition="0"/>
    </format>
    <format dxfId="86">
      <pivotArea field="-2" type="button" dataOnly="0" labelOnly="1" outline="0" axis="axisRow" fieldPosition="1"/>
    </format>
    <format dxfId="85">
      <pivotArea field="30" type="button" dataOnly="0" labelOnly="1" outline="0" axis="axisCol" fieldPosition="0"/>
    </format>
    <format dxfId="84">
      <pivotArea type="topRight" dataOnly="0" labelOnly="1" outline="0" fieldPosition="0"/>
    </format>
    <format dxfId="83">
      <pivotArea dataOnly="0" labelOnly="1" outline="0" fieldPosition="0">
        <references count="1">
          <reference field="30" count="0"/>
        </references>
      </pivotArea>
    </format>
    <format dxfId="82">
      <pivotArea type="origin" dataOnly="0" labelOnly="1" outline="0" fieldPosition="0"/>
    </format>
    <format dxfId="81">
      <pivotArea field="-2" type="button" dataOnly="0" labelOnly="1" outline="0" axis="axisRow" fieldPosition="1"/>
    </format>
    <format dxfId="80">
      <pivotArea field="30" type="button" dataOnly="0" labelOnly="1" outline="0" axis="axisCol" fieldPosition="0"/>
    </format>
    <format dxfId="79">
      <pivotArea type="topRight" dataOnly="0" labelOnly="1" outline="0" fieldPosition="0"/>
    </format>
    <format dxfId="78">
      <pivotArea dataOnly="0" labelOnly="1" outline="0" fieldPosition="0">
        <references count="1">
          <reference field="30" count="0"/>
        </references>
      </pivotArea>
    </format>
    <format dxfId="77">
      <pivotArea type="all" dataOnly="0" outline="0" fieldPosition="0"/>
    </format>
    <format dxfId="76">
      <pivotArea field="-2" type="button" dataOnly="0" labelOnly="1" outline="0" axis="axisRow" fieldPosition="1"/>
    </format>
    <format dxfId="75">
      <pivotArea field="30" type="button" dataOnly="0" labelOnly="1" outline="0" axis="axisCol" fieldPosition="0"/>
    </format>
    <format dxfId="74">
      <pivotArea dataOnly="0" labelOnly="1" outline="0" fieldPosition="0">
        <references count="1">
          <reference field="30" count="1">
            <x v="0"/>
          </reference>
        </references>
      </pivotArea>
    </format>
  </formats>
  <pivotTableStyleInfo name="Shurtap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5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IR91:IS107" firstHeaderRow="2" firstDataRow="2" firstDataCol="1"/>
  <pivotFields count="145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numFmtId="16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3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Year" fld="33" subtotal="count" baseField="0" baseItem="0"/>
  </dataFields>
  <formats count="4">
    <format dxfId="112">
      <pivotArea type="all" dataOnly="0" outline="0" fieldPosition="0"/>
    </format>
    <format dxfId="111">
      <pivotArea type="all" dataOnly="0" outline="0" fieldPosition="0"/>
    </format>
    <format dxfId="110">
      <pivotArea type="all" dataOnly="0" outline="0" fieldPosition="0"/>
    </format>
    <format dxfId="109">
      <pivotArea type="all" dataOnly="0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E27"/>
  <sheetViews>
    <sheetView workbookViewId="0">
      <selection activeCell="B1" sqref="B1"/>
    </sheetView>
  </sheetViews>
  <sheetFormatPr defaultRowHeight="12.75"/>
  <cols>
    <col min="2" max="2" width="14.28515625" customWidth="1"/>
    <col min="3" max="3" width="22.42578125" customWidth="1"/>
    <col min="4" max="4" width="22" customWidth="1"/>
    <col min="5" max="23" width="18.7109375" customWidth="1"/>
    <col min="24" max="24" width="12" bestFit="1" customWidth="1"/>
    <col min="25" max="30" width="11.85546875" customWidth="1"/>
    <col min="31" max="31" width="12" customWidth="1"/>
    <col min="32" max="32" width="10.85546875" customWidth="1"/>
    <col min="33" max="33" width="7.140625" customWidth="1"/>
    <col min="34" max="34" width="4.85546875" customWidth="1"/>
    <col min="35" max="35" width="12" customWidth="1"/>
    <col min="36" max="36" width="24.5703125" customWidth="1"/>
    <col min="37" max="37" width="37" bestFit="1" customWidth="1"/>
    <col min="38" max="38" width="37" customWidth="1"/>
    <col min="39" max="40" width="37" bestFit="1" customWidth="1"/>
    <col min="41" max="43" width="43.42578125" bestFit="1" customWidth="1"/>
    <col min="44" max="45" width="35.7109375" bestFit="1" customWidth="1"/>
    <col min="46" max="46" width="22.42578125" bestFit="1" customWidth="1"/>
    <col min="47" max="47" width="57.42578125" bestFit="1" customWidth="1"/>
    <col min="48" max="48" width="25.28515625" bestFit="1" customWidth="1"/>
    <col min="49" max="49" width="21" bestFit="1" customWidth="1"/>
    <col min="50" max="50" width="17.85546875" bestFit="1" customWidth="1"/>
    <col min="51" max="51" width="24.85546875" bestFit="1" customWidth="1"/>
    <col min="52" max="52" width="24.5703125" bestFit="1" customWidth="1"/>
    <col min="53" max="53" width="41.28515625" bestFit="1" customWidth="1"/>
    <col min="54" max="54" width="35.7109375" bestFit="1" customWidth="1"/>
    <col min="55" max="55" width="45.7109375" bestFit="1" customWidth="1"/>
    <col min="56" max="56" width="22.42578125" bestFit="1" customWidth="1"/>
    <col min="57" max="58" width="29.140625" bestFit="1" customWidth="1"/>
    <col min="59" max="59" width="25.7109375" bestFit="1" customWidth="1"/>
    <col min="60" max="63" width="34.140625" bestFit="1" customWidth="1"/>
    <col min="64" max="64" width="31.85546875" bestFit="1" customWidth="1"/>
    <col min="65" max="65" width="31.28515625" bestFit="1" customWidth="1"/>
    <col min="66" max="144" width="15.7109375" customWidth="1"/>
  </cols>
  <sheetData>
    <row r="1" spans="1:265">
      <c r="A1" s="3" t="s">
        <v>109</v>
      </c>
      <c r="B1" s="18" t="s">
        <v>102</v>
      </c>
      <c r="C1" s="18" t="s">
        <v>103</v>
      </c>
      <c r="D1" t="s">
        <v>104</v>
      </c>
      <c r="E1" t="s">
        <v>105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106</v>
      </c>
      <c r="Y1" t="s">
        <v>107</v>
      </c>
      <c r="Z1" t="s">
        <v>114</v>
      </c>
      <c r="AA1" t="s">
        <v>115</v>
      </c>
      <c r="AB1" t="s">
        <v>111</v>
      </c>
      <c r="AC1" t="s">
        <v>112</v>
      </c>
      <c r="AD1" t="s">
        <v>113</v>
      </c>
      <c r="AE1" t="s">
        <v>68</v>
      </c>
      <c r="AF1" t="s">
        <v>71</v>
      </c>
      <c r="AG1" t="s">
        <v>72</v>
      </c>
      <c r="AH1" t="s">
        <v>73</v>
      </c>
      <c r="AI1" t="s">
        <v>74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  <c r="CW1" t="s">
        <v>199</v>
      </c>
      <c r="CX1" t="s">
        <v>200</v>
      </c>
      <c r="CY1" t="s">
        <v>452</v>
      </c>
      <c r="CZ1" t="s">
        <v>201</v>
      </c>
      <c r="DA1" t="s">
        <v>202</v>
      </c>
      <c r="DB1" t="s">
        <v>203</v>
      </c>
      <c r="DC1" t="s">
        <v>204</v>
      </c>
      <c r="DD1" t="s">
        <v>205</v>
      </c>
      <c r="DE1" t="s">
        <v>206</v>
      </c>
      <c r="DF1" t="s">
        <v>207</v>
      </c>
      <c r="DG1" t="s">
        <v>208</v>
      </c>
      <c r="DH1" t="s">
        <v>209</v>
      </c>
      <c r="DI1" t="s">
        <v>210</v>
      </c>
      <c r="DJ1" t="s">
        <v>211</v>
      </c>
      <c r="DK1" t="s">
        <v>212</v>
      </c>
      <c r="DL1" t="s">
        <v>213</v>
      </c>
      <c r="DM1" t="s">
        <v>214</v>
      </c>
      <c r="DN1" t="s">
        <v>215</v>
      </c>
      <c r="DO1" t="s">
        <v>216</v>
      </c>
      <c r="DP1" t="s">
        <v>217</v>
      </c>
      <c r="DQ1" t="s">
        <v>218</v>
      </c>
      <c r="DR1" t="s">
        <v>219</v>
      </c>
      <c r="DS1" t="s">
        <v>220</v>
      </c>
      <c r="DT1" t="s">
        <v>221</v>
      </c>
      <c r="DU1" t="s">
        <v>222</v>
      </c>
      <c r="DV1" t="s">
        <v>223</v>
      </c>
      <c r="DW1" t="s">
        <v>224</v>
      </c>
      <c r="DX1" t="s">
        <v>225</v>
      </c>
      <c r="DY1" t="s">
        <v>226</v>
      </c>
      <c r="DZ1" t="s">
        <v>227</v>
      </c>
      <c r="EA1" t="s">
        <v>228</v>
      </c>
      <c r="EB1" t="s">
        <v>229</v>
      </c>
      <c r="EC1" t="s">
        <v>230</v>
      </c>
      <c r="ED1" t="s">
        <v>231</v>
      </c>
      <c r="EE1" t="s">
        <v>232</v>
      </c>
      <c r="EF1" t="s">
        <v>233</v>
      </c>
      <c r="EG1" t="s">
        <v>234</v>
      </c>
      <c r="EH1" t="s">
        <v>235</v>
      </c>
      <c r="EI1" t="s">
        <v>236</v>
      </c>
      <c r="EJ1" t="s">
        <v>453</v>
      </c>
      <c r="EK1" t="s">
        <v>454</v>
      </c>
      <c r="EL1" t="s">
        <v>237</v>
      </c>
      <c r="EM1" t="s">
        <v>238</v>
      </c>
      <c r="EN1" t="s">
        <v>239</v>
      </c>
      <c r="EO1" t="s">
        <v>455</v>
      </c>
    </row>
    <row r="2" spans="1:265">
      <c r="A2">
        <v>1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  <c r="X2" t="s">
        <v>75</v>
      </c>
      <c r="Y2" t="s">
        <v>75</v>
      </c>
      <c r="Z2" t="s">
        <v>75</v>
      </c>
      <c r="AA2" t="s">
        <v>75</v>
      </c>
      <c r="AB2" t="s">
        <v>75</v>
      </c>
      <c r="AC2" t="s">
        <v>75</v>
      </c>
      <c r="AD2" t="s">
        <v>75</v>
      </c>
      <c r="AE2">
        <v>40649</v>
      </c>
      <c r="AF2">
        <v>40634</v>
      </c>
      <c r="AG2" t="s">
        <v>76</v>
      </c>
      <c r="AH2">
        <v>2011</v>
      </c>
      <c r="AI2" t="s">
        <v>80</v>
      </c>
      <c r="AJ2">
        <v>16112.15</v>
      </c>
      <c r="AK2">
        <v>16112.15</v>
      </c>
      <c r="AL2">
        <v>16112.15</v>
      </c>
      <c r="AM2">
        <v>16112.15</v>
      </c>
      <c r="AN2">
        <v>16112.15</v>
      </c>
      <c r="AO2">
        <v>16112.15</v>
      </c>
      <c r="AP2">
        <v>16112.15</v>
      </c>
      <c r="AQ2">
        <v>16112.15</v>
      </c>
      <c r="AR2">
        <v>16112.15</v>
      </c>
      <c r="AS2">
        <v>16112.15</v>
      </c>
      <c r="AT2">
        <v>16112.15</v>
      </c>
      <c r="AU2">
        <v>16112.15</v>
      </c>
      <c r="AV2">
        <v>16112.15</v>
      </c>
      <c r="AW2">
        <v>16112.15</v>
      </c>
      <c r="AX2">
        <v>16112.15</v>
      </c>
      <c r="AY2">
        <v>16112.15</v>
      </c>
      <c r="AZ2">
        <v>16112.15</v>
      </c>
      <c r="BA2">
        <v>16112.15</v>
      </c>
      <c r="BB2">
        <v>16112.15</v>
      </c>
      <c r="BC2">
        <v>16112.15</v>
      </c>
      <c r="BD2">
        <v>16112.15</v>
      </c>
      <c r="BE2">
        <v>16112.15</v>
      </c>
      <c r="BF2">
        <v>16112.15</v>
      </c>
      <c r="BG2">
        <v>16112.15</v>
      </c>
      <c r="BH2">
        <v>16112.15</v>
      </c>
      <c r="BI2">
        <v>16112.15</v>
      </c>
      <c r="BJ2">
        <v>16112.15</v>
      </c>
      <c r="BK2">
        <v>16112.15</v>
      </c>
      <c r="BL2">
        <v>16112.15</v>
      </c>
      <c r="BM2">
        <v>16112.15</v>
      </c>
      <c r="BN2">
        <v>16112.15</v>
      </c>
      <c r="BO2">
        <v>16112.15</v>
      </c>
      <c r="BP2">
        <v>16112.15</v>
      </c>
      <c r="BQ2">
        <v>16112.15</v>
      </c>
      <c r="BR2">
        <v>16112.15</v>
      </c>
      <c r="BS2">
        <v>16112.15</v>
      </c>
      <c r="BT2">
        <v>16112.15</v>
      </c>
      <c r="BU2">
        <v>16112.15</v>
      </c>
      <c r="BV2">
        <v>16112.15</v>
      </c>
      <c r="BW2">
        <v>16112.15</v>
      </c>
      <c r="BX2">
        <v>16112.15</v>
      </c>
      <c r="BY2">
        <v>16112.15</v>
      </c>
      <c r="BZ2">
        <v>16112.15</v>
      </c>
      <c r="CA2">
        <v>16112.15</v>
      </c>
      <c r="CB2">
        <v>16112.15</v>
      </c>
      <c r="CC2">
        <v>16112.15</v>
      </c>
      <c r="CD2">
        <v>16112.15</v>
      </c>
      <c r="CE2">
        <v>16112.15</v>
      </c>
      <c r="CF2">
        <v>16112.15</v>
      </c>
      <c r="CG2">
        <v>16112.15</v>
      </c>
      <c r="CH2">
        <v>16112.15</v>
      </c>
      <c r="CI2">
        <v>16112.15</v>
      </c>
      <c r="CJ2">
        <v>16112.15</v>
      </c>
      <c r="CK2">
        <v>16112.15</v>
      </c>
      <c r="CL2">
        <v>16112.15</v>
      </c>
      <c r="CM2">
        <v>16112.15</v>
      </c>
      <c r="CN2">
        <v>16112.15</v>
      </c>
      <c r="CO2">
        <v>16112.15</v>
      </c>
      <c r="CP2">
        <v>16112.15</v>
      </c>
      <c r="CQ2">
        <v>16112.15</v>
      </c>
      <c r="CR2">
        <v>608.45962964623106</v>
      </c>
      <c r="CS2">
        <v>529.11960421887466</v>
      </c>
      <c r="CT2">
        <v>2014.7397839573484</v>
      </c>
      <c r="CU2">
        <v>622.33655284016538</v>
      </c>
      <c r="CV2">
        <v>1003.8244409703263</v>
      </c>
      <c r="CW2">
        <v>992.98919344605349</v>
      </c>
      <c r="CX2">
        <v>1748.6714106403217</v>
      </c>
      <c r="CY2">
        <v>2911.896468771396</v>
      </c>
      <c r="CZ2">
        <v>2545.6222943638991</v>
      </c>
      <c r="DA2">
        <v>2788.2600126920697</v>
      </c>
      <c r="DB2">
        <v>1678.7136327654268</v>
      </c>
      <c r="DC2">
        <v>575.52971708626967</v>
      </c>
      <c r="DD2">
        <v>2887.2551178770468</v>
      </c>
      <c r="DE2">
        <v>2612.7466839761323</v>
      </c>
      <c r="DF2">
        <v>1333.1388962749634</v>
      </c>
      <c r="DG2">
        <v>83.108646582934483</v>
      </c>
      <c r="DH2">
        <v>1300.1540720414857</v>
      </c>
      <c r="DI2">
        <v>2410.0146237640142</v>
      </c>
      <c r="DJ2">
        <v>749.7265316960569</v>
      </c>
      <c r="DK2">
        <v>264.03060641249266</v>
      </c>
      <c r="DL2">
        <v>1508.3005681431109</v>
      </c>
      <c r="DM2">
        <v>2152.100447006454</v>
      </c>
      <c r="DN2">
        <v>2739.1803848179393</v>
      </c>
      <c r="DO2">
        <v>139.21235564445823</v>
      </c>
      <c r="DP2">
        <v>1400.9528390206585</v>
      </c>
      <c r="DQ2">
        <v>1554.1607089778495</v>
      </c>
      <c r="DR2">
        <v>2438.8270518008744</v>
      </c>
      <c r="DS2">
        <v>1977.3651548167466</v>
      </c>
      <c r="DT2">
        <v>1216.505586058601</v>
      </c>
      <c r="DU2">
        <v>2083.9906301056121</v>
      </c>
      <c r="DV2">
        <v>1373.1940342178523</v>
      </c>
      <c r="DW2">
        <v>993.48609770527571</v>
      </c>
      <c r="DX2">
        <v>2369.2661762347348</v>
      </c>
      <c r="DY2">
        <v>2731.7785173261059</v>
      </c>
      <c r="DZ2">
        <v>2772.6614971596232</v>
      </c>
      <c r="EA2">
        <v>548.86812192351897</v>
      </c>
      <c r="EB2">
        <v>583.71727621348748</v>
      </c>
      <c r="EC2">
        <v>86.258011502681427</v>
      </c>
      <c r="ED2">
        <v>1194.899961373018</v>
      </c>
      <c r="EE2">
        <v>2863.6237491098832</v>
      </c>
      <c r="EF2">
        <v>1072.4582827865827</v>
      </c>
      <c r="EG2">
        <v>2451.9145175762364</v>
      </c>
      <c r="EH2">
        <v>427.28124555480474</v>
      </c>
      <c r="EI2">
        <v>2867.5791940046106</v>
      </c>
      <c r="EJ2">
        <v>986.54098407233118</v>
      </c>
      <c r="EK2">
        <v>792.06299076143694</v>
      </c>
      <c r="EL2">
        <v>2246.8828994141477</v>
      </c>
      <c r="EM2">
        <v>337.18492761252872</v>
      </c>
      <c r="EN2">
        <v>2598.1787022703497</v>
      </c>
      <c r="EO2">
        <v>4747.6466572444442</v>
      </c>
    </row>
    <row r="3" spans="1:265">
      <c r="A3">
        <v>2</v>
      </c>
      <c r="B3" t="s">
        <v>75</v>
      </c>
      <c r="C3" t="s">
        <v>75</v>
      </c>
      <c r="D3" t="s">
        <v>75</v>
      </c>
      <c r="E3" t="s">
        <v>75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75</v>
      </c>
      <c r="W3" t="s">
        <v>75</v>
      </c>
      <c r="X3" t="s">
        <v>75</v>
      </c>
      <c r="Y3" t="s">
        <v>75</v>
      </c>
      <c r="Z3" t="s">
        <v>75</v>
      </c>
      <c r="AA3" t="s">
        <v>75</v>
      </c>
      <c r="AB3" t="s">
        <v>75</v>
      </c>
      <c r="AC3" t="s">
        <v>75</v>
      </c>
      <c r="AD3" t="s">
        <v>75</v>
      </c>
      <c r="AE3">
        <v>40679</v>
      </c>
      <c r="AF3">
        <v>40664</v>
      </c>
      <c r="AG3" t="s">
        <v>76</v>
      </c>
      <c r="AH3">
        <v>2011</v>
      </c>
      <c r="AI3" t="s">
        <v>80</v>
      </c>
      <c r="AJ3">
        <v>29714.54</v>
      </c>
      <c r="AK3">
        <v>29714.54</v>
      </c>
      <c r="AL3">
        <v>29714.54</v>
      </c>
      <c r="AM3">
        <v>29714.54</v>
      </c>
      <c r="AN3">
        <v>29714.54</v>
      </c>
      <c r="AO3">
        <v>29714.54</v>
      </c>
      <c r="AP3">
        <v>29714.54</v>
      </c>
      <c r="AQ3">
        <v>29714.54</v>
      </c>
      <c r="AR3">
        <v>29714.54</v>
      </c>
      <c r="AS3">
        <v>29714.54</v>
      </c>
      <c r="AT3">
        <v>29714.54</v>
      </c>
      <c r="AU3">
        <v>29714.54</v>
      </c>
      <c r="AV3">
        <v>29714.54</v>
      </c>
      <c r="AW3">
        <v>29714.54</v>
      </c>
      <c r="AX3">
        <v>29714.54</v>
      </c>
      <c r="AY3">
        <v>29714.54</v>
      </c>
      <c r="AZ3">
        <v>29714.54</v>
      </c>
      <c r="BA3">
        <v>29714.54</v>
      </c>
      <c r="BB3">
        <v>29714.54</v>
      </c>
      <c r="BC3">
        <v>29714.54</v>
      </c>
      <c r="BD3">
        <v>29714.54</v>
      </c>
      <c r="BE3">
        <v>29714.54</v>
      </c>
      <c r="BF3">
        <v>29714.54</v>
      </c>
      <c r="BG3">
        <v>29714.54</v>
      </c>
      <c r="BH3">
        <v>29714.54</v>
      </c>
      <c r="BI3">
        <v>29714.54</v>
      </c>
      <c r="BJ3">
        <v>29714.54</v>
      </c>
      <c r="BK3">
        <v>29714.54</v>
      </c>
      <c r="BL3">
        <v>29714.54</v>
      </c>
      <c r="BM3">
        <v>29714.54</v>
      </c>
      <c r="BN3">
        <v>29714.54</v>
      </c>
      <c r="BO3">
        <v>29714.54</v>
      </c>
      <c r="BP3">
        <v>29714.54</v>
      </c>
      <c r="BQ3">
        <v>29714.54</v>
      </c>
      <c r="BR3">
        <v>29714.54</v>
      </c>
      <c r="BS3">
        <v>29714.54</v>
      </c>
      <c r="BT3">
        <v>29714.54</v>
      </c>
      <c r="BU3">
        <v>29714.54</v>
      </c>
      <c r="BV3">
        <v>29714.54</v>
      </c>
      <c r="BW3">
        <v>29714.54</v>
      </c>
      <c r="BX3">
        <v>29714.54</v>
      </c>
      <c r="BY3">
        <v>29714.54</v>
      </c>
      <c r="BZ3">
        <v>29714.54</v>
      </c>
      <c r="CA3">
        <v>29714.54</v>
      </c>
      <c r="CB3">
        <v>29714.54</v>
      </c>
      <c r="CC3">
        <v>29714.54</v>
      </c>
      <c r="CD3">
        <v>29714.54</v>
      </c>
      <c r="CE3">
        <v>29714.54</v>
      </c>
      <c r="CF3">
        <v>29714.54</v>
      </c>
      <c r="CG3">
        <v>29714.54</v>
      </c>
      <c r="CH3">
        <v>29714.54</v>
      </c>
      <c r="CI3">
        <v>29714.54</v>
      </c>
      <c r="CJ3">
        <v>29714.54</v>
      </c>
      <c r="CK3">
        <v>29714.54</v>
      </c>
      <c r="CL3">
        <v>29714.54</v>
      </c>
      <c r="CM3">
        <v>29714.54</v>
      </c>
      <c r="CN3">
        <v>29714.54</v>
      </c>
      <c r="CO3">
        <v>29714.54</v>
      </c>
      <c r="CP3">
        <v>29714.54</v>
      </c>
      <c r="CQ3">
        <v>29714.54</v>
      </c>
      <c r="CR3">
        <v>185.90150209068935</v>
      </c>
      <c r="CS3">
        <v>2835.3381634101734</v>
      </c>
      <c r="CT3">
        <v>1265.936944169546</v>
      </c>
      <c r="CU3">
        <v>2474.8418104850466</v>
      </c>
      <c r="CV3">
        <v>1950.0707515319755</v>
      </c>
      <c r="CW3">
        <v>1052.5551751368187</v>
      </c>
      <c r="CX3">
        <v>2271.297537941929</v>
      </c>
      <c r="CY3">
        <v>2319.5363224647303</v>
      </c>
      <c r="CZ3">
        <v>17.280487847146642</v>
      </c>
      <c r="DA3">
        <v>600.13794547797158</v>
      </c>
      <c r="DB3">
        <v>1200.220525690896</v>
      </c>
      <c r="DC3">
        <v>2938.6396117688205</v>
      </c>
      <c r="DD3">
        <v>1573.4270169154315</v>
      </c>
      <c r="DE3">
        <v>1436.6479050524451</v>
      </c>
      <c r="DF3">
        <v>1445.5391826899486</v>
      </c>
      <c r="DG3">
        <v>2397.0385966691051</v>
      </c>
      <c r="DH3">
        <v>1104.2716539089904</v>
      </c>
      <c r="DI3">
        <v>226.96936286181392</v>
      </c>
      <c r="DJ3">
        <v>1002.0709390087701</v>
      </c>
      <c r="DK3">
        <v>2871.6953825387163</v>
      </c>
      <c r="DL3">
        <v>1178.5825025982267</v>
      </c>
      <c r="DM3">
        <v>72.149654898119977</v>
      </c>
      <c r="DN3">
        <v>643.13168031193959</v>
      </c>
      <c r="DO3">
        <v>2305.7710456410928</v>
      </c>
      <c r="DP3">
        <v>1990.6244073418309</v>
      </c>
      <c r="DQ3">
        <v>1962.6128268451123</v>
      </c>
      <c r="DR3">
        <v>6.8374428051996006</v>
      </c>
      <c r="DS3">
        <v>2685.249641724547</v>
      </c>
      <c r="DT3">
        <v>1491.9695947957239</v>
      </c>
      <c r="DU3">
        <v>2096.7286627336057</v>
      </c>
      <c r="DV3">
        <v>2759.4709760831747</v>
      </c>
      <c r="DW3">
        <v>2326.8790566048033</v>
      </c>
      <c r="DX3">
        <v>209.022228825833</v>
      </c>
      <c r="DY3">
        <v>478.59379027074044</v>
      </c>
      <c r="DZ3">
        <v>48.06942459834751</v>
      </c>
      <c r="EA3">
        <v>975.44557724993535</v>
      </c>
      <c r="EB3">
        <v>1385.5694858906293</v>
      </c>
      <c r="EC3">
        <v>1173.2921823030401</v>
      </c>
      <c r="ED3">
        <v>2867.047100557902</v>
      </c>
      <c r="EE3">
        <v>2474.2243478248156</v>
      </c>
      <c r="EF3">
        <v>2680.1390592172643</v>
      </c>
      <c r="EG3">
        <v>2613.4449350252276</v>
      </c>
      <c r="EH3">
        <v>1951.316593040186</v>
      </c>
      <c r="EI3">
        <v>1387.3804326593752</v>
      </c>
      <c r="EJ3">
        <v>2088.7016913976709</v>
      </c>
      <c r="EK3">
        <v>2841.9150282355758</v>
      </c>
      <c r="EL3">
        <v>1667.4230215238301</v>
      </c>
      <c r="EM3">
        <v>964.11403310764433</v>
      </c>
      <c r="EN3">
        <v>45.676744161013083</v>
      </c>
      <c r="EO3">
        <v>4578.6347115492408</v>
      </c>
      <c r="JE3" t="s">
        <v>86</v>
      </c>
    </row>
    <row r="4" spans="1:265">
      <c r="A4">
        <v>3</v>
      </c>
      <c r="B4" t="s">
        <v>75</v>
      </c>
      <c r="C4" t="s">
        <v>75</v>
      </c>
      <c r="D4" t="s">
        <v>75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75</v>
      </c>
      <c r="R4" t="s">
        <v>75</v>
      </c>
      <c r="S4" t="s">
        <v>75</v>
      </c>
      <c r="T4" t="s">
        <v>75</v>
      </c>
      <c r="U4" t="s">
        <v>75</v>
      </c>
      <c r="V4" t="s">
        <v>75</v>
      </c>
      <c r="W4" t="s">
        <v>75</v>
      </c>
      <c r="X4" t="s">
        <v>75</v>
      </c>
      <c r="Y4" t="s">
        <v>75</v>
      </c>
      <c r="Z4" t="s">
        <v>75</v>
      </c>
      <c r="AA4" t="s">
        <v>75</v>
      </c>
      <c r="AB4" t="s">
        <v>75</v>
      </c>
      <c r="AC4" t="s">
        <v>75</v>
      </c>
      <c r="AD4" t="s">
        <v>75</v>
      </c>
      <c r="AE4">
        <v>40710</v>
      </c>
      <c r="AF4">
        <v>40695</v>
      </c>
      <c r="AG4" t="s">
        <v>76</v>
      </c>
      <c r="AH4">
        <v>2011</v>
      </c>
      <c r="AI4" t="s">
        <v>80</v>
      </c>
      <c r="AJ4">
        <v>11838.023676000001</v>
      </c>
      <c r="AK4">
        <v>11838.023676000001</v>
      </c>
      <c r="AL4">
        <v>11838.023676000001</v>
      </c>
      <c r="AM4">
        <v>11838.023676000001</v>
      </c>
      <c r="AN4">
        <v>11838.023676000001</v>
      </c>
      <c r="AO4">
        <v>11838.023676000001</v>
      </c>
      <c r="AP4">
        <v>11838.023676000001</v>
      </c>
      <c r="AQ4">
        <v>11838.023676000001</v>
      </c>
      <c r="AR4">
        <v>11838.023676000001</v>
      </c>
      <c r="AS4">
        <v>11838.023676000001</v>
      </c>
      <c r="AT4">
        <v>11838.023676000001</v>
      </c>
      <c r="AU4">
        <v>11838.023676000001</v>
      </c>
      <c r="AV4">
        <v>11838.023676000001</v>
      </c>
      <c r="AW4">
        <v>11838.023676000001</v>
      </c>
      <c r="AX4">
        <v>11838.023676000001</v>
      </c>
      <c r="AY4">
        <v>11838.023676000001</v>
      </c>
      <c r="AZ4">
        <v>11838.023676000001</v>
      </c>
      <c r="BA4">
        <v>11838.023676000001</v>
      </c>
      <c r="BB4">
        <v>11838.023676000001</v>
      </c>
      <c r="BC4">
        <v>11838.023676000001</v>
      </c>
      <c r="BD4">
        <v>11838.023676000001</v>
      </c>
      <c r="BE4">
        <v>11838.023676000001</v>
      </c>
      <c r="BF4">
        <v>11838.023676000001</v>
      </c>
      <c r="BG4">
        <v>11838.023676000001</v>
      </c>
      <c r="BH4">
        <v>11838.023676000001</v>
      </c>
      <c r="BI4">
        <v>11838.023676000001</v>
      </c>
      <c r="BJ4">
        <v>11838.023676000001</v>
      </c>
      <c r="BK4">
        <v>11838.023676000001</v>
      </c>
      <c r="BL4">
        <v>11838.023676000001</v>
      </c>
      <c r="BM4">
        <v>11838.023676000001</v>
      </c>
      <c r="BN4">
        <v>11838.023676000001</v>
      </c>
      <c r="BO4">
        <v>11838.023676000001</v>
      </c>
      <c r="BP4">
        <v>11838.023676000001</v>
      </c>
      <c r="BQ4">
        <v>11838.023676000001</v>
      </c>
      <c r="BR4">
        <v>11838.023676000001</v>
      </c>
      <c r="BS4">
        <v>11838.023676000001</v>
      </c>
      <c r="BT4">
        <v>11838.023676000001</v>
      </c>
      <c r="BU4">
        <v>11838.023676000001</v>
      </c>
      <c r="BV4">
        <v>11838.023676000001</v>
      </c>
      <c r="BW4">
        <v>11838.023676000001</v>
      </c>
      <c r="BX4">
        <v>11838.023676000001</v>
      </c>
      <c r="BY4">
        <v>11838.023676000001</v>
      </c>
      <c r="BZ4">
        <v>11838.023676000001</v>
      </c>
      <c r="CA4">
        <v>11838.023676000001</v>
      </c>
      <c r="CB4">
        <v>11838.023676000001</v>
      </c>
      <c r="CC4">
        <v>11838.023676000001</v>
      </c>
      <c r="CD4">
        <v>11838.023676000001</v>
      </c>
      <c r="CE4">
        <v>11838.023676000001</v>
      </c>
      <c r="CF4">
        <v>11838.023676000001</v>
      </c>
      <c r="CG4">
        <v>11838.023676000001</v>
      </c>
      <c r="CH4">
        <v>11838.023676000001</v>
      </c>
      <c r="CI4">
        <v>11838.023676000001</v>
      </c>
      <c r="CJ4">
        <v>11838.023676000001</v>
      </c>
      <c r="CK4">
        <v>11838.023676000001</v>
      </c>
      <c r="CL4">
        <v>11838.023676000001</v>
      </c>
      <c r="CM4">
        <v>11838.023676000001</v>
      </c>
      <c r="CN4">
        <v>11838.023676000001</v>
      </c>
      <c r="CO4">
        <v>11838.023676000001</v>
      </c>
      <c r="CP4">
        <v>11838.023676000001</v>
      </c>
      <c r="CQ4">
        <v>11838.023676000001</v>
      </c>
      <c r="CR4">
        <v>1193.9799289579</v>
      </c>
      <c r="CS4">
        <v>1375.595382749673</v>
      </c>
      <c r="CT4">
        <v>2274.3398216346959</v>
      </c>
      <c r="CU4">
        <v>516.62220186010279</v>
      </c>
      <c r="CV4">
        <v>2196.9069790836461</v>
      </c>
      <c r="CW4">
        <v>1132.1946613857799</v>
      </c>
      <c r="CX4">
        <v>2500.7368595185976</v>
      </c>
      <c r="CY4">
        <v>140.36263448532949</v>
      </c>
      <c r="CZ4">
        <v>1164.7052745436622</v>
      </c>
      <c r="DA4">
        <v>1210.2203565976063</v>
      </c>
      <c r="DB4">
        <v>683.83035946660925</v>
      </c>
      <c r="DC4">
        <v>681.25953350951113</v>
      </c>
      <c r="DD4">
        <v>382.82097504885292</v>
      </c>
      <c r="DE4">
        <v>1131.5912243198686</v>
      </c>
      <c r="DF4">
        <v>2590.1390320321257</v>
      </c>
      <c r="DG4">
        <v>2636.2153045072814</v>
      </c>
      <c r="DH4">
        <v>572.38994067846318</v>
      </c>
      <c r="DI4">
        <v>190.56460456294832</v>
      </c>
      <c r="DJ4">
        <v>2124.7863350449697</v>
      </c>
      <c r="DK4">
        <v>2134.5028592233202</v>
      </c>
      <c r="DL4">
        <v>1044.3793523743398</v>
      </c>
      <c r="DM4">
        <v>2896.2252356642643</v>
      </c>
      <c r="DN4">
        <v>303.96097901590656</v>
      </c>
      <c r="DO4">
        <v>900.25326501678205</v>
      </c>
      <c r="DP4">
        <v>2781.2467879978467</v>
      </c>
      <c r="DQ4">
        <v>1402.4530540478031</v>
      </c>
      <c r="DR4">
        <v>1531.0948530838407</v>
      </c>
      <c r="DS4">
        <v>151.66381135202033</v>
      </c>
      <c r="DT4">
        <v>1767.0621311514803</v>
      </c>
      <c r="DU4">
        <v>2707.9781024253698</v>
      </c>
      <c r="DV4">
        <v>2026.4885445841221</v>
      </c>
      <c r="DW4">
        <v>1540.8145212938909</v>
      </c>
      <c r="DX4">
        <v>345.54048663427437</v>
      </c>
      <c r="DY4">
        <v>259.88463416007687</v>
      </c>
      <c r="DZ4">
        <v>2366.3606635986644</v>
      </c>
      <c r="EA4">
        <v>1221.2918502048394</v>
      </c>
      <c r="EB4">
        <v>556.5611522774692</v>
      </c>
      <c r="EC4">
        <v>2486.7646065118897</v>
      </c>
      <c r="ED4">
        <v>1498.1191158585902</v>
      </c>
      <c r="EE4">
        <v>2424.6523978259061</v>
      </c>
      <c r="EF4">
        <v>1301.1570253752125</v>
      </c>
      <c r="EG4">
        <v>2090.3918089325498</v>
      </c>
      <c r="EH4">
        <v>110.28256685439075</v>
      </c>
      <c r="EI4">
        <v>1992.1600886637891</v>
      </c>
      <c r="EJ4">
        <v>2083.1176877330831</v>
      </c>
      <c r="EK4">
        <v>546.29954920699083</v>
      </c>
      <c r="EL4">
        <v>1794.2215937281239</v>
      </c>
      <c r="EM4">
        <v>1623.6767629017229</v>
      </c>
      <c r="EN4">
        <v>2334.5700083216366</v>
      </c>
      <c r="EO4">
        <v>915.45061644147552</v>
      </c>
    </row>
    <row r="5" spans="1:265">
      <c r="A5">
        <v>4</v>
      </c>
      <c r="B5" t="s">
        <v>75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75</v>
      </c>
      <c r="K5" t="s">
        <v>75</v>
      </c>
      <c r="L5" t="s">
        <v>75</v>
      </c>
      <c r="M5" t="s">
        <v>75</v>
      </c>
      <c r="N5" t="s">
        <v>75</v>
      </c>
      <c r="O5" t="s">
        <v>75</v>
      </c>
      <c r="P5" t="s">
        <v>75</v>
      </c>
      <c r="Q5" t="s">
        <v>75</v>
      </c>
      <c r="R5" t="s">
        <v>75</v>
      </c>
      <c r="S5" t="s">
        <v>75</v>
      </c>
      <c r="T5" t="s">
        <v>75</v>
      </c>
      <c r="U5" t="s">
        <v>75</v>
      </c>
      <c r="V5" t="s">
        <v>75</v>
      </c>
      <c r="W5" t="s">
        <v>75</v>
      </c>
      <c r="X5" t="s">
        <v>75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>
        <v>40740</v>
      </c>
      <c r="AF5">
        <v>40725</v>
      </c>
      <c r="AG5" t="s">
        <v>77</v>
      </c>
      <c r="AH5">
        <v>2011</v>
      </c>
      <c r="AI5" t="s">
        <v>81</v>
      </c>
      <c r="AJ5">
        <v>18135.036270000001</v>
      </c>
      <c r="AK5">
        <v>18135.036270000001</v>
      </c>
      <c r="AL5">
        <v>18135.036270000001</v>
      </c>
      <c r="AM5">
        <v>18135.036270000001</v>
      </c>
      <c r="AN5">
        <v>18135.036270000001</v>
      </c>
      <c r="AO5">
        <v>18135.036270000001</v>
      </c>
      <c r="AP5">
        <v>18135.036270000001</v>
      </c>
      <c r="AQ5">
        <v>18135.036270000001</v>
      </c>
      <c r="AR5">
        <v>18135.036270000001</v>
      </c>
      <c r="AS5">
        <v>18135.036270000001</v>
      </c>
      <c r="AT5">
        <v>18135.036270000001</v>
      </c>
      <c r="AU5">
        <v>18135.036270000001</v>
      </c>
      <c r="AV5">
        <v>18135.036270000001</v>
      </c>
      <c r="AW5">
        <v>18135.036270000001</v>
      </c>
      <c r="AX5">
        <v>18135.036270000001</v>
      </c>
      <c r="AY5">
        <v>18135.036270000001</v>
      </c>
      <c r="AZ5">
        <v>18135.036270000001</v>
      </c>
      <c r="BA5">
        <v>18135.036270000001</v>
      </c>
      <c r="BB5">
        <v>18135.036270000001</v>
      </c>
      <c r="BC5">
        <v>18135.036270000001</v>
      </c>
      <c r="BD5">
        <v>18135.036270000001</v>
      </c>
      <c r="BE5">
        <v>18135.036270000001</v>
      </c>
      <c r="BF5">
        <v>18135.036270000001</v>
      </c>
      <c r="BG5">
        <v>18135.036270000001</v>
      </c>
      <c r="BH5">
        <v>18135.036270000001</v>
      </c>
      <c r="BI5">
        <v>18135.036270000001</v>
      </c>
      <c r="BJ5">
        <v>18135.036270000001</v>
      </c>
      <c r="BK5">
        <v>18135.036270000001</v>
      </c>
      <c r="BL5">
        <v>18135.036270000001</v>
      </c>
      <c r="BM5">
        <v>18135.036270000001</v>
      </c>
      <c r="BN5">
        <v>18135.036270000001</v>
      </c>
      <c r="BO5">
        <v>18135.036270000001</v>
      </c>
      <c r="BP5">
        <v>18135.036270000001</v>
      </c>
      <c r="BQ5">
        <v>18135.036270000001</v>
      </c>
      <c r="BR5">
        <v>18135.036270000001</v>
      </c>
      <c r="BS5">
        <v>18135.036270000001</v>
      </c>
      <c r="BT5">
        <v>18135.036270000001</v>
      </c>
      <c r="BU5">
        <v>18135.036270000001</v>
      </c>
      <c r="BV5">
        <v>18135.036270000001</v>
      </c>
      <c r="BW5">
        <v>18135.036270000001</v>
      </c>
      <c r="BX5">
        <v>18135.036270000001</v>
      </c>
      <c r="BY5">
        <v>18135.036270000001</v>
      </c>
      <c r="BZ5">
        <v>18135.036270000001</v>
      </c>
      <c r="CA5">
        <v>18135.036270000001</v>
      </c>
      <c r="CB5">
        <v>18135.036270000001</v>
      </c>
      <c r="CC5">
        <v>18135.036270000001</v>
      </c>
      <c r="CD5">
        <v>18135.036270000001</v>
      </c>
      <c r="CE5">
        <v>18135.036270000001</v>
      </c>
      <c r="CF5">
        <v>18135.036270000001</v>
      </c>
      <c r="CG5">
        <v>18135.036270000001</v>
      </c>
      <c r="CH5">
        <v>18135.036270000001</v>
      </c>
      <c r="CI5">
        <v>18135.036270000001</v>
      </c>
      <c r="CJ5">
        <v>18135.036270000001</v>
      </c>
      <c r="CK5">
        <v>18135.036270000001</v>
      </c>
      <c r="CL5">
        <v>18135.036270000001</v>
      </c>
      <c r="CM5">
        <v>18135.036270000001</v>
      </c>
      <c r="CN5">
        <v>18135.036270000001</v>
      </c>
      <c r="CO5">
        <v>18135.036270000001</v>
      </c>
      <c r="CP5">
        <v>18135.036270000001</v>
      </c>
      <c r="CQ5">
        <v>18135.036270000001</v>
      </c>
      <c r="CR5">
        <v>2874.3761084654952</v>
      </c>
      <c r="CS5">
        <v>1820.28406309713</v>
      </c>
      <c r="CT5">
        <v>504.36708345402616</v>
      </c>
      <c r="CU5">
        <v>2871.011581100433</v>
      </c>
      <c r="CV5">
        <v>1146.3990470533527</v>
      </c>
      <c r="CW5">
        <v>2412.3882690124619</v>
      </c>
      <c r="CX5">
        <v>2477.6237933782431</v>
      </c>
      <c r="CY5">
        <v>2179.942640316488</v>
      </c>
      <c r="CZ5">
        <v>468.95726188284368</v>
      </c>
      <c r="DA5">
        <v>476.72575716687948</v>
      </c>
      <c r="DB5">
        <v>996.20411229594458</v>
      </c>
      <c r="DC5">
        <v>1554.3795999053912</v>
      </c>
      <c r="DD5">
        <v>1603.4746240218399</v>
      </c>
      <c r="DE5">
        <v>2242.4514094259639</v>
      </c>
      <c r="DF5">
        <v>118.97688444001808</v>
      </c>
      <c r="DG5">
        <v>2668.1071873808796</v>
      </c>
      <c r="DH5">
        <v>2545.4867814656836</v>
      </c>
      <c r="DI5">
        <v>2655.1222902440413</v>
      </c>
      <c r="DJ5">
        <v>584.12151777840472</v>
      </c>
      <c r="DK5">
        <v>2379.5939543224326</v>
      </c>
      <c r="DL5">
        <v>2657.3863859668768</v>
      </c>
      <c r="DM5">
        <v>843.40084582584177</v>
      </c>
      <c r="DN5">
        <v>1174.4883327911721</v>
      </c>
      <c r="DO5">
        <v>2436.5705898396955</v>
      </c>
      <c r="DP5">
        <v>1514.7567623136977</v>
      </c>
      <c r="DQ5">
        <v>63.46407680163901</v>
      </c>
      <c r="DR5">
        <v>2178.8882307038716</v>
      </c>
      <c r="DS5">
        <v>1079.1654887085551</v>
      </c>
      <c r="DT5">
        <v>45.25459785114716</v>
      </c>
      <c r="DU5">
        <v>2159.0806443101087</v>
      </c>
      <c r="DV5">
        <v>410.0834265628821</v>
      </c>
      <c r="DW5">
        <v>2286.1105384493044</v>
      </c>
      <c r="DX5">
        <v>989.63907697690854</v>
      </c>
      <c r="DY5">
        <v>984.43431985009329</v>
      </c>
      <c r="DZ5">
        <v>2444.642958518994</v>
      </c>
      <c r="EA5">
        <v>1839.8882491449908</v>
      </c>
      <c r="EB5">
        <v>773.71403627432892</v>
      </c>
      <c r="EC5">
        <v>2940.402140234441</v>
      </c>
      <c r="ED5">
        <v>2712.2264986863402</v>
      </c>
      <c r="EE5">
        <v>877.26692831196453</v>
      </c>
      <c r="EF5">
        <v>1151.9371885713667</v>
      </c>
      <c r="EG5">
        <v>2382.0329665928716</v>
      </c>
      <c r="EH5">
        <v>2490.3837359698723</v>
      </c>
      <c r="EI5">
        <v>1302.4517347292583</v>
      </c>
      <c r="EJ5">
        <v>1200.7204370098109</v>
      </c>
      <c r="EK5">
        <v>2879.1618762775342</v>
      </c>
      <c r="EL5">
        <v>1894.8047272022282</v>
      </c>
      <c r="EM5">
        <v>1714.0377114818737</v>
      </c>
      <c r="EN5">
        <v>2057.2828611695286</v>
      </c>
      <c r="EO5">
        <v>4266.7730466513995</v>
      </c>
    </row>
    <row r="6" spans="1:265">
      <c r="A6">
        <v>5</v>
      </c>
      <c r="B6" t="s">
        <v>75</v>
      </c>
      <c r="C6" t="s">
        <v>75</v>
      </c>
      <c r="D6" t="s">
        <v>75</v>
      </c>
      <c r="E6" t="s">
        <v>75</v>
      </c>
      <c r="F6" t="s">
        <v>75</v>
      </c>
      <c r="G6" t="s">
        <v>75</v>
      </c>
      <c r="H6" t="s">
        <v>75</v>
      </c>
      <c r="I6" t="s">
        <v>75</v>
      </c>
      <c r="J6" t="s">
        <v>75</v>
      </c>
      <c r="K6" t="s">
        <v>75</v>
      </c>
      <c r="L6" t="s">
        <v>75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75</v>
      </c>
      <c r="S6" t="s">
        <v>75</v>
      </c>
      <c r="T6" t="s">
        <v>75</v>
      </c>
      <c r="U6" t="s">
        <v>75</v>
      </c>
      <c r="V6" t="s">
        <v>75</v>
      </c>
      <c r="W6" t="s">
        <v>75</v>
      </c>
      <c r="X6" t="s">
        <v>75</v>
      </c>
      <c r="Y6" t="s">
        <v>75</v>
      </c>
      <c r="Z6" t="s">
        <v>75</v>
      </c>
      <c r="AA6" t="s">
        <v>75</v>
      </c>
      <c r="AB6" t="s">
        <v>75</v>
      </c>
      <c r="AC6" t="s">
        <v>75</v>
      </c>
      <c r="AD6" t="s">
        <v>75</v>
      </c>
      <c r="AE6">
        <v>40771</v>
      </c>
      <c r="AF6">
        <v>40756</v>
      </c>
      <c r="AG6" t="s">
        <v>77</v>
      </c>
      <c r="AH6">
        <v>2011</v>
      </c>
      <c r="AI6" t="s">
        <v>81</v>
      </c>
      <c r="AJ6">
        <v>11463.022926</v>
      </c>
      <c r="AK6">
        <v>11463.022926</v>
      </c>
      <c r="AL6">
        <v>11463.022926</v>
      </c>
      <c r="AM6">
        <v>11463.022926</v>
      </c>
      <c r="AN6">
        <v>11463.022926</v>
      </c>
      <c r="AO6">
        <v>11463.022926</v>
      </c>
      <c r="AP6">
        <v>11463.022926</v>
      </c>
      <c r="AQ6">
        <v>11463.022926</v>
      </c>
      <c r="AR6">
        <v>11463.022926</v>
      </c>
      <c r="AS6">
        <v>11463.022926</v>
      </c>
      <c r="AT6">
        <v>11463.022926</v>
      </c>
      <c r="AU6">
        <v>11463.022926</v>
      </c>
      <c r="AV6">
        <v>11463.022926</v>
      </c>
      <c r="AW6">
        <v>11463.022926</v>
      </c>
      <c r="AX6">
        <v>11463.022926</v>
      </c>
      <c r="AY6">
        <v>11463.022926</v>
      </c>
      <c r="AZ6">
        <v>11463.022926</v>
      </c>
      <c r="BA6">
        <v>11463.022926</v>
      </c>
      <c r="BB6">
        <v>11463.022926</v>
      </c>
      <c r="BC6">
        <v>11463.022926</v>
      </c>
      <c r="BD6">
        <v>11463.022926</v>
      </c>
      <c r="BE6">
        <v>11463.022926</v>
      </c>
      <c r="BF6">
        <v>11463.022926</v>
      </c>
      <c r="BG6">
        <v>11463.022926</v>
      </c>
      <c r="BH6">
        <v>11463.022926</v>
      </c>
      <c r="BI6">
        <v>11463.022926</v>
      </c>
      <c r="BJ6">
        <v>11463.022926</v>
      </c>
      <c r="BK6">
        <v>11463.022926</v>
      </c>
      <c r="BL6">
        <v>11463.022926</v>
      </c>
      <c r="BM6">
        <v>11463.022926</v>
      </c>
      <c r="BN6">
        <v>11463.022926</v>
      </c>
      <c r="BO6">
        <v>11463.022926</v>
      </c>
      <c r="BP6">
        <v>11463.022926</v>
      </c>
      <c r="BQ6">
        <v>11463.022926</v>
      </c>
      <c r="BR6">
        <v>11463.022926</v>
      </c>
      <c r="BS6">
        <v>11463.022926</v>
      </c>
      <c r="BT6">
        <v>11463.022926</v>
      </c>
      <c r="BU6">
        <v>11463.022926</v>
      </c>
      <c r="BV6">
        <v>11463.022926</v>
      </c>
      <c r="BW6">
        <v>11463.022926</v>
      </c>
      <c r="BX6">
        <v>11463.022926</v>
      </c>
      <c r="BY6">
        <v>11463.022926</v>
      </c>
      <c r="BZ6">
        <v>11463.022926</v>
      </c>
      <c r="CA6">
        <v>11463.022926</v>
      </c>
      <c r="CB6">
        <v>11463.022926</v>
      </c>
      <c r="CC6">
        <v>11463.022926</v>
      </c>
      <c r="CD6">
        <v>11463.022926</v>
      </c>
      <c r="CE6">
        <v>11463.022926</v>
      </c>
      <c r="CF6">
        <v>11463.022926</v>
      </c>
      <c r="CG6">
        <v>11463.022926</v>
      </c>
      <c r="CH6">
        <v>11463.022926</v>
      </c>
      <c r="CI6">
        <v>11463.022926</v>
      </c>
      <c r="CJ6">
        <v>11463.022926</v>
      </c>
      <c r="CK6">
        <v>11463.022926</v>
      </c>
      <c r="CL6">
        <v>11463.022926</v>
      </c>
      <c r="CM6">
        <v>11463.022926</v>
      </c>
      <c r="CN6">
        <v>11463.022926</v>
      </c>
      <c r="CO6">
        <v>11463.022926</v>
      </c>
      <c r="CP6">
        <v>11463.022926</v>
      </c>
      <c r="CQ6">
        <v>11463.022926</v>
      </c>
      <c r="CR6">
        <v>2172.689778223817</v>
      </c>
      <c r="CS6">
        <v>206.97442897146124</v>
      </c>
      <c r="CT6">
        <v>231.55381044159174</v>
      </c>
      <c r="CU6">
        <v>1963.5990028790297</v>
      </c>
      <c r="CV6">
        <v>187.63046937954809</v>
      </c>
      <c r="CW6">
        <v>114.21907896249795</v>
      </c>
      <c r="CX6">
        <v>1634.71697265327</v>
      </c>
      <c r="CY6">
        <v>810.00922744519937</v>
      </c>
      <c r="CZ6">
        <v>801.23488224335813</v>
      </c>
      <c r="DA6">
        <v>1290.4176446906356</v>
      </c>
      <c r="DB6">
        <v>1692.7144599358535</v>
      </c>
      <c r="DC6">
        <v>1621.5216784321426</v>
      </c>
      <c r="DD6">
        <v>2972.4589377055163</v>
      </c>
      <c r="DE6">
        <v>1704.5839540080224</v>
      </c>
      <c r="DF6">
        <v>122.59102983446013</v>
      </c>
      <c r="DG6">
        <v>1738.437510659656</v>
      </c>
      <c r="DH6">
        <v>2691.5433563974602</v>
      </c>
      <c r="DI6">
        <v>208.30460415473516</v>
      </c>
      <c r="DJ6">
        <v>1981.4261945181174</v>
      </c>
      <c r="DK6">
        <v>951.01373755201644</v>
      </c>
      <c r="DL6">
        <v>929.46922962808378</v>
      </c>
      <c r="DM6">
        <v>846.22109883787027</v>
      </c>
      <c r="DN6">
        <v>2228.2672417367562</v>
      </c>
      <c r="DO6">
        <v>2531.3801221039266</v>
      </c>
      <c r="DP6">
        <v>1451.7201126103485</v>
      </c>
      <c r="DQ6">
        <v>2939.4826048284381</v>
      </c>
      <c r="DR6">
        <v>1359.6538901883966</v>
      </c>
      <c r="DS6">
        <v>1927.9243956770226</v>
      </c>
      <c r="DT6">
        <v>2235.8051875005385</v>
      </c>
      <c r="DU6">
        <v>394.80610369745392</v>
      </c>
      <c r="DV6">
        <v>2150.8817085791188</v>
      </c>
      <c r="DW6">
        <v>591.18099958059429</v>
      </c>
      <c r="DX6">
        <v>1909.9867735145626</v>
      </c>
      <c r="DY6">
        <v>2153.3486728348671</v>
      </c>
      <c r="DZ6">
        <v>2413.5675048829848</v>
      </c>
      <c r="EA6">
        <v>929.60228427743004</v>
      </c>
      <c r="EB6">
        <v>1799.5767827811189</v>
      </c>
      <c r="EC6">
        <v>413.94928977216949</v>
      </c>
      <c r="ED6">
        <v>2324.346878457241</v>
      </c>
      <c r="EE6">
        <v>1851.367973395211</v>
      </c>
      <c r="EF6">
        <v>574.68520170115505</v>
      </c>
      <c r="EG6">
        <v>2632.2387675834971</v>
      </c>
      <c r="EH6">
        <v>899.66850291800961</v>
      </c>
      <c r="EI6">
        <v>1204.0682606346281</v>
      </c>
      <c r="EJ6">
        <v>1150.8628709233592</v>
      </c>
      <c r="EK6">
        <v>2556.453490784003</v>
      </c>
      <c r="EL6">
        <v>487.2129110440622</v>
      </c>
      <c r="EM6">
        <v>1839.704928767123</v>
      </c>
      <c r="EN6">
        <v>582.16702748926605</v>
      </c>
      <c r="EO6">
        <v>3952.4078170974276</v>
      </c>
    </row>
    <row r="7" spans="1:265">
      <c r="A7">
        <v>6</v>
      </c>
      <c r="B7" t="s">
        <v>75</v>
      </c>
      <c r="C7" t="s">
        <v>75</v>
      </c>
      <c r="D7" t="s">
        <v>75</v>
      </c>
      <c r="E7" t="s">
        <v>75</v>
      </c>
      <c r="F7" t="s">
        <v>75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75</v>
      </c>
      <c r="T7" t="s">
        <v>75</v>
      </c>
      <c r="U7" t="s">
        <v>75</v>
      </c>
      <c r="V7" t="s">
        <v>75</v>
      </c>
      <c r="W7" t="s">
        <v>75</v>
      </c>
      <c r="X7" t="s">
        <v>75</v>
      </c>
      <c r="Y7" t="s">
        <v>75</v>
      </c>
      <c r="Z7" t="s">
        <v>75</v>
      </c>
      <c r="AA7" t="s">
        <v>75</v>
      </c>
      <c r="AB7" t="s">
        <v>75</v>
      </c>
      <c r="AC7" t="s">
        <v>75</v>
      </c>
      <c r="AD7" t="s">
        <v>75</v>
      </c>
      <c r="AE7">
        <v>40802</v>
      </c>
      <c r="AF7">
        <v>40787</v>
      </c>
      <c r="AG7" t="s">
        <v>77</v>
      </c>
      <c r="AH7">
        <v>2011</v>
      </c>
      <c r="AI7" t="s">
        <v>81</v>
      </c>
      <c r="AJ7">
        <v>23460.046920000001</v>
      </c>
      <c r="AK7">
        <v>23460.046920000001</v>
      </c>
      <c r="AL7">
        <v>23460.046920000001</v>
      </c>
      <c r="AM7">
        <v>23460.046920000001</v>
      </c>
      <c r="AN7">
        <v>23460.046920000001</v>
      </c>
      <c r="AO7">
        <v>23460.046920000001</v>
      </c>
      <c r="AP7">
        <v>23460.046920000001</v>
      </c>
      <c r="AQ7">
        <v>23460.046920000001</v>
      </c>
      <c r="AR7">
        <v>23460.046920000001</v>
      </c>
      <c r="AS7">
        <v>23460.046920000001</v>
      </c>
      <c r="AT7">
        <v>23460.046920000001</v>
      </c>
      <c r="AU7">
        <v>23460.046920000001</v>
      </c>
      <c r="AV7">
        <v>23460.046920000001</v>
      </c>
      <c r="AW7">
        <v>23460.046920000001</v>
      </c>
      <c r="AX7">
        <v>23460.046920000001</v>
      </c>
      <c r="AY7">
        <v>23460.046920000001</v>
      </c>
      <c r="AZ7">
        <v>23460.046920000001</v>
      </c>
      <c r="BA7">
        <v>23460.046920000001</v>
      </c>
      <c r="BB7">
        <v>23460.046920000001</v>
      </c>
      <c r="BC7">
        <v>23460.046920000001</v>
      </c>
      <c r="BD7">
        <v>23460.046920000001</v>
      </c>
      <c r="BE7">
        <v>23460.046920000001</v>
      </c>
      <c r="BF7">
        <v>23460.046920000001</v>
      </c>
      <c r="BG7">
        <v>23460.046920000001</v>
      </c>
      <c r="BH7">
        <v>23460.046920000001</v>
      </c>
      <c r="BI7">
        <v>23460.046920000001</v>
      </c>
      <c r="BJ7">
        <v>23460.046920000001</v>
      </c>
      <c r="BK7">
        <v>23460.046920000001</v>
      </c>
      <c r="BL7">
        <v>23460.046920000001</v>
      </c>
      <c r="BM7">
        <v>23460.046920000001</v>
      </c>
      <c r="BN7">
        <v>23460.046920000001</v>
      </c>
      <c r="BO7">
        <v>23460.046920000001</v>
      </c>
      <c r="BP7">
        <v>23460.046920000001</v>
      </c>
      <c r="BQ7">
        <v>23460.046920000001</v>
      </c>
      <c r="BR7">
        <v>23460.046920000001</v>
      </c>
      <c r="BS7">
        <v>23460.046920000001</v>
      </c>
      <c r="BT7">
        <v>23460.046920000001</v>
      </c>
      <c r="BU7">
        <v>23460.046920000001</v>
      </c>
      <c r="BV7">
        <v>23460.046920000001</v>
      </c>
      <c r="BW7">
        <v>23460.046920000001</v>
      </c>
      <c r="BX7">
        <v>23460.046920000001</v>
      </c>
      <c r="BY7">
        <v>23460.046920000001</v>
      </c>
      <c r="BZ7">
        <v>23460.046920000001</v>
      </c>
      <c r="CA7">
        <v>23460.046920000001</v>
      </c>
      <c r="CB7">
        <v>23460.046920000001</v>
      </c>
      <c r="CC7">
        <v>23460.046920000001</v>
      </c>
      <c r="CD7">
        <v>23460.046920000001</v>
      </c>
      <c r="CE7">
        <v>23460.046920000001</v>
      </c>
      <c r="CF7">
        <v>23460.046920000001</v>
      </c>
      <c r="CG7">
        <v>23460.046920000001</v>
      </c>
      <c r="CH7">
        <v>23460.046920000001</v>
      </c>
      <c r="CI7">
        <v>23460.046920000001</v>
      </c>
      <c r="CJ7">
        <v>23460.046920000001</v>
      </c>
      <c r="CK7">
        <v>23460.046920000001</v>
      </c>
      <c r="CL7">
        <v>23460.046920000001</v>
      </c>
      <c r="CM7">
        <v>23460.046920000001</v>
      </c>
      <c r="CN7">
        <v>23460.046920000001</v>
      </c>
      <c r="CO7">
        <v>23460.046920000001</v>
      </c>
      <c r="CP7">
        <v>23460.046920000001</v>
      </c>
      <c r="CQ7">
        <v>23460.046920000001</v>
      </c>
      <c r="CR7">
        <v>674.59269056515495</v>
      </c>
      <c r="CS7">
        <v>2805.232636623598</v>
      </c>
      <c r="CT7">
        <v>653.25330083299127</v>
      </c>
      <c r="CU7">
        <v>642.5343816924975</v>
      </c>
      <c r="CV7">
        <v>2086.2279281852134</v>
      </c>
      <c r="CW7">
        <v>2634.8743665673965</v>
      </c>
      <c r="CX7">
        <v>2978.2704386175697</v>
      </c>
      <c r="CY7">
        <v>281.73330296700772</v>
      </c>
      <c r="CZ7">
        <v>373.5847156017291</v>
      </c>
      <c r="DA7">
        <v>745.50710215756988</v>
      </c>
      <c r="DB7">
        <v>2790.0756901218465</v>
      </c>
      <c r="DC7">
        <v>1650.1529969725307</v>
      </c>
      <c r="DD7">
        <v>1970.0928022560174</v>
      </c>
      <c r="DE7">
        <v>235.96977618275571</v>
      </c>
      <c r="DF7">
        <v>2168.3905607081329</v>
      </c>
      <c r="DG7">
        <v>2193.1951821275293</v>
      </c>
      <c r="DH7">
        <v>2512.8549955754434</v>
      </c>
      <c r="DI7">
        <v>2071.3259433684507</v>
      </c>
      <c r="DJ7">
        <v>2559.6414733200236</v>
      </c>
      <c r="DK7">
        <v>993.07502445279283</v>
      </c>
      <c r="DL7">
        <v>796.83350422043816</v>
      </c>
      <c r="DM7">
        <v>1317.5566218416734</v>
      </c>
      <c r="DN7">
        <v>2468.3749215903244</v>
      </c>
      <c r="DO7">
        <v>745.51707448598495</v>
      </c>
      <c r="DP7">
        <v>1487.2110988226837</v>
      </c>
      <c r="DQ7">
        <v>2323.9050805681582</v>
      </c>
      <c r="DR7">
        <v>619.87134927475336</v>
      </c>
      <c r="DS7">
        <v>1773.1968954854151</v>
      </c>
      <c r="DT7">
        <v>931.22471495809214</v>
      </c>
      <c r="DU7">
        <v>2110.3253563679482</v>
      </c>
      <c r="DV7">
        <v>794.84338160835</v>
      </c>
      <c r="DW7">
        <v>17.289467502018319</v>
      </c>
      <c r="DX7">
        <v>576.43643971498454</v>
      </c>
      <c r="DY7">
        <v>265.70513847013075</v>
      </c>
      <c r="DZ7">
        <v>801.46700802871476</v>
      </c>
      <c r="EA7">
        <v>207.52678134883774</v>
      </c>
      <c r="EB7">
        <v>2737.8120009513295</v>
      </c>
      <c r="EC7">
        <v>1532.0262564746097</v>
      </c>
      <c r="ED7">
        <v>858.81750643813916</v>
      </c>
      <c r="EE7">
        <v>59.751874732540955</v>
      </c>
      <c r="EF7">
        <v>2977.7430114579197</v>
      </c>
      <c r="EG7">
        <v>974.69596871446379</v>
      </c>
      <c r="EH7">
        <v>2473.6207967391097</v>
      </c>
      <c r="EI7">
        <v>2468.1193356131112</v>
      </c>
      <c r="EJ7">
        <v>1288.3705252544958</v>
      </c>
      <c r="EK7">
        <v>1343.7085906399234</v>
      </c>
      <c r="EL7">
        <v>495.05058014537349</v>
      </c>
      <c r="EM7">
        <v>2724.3753896289772</v>
      </c>
      <c r="EN7">
        <v>1747.8515119978367</v>
      </c>
      <c r="EO7">
        <v>2118.0791208524142</v>
      </c>
    </row>
    <row r="8" spans="1:265">
      <c r="A8">
        <v>7</v>
      </c>
      <c r="B8" t="s">
        <v>75</v>
      </c>
      <c r="C8" t="s">
        <v>75</v>
      </c>
      <c r="D8" t="s">
        <v>75</v>
      </c>
      <c r="E8" t="s">
        <v>75</v>
      </c>
      <c r="F8" t="s">
        <v>75</v>
      </c>
      <c r="G8" t="s">
        <v>75</v>
      </c>
      <c r="H8" t="s">
        <v>75</v>
      </c>
      <c r="I8" t="s">
        <v>75</v>
      </c>
      <c r="J8" t="s">
        <v>75</v>
      </c>
      <c r="K8" t="s">
        <v>75</v>
      </c>
      <c r="L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75</v>
      </c>
      <c r="U8" t="s">
        <v>75</v>
      </c>
      <c r="V8" t="s">
        <v>75</v>
      </c>
      <c r="W8" t="s">
        <v>75</v>
      </c>
      <c r="X8" t="s">
        <v>75</v>
      </c>
      <c r="Y8" t="s">
        <v>75</v>
      </c>
      <c r="Z8" t="s">
        <v>75</v>
      </c>
      <c r="AA8" t="s">
        <v>75</v>
      </c>
      <c r="AB8" t="s">
        <v>75</v>
      </c>
      <c r="AC8" t="s">
        <v>75</v>
      </c>
      <c r="AD8" t="s">
        <v>75</v>
      </c>
      <c r="AE8">
        <v>40832</v>
      </c>
      <c r="AF8">
        <v>40817</v>
      </c>
      <c r="AG8" t="s">
        <v>78</v>
      </c>
      <c r="AH8">
        <v>2011</v>
      </c>
      <c r="AI8" t="s">
        <v>82</v>
      </c>
      <c r="AJ8">
        <v>25258.050515999999</v>
      </c>
      <c r="AK8">
        <v>25258.050515999999</v>
      </c>
      <c r="AL8">
        <v>25258.050515999999</v>
      </c>
      <c r="AM8">
        <v>25258.050515999999</v>
      </c>
      <c r="AN8">
        <v>25258.050515999999</v>
      </c>
      <c r="AO8">
        <v>25258.050515999999</v>
      </c>
      <c r="AP8">
        <v>25258.050515999999</v>
      </c>
      <c r="AQ8">
        <v>25258.050515999999</v>
      </c>
      <c r="AR8">
        <v>25258.050515999999</v>
      </c>
      <c r="AS8">
        <v>25258.050515999999</v>
      </c>
      <c r="AT8">
        <v>25258.050515999999</v>
      </c>
      <c r="AU8">
        <v>25258.050515999999</v>
      </c>
      <c r="AV8">
        <v>25258.050515999999</v>
      </c>
      <c r="AW8">
        <v>25258.050515999999</v>
      </c>
      <c r="AX8">
        <v>25258.050515999999</v>
      </c>
      <c r="AY8">
        <v>25258.050515999999</v>
      </c>
      <c r="AZ8">
        <v>25258.050515999999</v>
      </c>
      <c r="BA8">
        <v>25258.050515999999</v>
      </c>
      <c r="BB8">
        <v>25258.050515999999</v>
      </c>
      <c r="BC8">
        <v>25258.050515999999</v>
      </c>
      <c r="BD8">
        <v>25258.050515999999</v>
      </c>
      <c r="BE8">
        <v>25258.050515999999</v>
      </c>
      <c r="BF8">
        <v>25258.050515999999</v>
      </c>
      <c r="BG8">
        <v>25258.050515999999</v>
      </c>
      <c r="BH8">
        <v>25258.050515999999</v>
      </c>
      <c r="BI8">
        <v>25258.050515999999</v>
      </c>
      <c r="BJ8">
        <v>25258.050515999999</v>
      </c>
      <c r="BK8">
        <v>25258.050515999999</v>
      </c>
      <c r="BL8">
        <v>25258.050515999999</v>
      </c>
      <c r="BM8">
        <v>25258.050515999999</v>
      </c>
      <c r="BN8">
        <v>25258.050515999999</v>
      </c>
      <c r="BO8">
        <v>25258.050515999999</v>
      </c>
      <c r="BP8">
        <v>25258.050515999999</v>
      </c>
      <c r="BQ8">
        <v>25258.050515999999</v>
      </c>
      <c r="BR8">
        <v>25258.050515999999</v>
      </c>
      <c r="BS8">
        <v>25258.050515999999</v>
      </c>
      <c r="BT8">
        <v>25258.050515999999</v>
      </c>
      <c r="BU8">
        <v>25258.050515999999</v>
      </c>
      <c r="BV8">
        <v>25258.050515999999</v>
      </c>
      <c r="BW8">
        <v>25258.050515999999</v>
      </c>
      <c r="BX8">
        <v>25258.050515999999</v>
      </c>
      <c r="BY8">
        <v>25258.050515999999</v>
      </c>
      <c r="BZ8">
        <v>25258.050515999999</v>
      </c>
      <c r="CA8">
        <v>25258.050515999999</v>
      </c>
      <c r="CB8">
        <v>25258.050515999999</v>
      </c>
      <c r="CC8">
        <v>25258.050515999999</v>
      </c>
      <c r="CD8">
        <v>25258.050515999999</v>
      </c>
      <c r="CE8">
        <v>25258.050515999999</v>
      </c>
      <c r="CF8">
        <v>25258.050515999999</v>
      </c>
      <c r="CG8">
        <v>25258.050515999999</v>
      </c>
      <c r="CH8">
        <v>25258.050515999999</v>
      </c>
      <c r="CI8">
        <v>25258.050515999999</v>
      </c>
      <c r="CJ8">
        <v>25258.050515999999</v>
      </c>
      <c r="CK8">
        <v>25258.050515999999</v>
      </c>
      <c r="CL8">
        <v>25258.050515999999</v>
      </c>
      <c r="CM8">
        <v>25258.050515999999</v>
      </c>
      <c r="CN8">
        <v>25258.050515999999</v>
      </c>
      <c r="CO8">
        <v>25258.050515999999</v>
      </c>
      <c r="CP8">
        <v>25258.050515999999</v>
      </c>
      <c r="CQ8">
        <v>25258.050515999999</v>
      </c>
      <c r="CR8">
        <v>624.92900091013917</v>
      </c>
      <c r="CS8">
        <v>2003.8640129481794</v>
      </c>
      <c r="CT8">
        <v>2977.4518769898582</v>
      </c>
      <c r="CU8">
        <v>1712.4177050888536</v>
      </c>
      <c r="CV8">
        <v>499.59336818516829</v>
      </c>
      <c r="CW8">
        <v>1099.2721539853108</v>
      </c>
      <c r="CX8">
        <v>61.24755864335274</v>
      </c>
      <c r="CY8">
        <v>1848.4357608959615</v>
      </c>
      <c r="CZ8">
        <v>113.58367869460828</v>
      </c>
      <c r="DA8">
        <v>354.81303874867632</v>
      </c>
      <c r="DB8">
        <v>2171.6268524106895</v>
      </c>
      <c r="DC8">
        <v>2057.1266764824541</v>
      </c>
      <c r="DD8">
        <v>1236.3319511810573</v>
      </c>
      <c r="DE8">
        <v>1435.5535142953729</v>
      </c>
      <c r="DF8">
        <v>1131.4877513420786</v>
      </c>
      <c r="DG8">
        <v>2152.7645618178258</v>
      </c>
      <c r="DH8">
        <v>1440.4283137117711</v>
      </c>
      <c r="DI8">
        <v>2238.0683101260101</v>
      </c>
      <c r="DJ8">
        <v>1518.4430517767048</v>
      </c>
      <c r="DK8">
        <v>1263.4050910791243</v>
      </c>
      <c r="DL8">
        <v>2588.1371839541885</v>
      </c>
      <c r="DM8">
        <v>1537.0929511757536</v>
      </c>
      <c r="DN8">
        <v>459.75589918438334</v>
      </c>
      <c r="DO8">
        <v>1347.9133256378238</v>
      </c>
      <c r="DP8">
        <v>1221.632591415914</v>
      </c>
      <c r="DQ8">
        <v>2830.5675249823935</v>
      </c>
      <c r="DR8">
        <v>2603.5517700452065</v>
      </c>
      <c r="DS8">
        <v>101.39696983824197</v>
      </c>
      <c r="DT8">
        <v>2178.4270387874358</v>
      </c>
      <c r="DU8">
        <v>2388.8338956963653</v>
      </c>
      <c r="DV8">
        <v>1052.7089909198546</v>
      </c>
      <c r="DW8">
        <v>1372.0211517232231</v>
      </c>
      <c r="DX8">
        <v>207.1573387688108</v>
      </c>
      <c r="DY8">
        <v>1568.4648499545474</v>
      </c>
      <c r="DZ8">
        <v>55.329877952040363</v>
      </c>
      <c r="EA8">
        <v>532.12450663451705</v>
      </c>
      <c r="EB8">
        <v>1589.6142693545148</v>
      </c>
      <c r="EC8">
        <v>1845.3178312439134</v>
      </c>
      <c r="ED8">
        <v>2796.6686375412619</v>
      </c>
      <c r="EE8">
        <v>1598.0811644544945</v>
      </c>
      <c r="EF8">
        <v>1074.7915103723046</v>
      </c>
      <c r="EG8">
        <v>2516.7311620556598</v>
      </c>
      <c r="EH8">
        <v>1775.4150251705428</v>
      </c>
      <c r="EI8">
        <v>1157.3434404784375</v>
      </c>
      <c r="EJ8">
        <v>1199.8849967801818</v>
      </c>
      <c r="EK8">
        <v>2406.2768661496575</v>
      </c>
      <c r="EL8">
        <v>1499.6501382517483</v>
      </c>
      <c r="EM8">
        <v>2475.8009912507687</v>
      </c>
      <c r="EN8">
        <v>1961.5236881250446</v>
      </c>
      <c r="EO8">
        <v>3843.5622291498985</v>
      </c>
    </row>
    <row r="9" spans="1:265">
      <c r="A9">
        <v>8</v>
      </c>
      <c r="B9" t="s">
        <v>75</v>
      </c>
      <c r="C9" t="s">
        <v>75</v>
      </c>
      <c r="D9" t="s">
        <v>75</v>
      </c>
      <c r="E9" t="s">
        <v>75</v>
      </c>
      <c r="F9" t="s">
        <v>75</v>
      </c>
      <c r="G9" t="s">
        <v>75</v>
      </c>
      <c r="H9" t="s">
        <v>75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 t="s">
        <v>75</v>
      </c>
      <c r="P9" t="s">
        <v>75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75</v>
      </c>
      <c r="W9" t="s">
        <v>75</v>
      </c>
      <c r="X9" t="s">
        <v>75</v>
      </c>
      <c r="Y9" t="s">
        <v>75</v>
      </c>
      <c r="Z9" t="s">
        <v>75</v>
      </c>
      <c r="AA9" t="s">
        <v>75</v>
      </c>
      <c r="AB9" t="s">
        <v>75</v>
      </c>
      <c r="AC9" t="s">
        <v>75</v>
      </c>
      <c r="AD9" t="s">
        <v>75</v>
      </c>
      <c r="AE9">
        <v>40863</v>
      </c>
      <c r="AF9">
        <v>40848</v>
      </c>
      <c r="AG9" t="s">
        <v>78</v>
      </c>
      <c r="AH9">
        <v>2011</v>
      </c>
      <c r="AI9" t="s">
        <v>82</v>
      </c>
      <c r="AJ9">
        <v>12864.025728000001</v>
      </c>
      <c r="AK9">
        <v>12864.025728000001</v>
      </c>
      <c r="AL9">
        <v>12864.025728000001</v>
      </c>
      <c r="AM9">
        <v>12864.025728000001</v>
      </c>
      <c r="AN9">
        <v>12864.025728000001</v>
      </c>
      <c r="AO9">
        <v>12864.025728000001</v>
      </c>
      <c r="AP9">
        <v>12864.025728000001</v>
      </c>
      <c r="AQ9">
        <v>12864.025728000001</v>
      </c>
      <c r="AR9">
        <v>12864.025728000001</v>
      </c>
      <c r="AS9">
        <v>12864.025728000001</v>
      </c>
      <c r="AT9">
        <v>12864.025728000001</v>
      </c>
      <c r="AU9">
        <v>12864.025728000001</v>
      </c>
      <c r="AV9">
        <v>12864.025728000001</v>
      </c>
      <c r="AW9">
        <v>12864.025728000001</v>
      </c>
      <c r="AX9">
        <v>12864.025728000001</v>
      </c>
      <c r="AY9">
        <v>12864.025728000001</v>
      </c>
      <c r="AZ9">
        <v>12864.025728000001</v>
      </c>
      <c r="BA9">
        <v>12864.025728000001</v>
      </c>
      <c r="BB9">
        <v>12864.025728000001</v>
      </c>
      <c r="BC9">
        <v>12864.025728000001</v>
      </c>
      <c r="BD9">
        <v>12864.025728000001</v>
      </c>
      <c r="BE9">
        <v>12864.025728000001</v>
      </c>
      <c r="BF9">
        <v>12864.025728000001</v>
      </c>
      <c r="BG9">
        <v>12864.025728000001</v>
      </c>
      <c r="BH9">
        <v>12864.025728000001</v>
      </c>
      <c r="BI9">
        <v>12864.025728000001</v>
      </c>
      <c r="BJ9">
        <v>12864.025728000001</v>
      </c>
      <c r="BK9">
        <v>12864.025728000001</v>
      </c>
      <c r="BL9">
        <v>12864.025728000001</v>
      </c>
      <c r="BM9">
        <v>12864.025728000001</v>
      </c>
      <c r="BN9">
        <v>12864.025728000001</v>
      </c>
      <c r="BO9">
        <v>12864.025728000001</v>
      </c>
      <c r="BP9">
        <v>12864.025728000001</v>
      </c>
      <c r="BQ9">
        <v>12864.025728000001</v>
      </c>
      <c r="BR9">
        <v>12864.025728000001</v>
      </c>
      <c r="BS9">
        <v>12864.025728000001</v>
      </c>
      <c r="BT9">
        <v>12864.025728000001</v>
      </c>
      <c r="BU9">
        <v>12864.025728000001</v>
      </c>
      <c r="BV9">
        <v>12864.025728000001</v>
      </c>
      <c r="BW9">
        <v>12864.025728000001</v>
      </c>
      <c r="BX9">
        <v>12864.025728000001</v>
      </c>
      <c r="BY9">
        <v>12864.025728000001</v>
      </c>
      <c r="BZ9">
        <v>12864.025728000001</v>
      </c>
      <c r="CA9">
        <v>12864.025728000001</v>
      </c>
      <c r="CB9">
        <v>12864.025728000001</v>
      </c>
      <c r="CC9">
        <v>12864.025728000001</v>
      </c>
      <c r="CD9">
        <v>12864.025728000001</v>
      </c>
      <c r="CE9">
        <v>12864.025728000001</v>
      </c>
      <c r="CF9">
        <v>12864.025728000001</v>
      </c>
      <c r="CG9">
        <v>12864.025728000001</v>
      </c>
      <c r="CH9">
        <v>12864.025728000001</v>
      </c>
      <c r="CI9">
        <v>12864.025728000001</v>
      </c>
      <c r="CJ9">
        <v>12864.025728000001</v>
      </c>
      <c r="CK9">
        <v>12864.025728000001</v>
      </c>
      <c r="CL9">
        <v>12864.025728000001</v>
      </c>
      <c r="CM9">
        <v>12864.025728000001</v>
      </c>
      <c r="CN9">
        <v>12864.025728000001</v>
      </c>
      <c r="CO9">
        <v>12864.025728000001</v>
      </c>
      <c r="CP9">
        <v>12864.025728000001</v>
      </c>
      <c r="CQ9">
        <v>12864.025728000001</v>
      </c>
      <c r="CR9">
        <v>163.52692578361339</v>
      </c>
      <c r="CS9">
        <v>288.99131807130686</v>
      </c>
      <c r="CT9">
        <v>2859.1053295550441</v>
      </c>
      <c r="CU9">
        <v>153.42856420426631</v>
      </c>
      <c r="CV9">
        <v>351.32691592848528</v>
      </c>
      <c r="CW9">
        <v>1757.4549697473117</v>
      </c>
      <c r="CX9">
        <v>2555.4787931432415</v>
      </c>
      <c r="CY9">
        <v>669.34020993426577</v>
      </c>
      <c r="CZ9">
        <v>1623.5314174706862</v>
      </c>
      <c r="DA9">
        <v>746.7022211179559</v>
      </c>
      <c r="DB9">
        <v>2943.5655393262118</v>
      </c>
      <c r="DC9">
        <v>1978.1369536804136</v>
      </c>
      <c r="DD9">
        <v>698.3119963002116</v>
      </c>
      <c r="DE9">
        <v>1372.7174000284049</v>
      </c>
      <c r="DF9">
        <v>2624.1400663453255</v>
      </c>
      <c r="DG9">
        <v>2659.9378833653413</v>
      </c>
      <c r="DH9">
        <v>2721.5037682449488</v>
      </c>
      <c r="DI9">
        <v>590.70604254042621</v>
      </c>
      <c r="DJ9">
        <v>949.26460823044636</v>
      </c>
      <c r="DK9">
        <v>763.70128104510115</v>
      </c>
      <c r="DL9">
        <v>355.73050357356186</v>
      </c>
      <c r="DM9">
        <v>482.72938185749581</v>
      </c>
      <c r="DN9">
        <v>1318.5757060446945</v>
      </c>
      <c r="DO9">
        <v>351.91329436842398</v>
      </c>
      <c r="DP9">
        <v>2225.8883976308052</v>
      </c>
      <c r="DQ9">
        <v>390.22021809897336</v>
      </c>
      <c r="DR9">
        <v>2397.5654216702642</v>
      </c>
      <c r="DS9">
        <v>431.24754400418209</v>
      </c>
      <c r="DT9">
        <v>1312.2103245336234</v>
      </c>
      <c r="DU9">
        <v>1437.8128833652872</v>
      </c>
      <c r="DV9">
        <v>2811.2986031403561</v>
      </c>
      <c r="DW9">
        <v>2363.1852229157626</v>
      </c>
      <c r="DX9">
        <v>2784.045467136385</v>
      </c>
      <c r="DY9">
        <v>2251.9936768336597</v>
      </c>
      <c r="DZ9">
        <v>117.44965214438707</v>
      </c>
      <c r="EA9">
        <v>236.23889365605243</v>
      </c>
      <c r="EB9">
        <v>2392.5892486834528</v>
      </c>
      <c r="EC9">
        <v>1430.4715392040557</v>
      </c>
      <c r="ED9">
        <v>2995.6137630571106</v>
      </c>
      <c r="EE9">
        <v>2282.5595097199994</v>
      </c>
      <c r="EF9">
        <v>1548.9983975449054</v>
      </c>
      <c r="EG9">
        <v>1167.0745303749429</v>
      </c>
      <c r="EH9">
        <v>2928.7209984980809</v>
      </c>
      <c r="EI9">
        <v>672.22953242678068</v>
      </c>
      <c r="EJ9">
        <v>364.46964288836404</v>
      </c>
      <c r="EK9">
        <v>1376.2981649463241</v>
      </c>
      <c r="EL9">
        <v>2698.094242597077</v>
      </c>
      <c r="EM9">
        <v>1148.3968222378601</v>
      </c>
      <c r="EN9">
        <v>1866.7996714211422</v>
      </c>
      <c r="EO9">
        <v>3962.2224363116798</v>
      </c>
    </row>
    <row r="10" spans="1:265">
      <c r="A10">
        <v>9</v>
      </c>
      <c r="B10" t="s">
        <v>75</v>
      </c>
      <c r="C10" t="s">
        <v>75</v>
      </c>
      <c r="D10" t="s">
        <v>75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75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t="s">
        <v>75</v>
      </c>
      <c r="U10" t="s">
        <v>75</v>
      </c>
      <c r="V10" t="s">
        <v>75</v>
      </c>
      <c r="W10" t="s">
        <v>75</v>
      </c>
      <c r="X10" t="s">
        <v>75</v>
      </c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>
        <v>40893</v>
      </c>
      <c r="AF10">
        <v>40878</v>
      </c>
      <c r="AG10" t="s">
        <v>78</v>
      </c>
      <c r="AH10">
        <v>2011</v>
      </c>
      <c r="AI10" t="s">
        <v>82</v>
      </c>
      <c r="AJ10">
        <v>13332.026664000001</v>
      </c>
      <c r="AK10">
        <v>13332.026664000001</v>
      </c>
      <c r="AL10">
        <v>13332.026664000001</v>
      </c>
      <c r="AM10">
        <v>13332.026664000001</v>
      </c>
      <c r="AN10">
        <v>13332.026664000001</v>
      </c>
      <c r="AO10">
        <v>13332.026664000001</v>
      </c>
      <c r="AP10">
        <v>13332.026664000001</v>
      </c>
      <c r="AQ10">
        <v>13332.026664000001</v>
      </c>
      <c r="AR10">
        <v>13332.026664000001</v>
      </c>
      <c r="AS10">
        <v>13332.026664000001</v>
      </c>
      <c r="AT10">
        <v>13332.026664000001</v>
      </c>
      <c r="AU10">
        <v>13332.026664000001</v>
      </c>
      <c r="AV10">
        <v>13332.026664000001</v>
      </c>
      <c r="AW10">
        <v>13332.026664000001</v>
      </c>
      <c r="AX10">
        <v>13332.026664000001</v>
      </c>
      <c r="AY10">
        <v>13332.026664000001</v>
      </c>
      <c r="AZ10">
        <v>13332.026664000001</v>
      </c>
      <c r="BA10">
        <v>13332.026664000001</v>
      </c>
      <c r="BB10">
        <v>13332.026664000001</v>
      </c>
      <c r="BC10">
        <v>13332.026664000001</v>
      </c>
      <c r="BD10">
        <v>13332.026664000001</v>
      </c>
      <c r="BE10">
        <v>13332.026664000001</v>
      </c>
      <c r="BF10">
        <v>13332.026664000001</v>
      </c>
      <c r="BG10">
        <v>13332.026664000001</v>
      </c>
      <c r="BH10">
        <v>13332.026664000001</v>
      </c>
      <c r="BI10">
        <v>13332.026664000001</v>
      </c>
      <c r="BJ10">
        <v>13332.026664000001</v>
      </c>
      <c r="BK10">
        <v>13332.026664000001</v>
      </c>
      <c r="BL10">
        <v>13332.026664000001</v>
      </c>
      <c r="BM10">
        <v>13332.026664000001</v>
      </c>
      <c r="BN10">
        <v>13332.026664000001</v>
      </c>
      <c r="BO10">
        <v>13332.026664000001</v>
      </c>
      <c r="BP10">
        <v>13332.026664000001</v>
      </c>
      <c r="BQ10">
        <v>13332.026664000001</v>
      </c>
      <c r="BR10">
        <v>13332.026664000001</v>
      </c>
      <c r="BS10">
        <v>13332.026664000001</v>
      </c>
      <c r="BT10">
        <v>13332.026664000001</v>
      </c>
      <c r="BU10">
        <v>13332.026664000001</v>
      </c>
      <c r="BV10">
        <v>13332.026664000001</v>
      </c>
      <c r="BW10">
        <v>13332.026664000001</v>
      </c>
      <c r="BX10">
        <v>13332.026664000001</v>
      </c>
      <c r="BY10">
        <v>13332.026664000001</v>
      </c>
      <c r="BZ10">
        <v>13332.026664000001</v>
      </c>
      <c r="CA10">
        <v>13332.026664000001</v>
      </c>
      <c r="CB10">
        <v>13332.026664000001</v>
      </c>
      <c r="CC10">
        <v>13332.026664000001</v>
      </c>
      <c r="CD10">
        <v>13332.026664000001</v>
      </c>
      <c r="CE10">
        <v>13332.026664000001</v>
      </c>
      <c r="CF10">
        <v>13332.026664000001</v>
      </c>
      <c r="CG10">
        <v>13332.026664000001</v>
      </c>
      <c r="CH10">
        <v>13332.026664000001</v>
      </c>
      <c r="CI10">
        <v>13332.026664000001</v>
      </c>
      <c r="CJ10">
        <v>13332.026664000001</v>
      </c>
      <c r="CK10">
        <v>13332.026664000001</v>
      </c>
      <c r="CL10">
        <v>13332.026664000001</v>
      </c>
      <c r="CM10">
        <v>13332.026664000001</v>
      </c>
      <c r="CN10">
        <v>13332.026664000001</v>
      </c>
      <c r="CO10">
        <v>13332.026664000001</v>
      </c>
      <c r="CP10">
        <v>13332.026664000001</v>
      </c>
      <c r="CQ10">
        <v>13332.026664000001</v>
      </c>
      <c r="CR10">
        <v>265.71620920931946</v>
      </c>
      <c r="CS10">
        <v>945.41684046857608</v>
      </c>
      <c r="CT10">
        <v>49.783314708631288</v>
      </c>
      <c r="CU10">
        <v>1749.9236186587991</v>
      </c>
      <c r="CV10">
        <v>1823.6756534393953</v>
      </c>
      <c r="CW10">
        <v>1255.2142802057488</v>
      </c>
      <c r="CX10">
        <v>2914.5228859318063</v>
      </c>
      <c r="CY10">
        <v>2335.9783558000836</v>
      </c>
      <c r="CZ10">
        <v>2738.28987927246</v>
      </c>
      <c r="DA10">
        <v>666.70507591004741</v>
      </c>
      <c r="DB10">
        <v>2943.7524010410048</v>
      </c>
      <c r="DC10">
        <v>1891.4797846141435</v>
      </c>
      <c r="DD10">
        <v>2655.2880609794083</v>
      </c>
      <c r="DE10">
        <v>2222.4968942610503</v>
      </c>
      <c r="DF10">
        <v>1768.1527604877233</v>
      </c>
      <c r="DG10">
        <v>1889.2589337941165</v>
      </c>
      <c r="DH10">
        <v>1678.3144174950189</v>
      </c>
      <c r="DI10">
        <v>2714.4743977504077</v>
      </c>
      <c r="DJ10">
        <v>1233.8790371588104</v>
      </c>
      <c r="DK10">
        <v>530.88690576594377</v>
      </c>
      <c r="DL10">
        <v>1932.3492171229102</v>
      </c>
      <c r="DM10">
        <v>1925.4746283137313</v>
      </c>
      <c r="DN10">
        <v>295.0995371520828</v>
      </c>
      <c r="DO10">
        <v>2773.6687421885104</v>
      </c>
      <c r="DP10">
        <v>2769.0247939733304</v>
      </c>
      <c r="DQ10">
        <v>2381.5271250771748</v>
      </c>
      <c r="DR10">
        <v>1414.0393100151632</v>
      </c>
      <c r="DS10">
        <v>793.85735641441715</v>
      </c>
      <c r="DT10">
        <v>375.05866344744709</v>
      </c>
      <c r="DU10">
        <v>2787.9346985358034</v>
      </c>
      <c r="DV10">
        <v>1022.6734184012258</v>
      </c>
      <c r="DW10">
        <v>597.97633093241222</v>
      </c>
      <c r="DX10">
        <v>2242.6854212318103</v>
      </c>
      <c r="DY10">
        <v>1347.6947896128936</v>
      </c>
      <c r="DZ10">
        <v>1980.7940297261084</v>
      </c>
      <c r="EA10">
        <v>602.52181567308492</v>
      </c>
      <c r="EB10">
        <v>680.21996979286564</v>
      </c>
      <c r="EC10">
        <v>1383.6354830269081</v>
      </c>
      <c r="ED10">
        <v>802.08670765930083</v>
      </c>
      <c r="EE10">
        <v>390.52845664943317</v>
      </c>
      <c r="EF10">
        <v>2545.8441488300218</v>
      </c>
      <c r="EG10">
        <v>215.03725765780456</v>
      </c>
      <c r="EH10">
        <v>901.70791316263171</v>
      </c>
      <c r="EI10">
        <v>829.99595603035209</v>
      </c>
      <c r="EJ10">
        <v>2642.2789930552099</v>
      </c>
      <c r="EK10">
        <v>1768.3950768266434</v>
      </c>
      <c r="EL10">
        <v>970.34710817600183</v>
      </c>
      <c r="EM10">
        <v>2436.023755094634</v>
      </c>
      <c r="EN10">
        <v>643.64776145166741</v>
      </c>
      <c r="EO10">
        <v>114.88822464592485</v>
      </c>
    </row>
    <row r="11" spans="1:265">
      <c r="A11">
        <v>10</v>
      </c>
      <c r="B11" t="s">
        <v>75</v>
      </c>
      <c r="C11" t="s">
        <v>75</v>
      </c>
      <c r="D11" t="s">
        <v>75</v>
      </c>
      <c r="E11" t="s">
        <v>75</v>
      </c>
      <c r="F11" t="s">
        <v>75</v>
      </c>
      <c r="G11" t="s">
        <v>75</v>
      </c>
      <c r="H11" t="s">
        <v>75</v>
      </c>
      <c r="I11" t="s">
        <v>75</v>
      </c>
      <c r="J11" t="s">
        <v>75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75</v>
      </c>
      <c r="U11" t="s">
        <v>75</v>
      </c>
      <c r="V11" t="s">
        <v>75</v>
      </c>
      <c r="W11" t="s">
        <v>75</v>
      </c>
      <c r="X11" t="s">
        <v>75</v>
      </c>
      <c r="Y11" t="s">
        <v>75</v>
      </c>
      <c r="Z11" t="s">
        <v>75</v>
      </c>
      <c r="AA11" t="s">
        <v>75</v>
      </c>
      <c r="AB11" t="s">
        <v>75</v>
      </c>
      <c r="AC11" t="s">
        <v>75</v>
      </c>
      <c r="AD11" t="s">
        <v>75</v>
      </c>
      <c r="AE11">
        <v>40924</v>
      </c>
      <c r="AF11">
        <v>40909</v>
      </c>
      <c r="AG11" t="s">
        <v>79</v>
      </c>
      <c r="AH11">
        <v>2012</v>
      </c>
      <c r="AI11" t="s">
        <v>83</v>
      </c>
      <c r="AJ11">
        <v>17019.034038000002</v>
      </c>
      <c r="AK11">
        <v>17019.034038000002</v>
      </c>
      <c r="AL11">
        <v>17019.034038000002</v>
      </c>
      <c r="AM11">
        <v>17019.034038000002</v>
      </c>
      <c r="AN11">
        <v>17019.034038000002</v>
      </c>
      <c r="AO11">
        <v>17019.034038000002</v>
      </c>
      <c r="AP11">
        <v>17019.034038000002</v>
      </c>
      <c r="AQ11">
        <v>17019.034038000002</v>
      </c>
      <c r="AR11">
        <v>17019.034038000002</v>
      </c>
      <c r="AS11">
        <v>17019.034038000002</v>
      </c>
      <c r="AT11">
        <v>17019.034038000002</v>
      </c>
      <c r="AU11">
        <v>17019.034038000002</v>
      </c>
      <c r="AV11">
        <v>17019.034038000002</v>
      </c>
      <c r="AW11">
        <v>17019.034038000002</v>
      </c>
      <c r="AX11">
        <v>17019.034038000002</v>
      </c>
      <c r="AY11">
        <v>17019.034038000002</v>
      </c>
      <c r="AZ11">
        <v>17019.034038000002</v>
      </c>
      <c r="BA11">
        <v>17019.034038000002</v>
      </c>
      <c r="BB11">
        <v>17019.034038000002</v>
      </c>
      <c r="BC11">
        <v>17019.034038000002</v>
      </c>
      <c r="BD11">
        <v>17019.034038000002</v>
      </c>
      <c r="BE11">
        <v>17019.034038000002</v>
      </c>
      <c r="BF11">
        <v>17019.034038000002</v>
      </c>
      <c r="BG11">
        <v>17019.034038000002</v>
      </c>
      <c r="BH11">
        <v>17019.034038000002</v>
      </c>
      <c r="BI11">
        <v>17019.034038000002</v>
      </c>
      <c r="BJ11">
        <v>17019.034038000002</v>
      </c>
      <c r="BK11">
        <v>17019.034038000002</v>
      </c>
      <c r="BL11">
        <v>17019.034038000002</v>
      </c>
      <c r="BM11">
        <v>17019.034038000002</v>
      </c>
      <c r="BN11">
        <v>17019.034038000002</v>
      </c>
      <c r="BO11">
        <v>17019.034038000002</v>
      </c>
      <c r="BP11">
        <v>17019.034038000002</v>
      </c>
      <c r="BQ11">
        <v>17019.034038000002</v>
      </c>
      <c r="BR11">
        <v>17019.034038000002</v>
      </c>
      <c r="BS11">
        <v>17019.034038000002</v>
      </c>
      <c r="BT11">
        <v>17019.034038000002</v>
      </c>
      <c r="BU11">
        <v>17019.034038000002</v>
      </c>
      <c r="BV11">
        <v>17019.034038000002</v>
      </c>
      <c r="BW11">
        <v>17019.034038000002</v>
      </c>
      <c r="BX11">
        <v>17019.034038000002</v>
      </c>
      <c r="BY11">
        <v>17019.034038000002</v>
      </c>
      <c r="BZ11">
        <v>17019.034038000002</v>
      </c>
      <c r="CA11">
        <v>17019.034038000002</v>
      </c>
      <c r="CB11">
        <v>17019.034038000002</v>
      </c>
      <c r="CC11">
        <v>17019.034038000002</v>
      </c>
      <c r="CD11">
        <v>17019.034038000002</v>
      </c>
      <c r="CE11">
        <v>17019.034038000002</v>
      </c>
      <c r="CF11">
        <v>17019.034038000002</v>
      </c>
      <c r="CG11">
        <v>17019.034038000002</v>
      </c>
      <c r="CH11">
        <v>17019.034038000002</v>
      </c>
      <c r="CI11">
        <v>17019.034038000002</v>
      </c>
      <c r="CJ11">
        <v>17019.034038000002</v>
      </c>
      <c r="CK11">
        <v>17019.034038000002</v>
      </c>
      <c r="CL11">
        <v>17019.034038000002</v>
      </c>
      <c r="CM11">
        <v>17019.034038000002</v>
      </c>
      <c r="CN11">
        <v>17019.034038000002</v>
      </c>
      <c r="CO11">
        <v>17019.034038000002</v>
      </c>
      <c r="CP11">
        <v>17019.034038000002</v>
      </c>
      <c r="CQ11">
        <v>17019.034038000002</v>
      </c>
      <c r="CR11">
        <v>1358.7406509645934</v>
      </c>
      <c r="CS11">
        <v>1140.1648059655781</v>
      </c>
      <c r="CT11">
        <v>719.77867071607898</v>
      </c>
      <c r="CU11">
        <v>1807.4619728917112</v>
      </c>
      <c r="CV11">
        <v>713.93073079662804</v>
      </c>
      <c r="CW11">
        <v>2561.6909788343864</v>
      </c>
      <c r="CX11">
        <v>361.34303634509376</v>
      </c>
      <c r="CY11">
        <v>374.48828224156648</v>
      </c>
      <c r="CZ11">
        <v>2602.1343703027978</v>
      </c>
      <c r="DA11">
        <v>1668.7845989517075</v>
      </c>
      <c r="DB11">
        <v>1584.0302146946203</v>
      </c>
      <c r="DC11">
        <v>822.75693970676559</v>
      </c>
      <c r="DD11">
        <v>1069.4200527760784</v>
      </c>
      <c r="DE11">
        <v>2873.7665905678932</v>
      </c>
      <c r="DF11">
        <v>2681.3643905837889</v>
      </c>
      <c r="DG11">
        <v>1227.7886789648953</v>
      </c>
      <c r="DH11">
        <v>989.68457584355554</v>
      </c>
      <c r="DI11">
        <v>1707.2170354391565</v>
      </c>
      <c r="DJ11">
        <v>2285.2729599930085</v>
      </c>
      <c r="DK11">
        <v>1791.8090592036365</v>
      </c>
      <c r="DL11">
        <v>888.4431627709821</v>
      </c>
      <c r="DM11">
        <v>469.83960154224769</v>
      </c>
      <c r="DN11">
        <v>1214.4947790695355</v>
      </c>
      <c r="DO11">
        <v>1779.8502202605127</v>
      </c>
      <c r="DP11">
        <v>704.07372404914531</v>
      </c>
      <c r="DQ11">
        <v>64.211433456499819</v>
      </c>
      <c r="DR11">
        <v>1358.4536132700005</v>
      </c>
      <c r="DS11">
        <v>918.91824121521904</v>
      </c>
      <c r="DT11">
        <v>619.75074276201326</v>
      </c>
      <c r="DU11">
        <v>1583.3320244026206</v>
      </c>
      <c r="DV11">
        <v>268.04542857715586</v>
      </c>
      <c r="DW11">
        <v>2659.1857182503973</v>
      </c>
      <c r="DX11">
        <v>2537.2984309694102</v>
      </c>
      <c r="DY11">
        <v>2799.7715031568796</v>
      </c>
      <c r="DZ11">
        <v>155.00248796922222</v>
      </c>
      <c r="EA11">
        <v>346.31870910285477</v>
      </c>
      <c r="EB11">
        <v>1794.4253359232896</v>
      </c>
      <c r="EC11">
        <v>162.58571149121727</v>
      </c>
      <c r="ED11">
        <v>818.5825065841592</v>
      </c>
      <c r="EE11">
        <v>1869.3772490307301</v>
      </c>
      <c r="EF11">
        <v>1474.697092336351</v>
      </c>
      <c r="EG11">
        <v>1961.9080917722067</v>
      </c>
      <c r="EH11">
        <v>5.6197318634685356</v>
      </c>
      <c r="EI11">
        <v>1371.5184326182712</v>
      </c>
      <c r="EJ11">
        <v>317.7231296863132</v>
      </c>
      <c r="EK11">
        <v>2477.1390274478158</v>
      </c>
      <c r="EL11">
        <v>2527.2301950854708</v>
      </c>
      <c r="EM11">
        <v>1193.1624089096947</v>
      </c>
      <c r="EN11">
        <v>1246.0659646471565</v>
      </c>
      <c r="EO11">
        <v>4154.6526897292242</v>
      </c>
    </row>
    <row r="12" spans="1:265">
      <c r="A12">
        <v>11</v>
      </c>
      <c r="B12" t="s">
        <v>75</v>
      </c>
      <c r="C12" t="s">
        <v>75</v>
      </c>
      <c r="D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  <c r="Y12" t="s">
        <v>75</v>
      </c>
      <c r="Z12" t="s">
        <v>75</v>
      </c>
      <c r="AA12" t="s">
        <v>75</v>
      </c>
      <c r="AB12" t="s">
        <v>75</v>
      </c>
      <c r="AC12" t="s">
        <v>75</v>
      </c>
      <c r="AD12" t="s">
        <v>75</v>
      </c>
      <c r="AE12">
        <v>40955</v>
      </c>
      <c r="AF12">
        <v>40940</v>
      </c>
      <c r="AG12" t="s">
        <v>79</v>
      </c>
      <c r="AH12">
        <v>2012</v>
      </c>
      <c r="AI12" t="s">
        <v>83</v>
      </c>
      <c r="AJ12">
        <v>18649.037297999999</v>
      </c>
      <c r="AK12">
        <v>18649.037297999999</v>
      </c>
      <c r="AL12">
        <v>18649.037297999999</v>
      </c>
      <c r="AM12">
        <v>18649.037297999999</v>
      </c>
      <c r="AN12">
        <v>18649.037297999999</v>
      </c>
      <c r="AO12">
        <v>18649.037297999999</v>
      </c>
      <c r="AP12">
        <v>18649.037297999999</v>
      </c>
      <c r="AQ12">
        <v>18649.037297999999</v>
      </c>
      <c r="AR12">
        <v>18649.037297999999</v>
      </c>
      <c r="AS12">
        <v>18649.037297999999</v>
      </c>
      <c r="AT12">
        <v>18649.037297999999</v>
      </c>
      <c r="AU12">
        <v>18649.037297999999</v>
      </c>
      <c r="AV12">
        <v>18649.037297999999</v>
      </c>
      <c r="AW12">
        <v>18649.037297999999</v>
      </c>
      <c r="AX12">
        <v>18649.037297999999</v>
      </c>
      <c r="AY12">
        <v>18649.037297999999</v>
      </c>
      <c r="AZ12">
        <v>18649.037297999999</v>
      </c>
      <c r="BA12">
        <v>18649.037297999999</v>
      </c>
      <c r="BB12">
        <v>18649.037297999999</v>
      </c>
      <c r="BC12">
        <v>18649.037297999999</v>
      </c>
      <c r="BD12">
        <v>18649.037297999999</v>
      </c>
      <c r="BE12">
        <v>18649.037297999999</v>
      </c>
      <c r="BF12">
        <v>18649.037297999999</v>
      </c>
      <c r="BG12">
        <v>18649.037297999999</v>
      </c>
      <c r="BH12">
        <v>18649.037297999999</v>
      </c>
      <c r="BI12">
        <v>18649.037297999999</v>
      </c>
      <c r="BJ12">
        <v>18649.037297999999</v>
      </c>
      <c r="BK12">
        <v>18649.037297999999</v>
      </c>
      <c r="BL12">
        <v>18649.037297999999</v>
      </c>
      <c r="BM12">
        <v>18649.037297999999</v>
      </c>
      <c r="BN12">
        <v>18649.037297999999</v>
      </c>
      <c r="BO12">
        <v>18649.037297999999</v>
      </c>
      <c r="BP12">
        <v>18649.037297999999</v>
      </c>
      <c r="BQ12">
        <v>18649.037297999999</v>
      </c>
      <c r="BR12">
        <v>18649.037297999999</v>
      </c>
      <c r="BS12">
        <v>18649.037297999999</v>
      </c>
      <c r="BT12">
        <v>18649.037297999999</v>
      </c>
      <c r="BU12">
        <v>18649.037297999999</v>
      </c>
      <c r="BV12">
        <v>18649.037297999999</v>
      </c>
      <c r="BW12">
        <v>18649.037297999999</v>
      </c>
      <c r="BX12">
        <v>18649.037297999999</v>
      </c>
      <c r="BY12">
        <v>18649.037297999999</v>
      </c>
      <c r="BZ12">
        <v>18649.037297999999</v>
      </c>
      <c r="CA12">
        <v>18649.037297999999</v>
      </c>
      <c r="CB12">
        <v>18649.037297999999</v>
      </c>
      <c r="CC12">
        <v>18649.037297999999</v>
      </c>
      <c r="CD12">
        <v>18649.037297999999</v>
      </c>
      <c r="CE12">
        <v>18649.037297999999</v>
      </c>
      <c r="CF12">
        <v>18649.037297999999</v>
      </c>
      <c r="CG12">
        <v>18649.037297999999</v>
      </c>
      <c r="CH12">
        <v>18649.037297999999</v>
      </c>
      <c r="CI12">
        <v>18649.037297999999</v>
      </c>
      <c r="CJ12">
        <v>18649.037297999999</v>
      </c>
      <c r="CK12">
        <v>18649.037297999999</v>
      </c>
      <c r="CL12">
        <v>18649.037297999999</v>
      </c>
      <c r="CM12">
        <v>18649.037297999999</v>
      </c>
      <c r="CN12">
        <v>18649.037297999999</v>
      </c>
      <c r="CO12">
        <v>18649.037297999999</v>
      </c>
      <c r="CP12">
        <v>18649.037297999999</v>
      </c>
      <c r="CQ12">
        <v>18649.037297999999</v>
      </c>
      <c r="CR12">
        <v>1019.0034198750428</v>
      </c>
      <c r="CS12">
        <v>1256.230381649465</v>
      </c>
      <c r="CT12">
        <v>1315.0643670844042</v>
      </c>
      <c r="CU12">
        <v>143.95936102658303</v>
      </c>
      <c r="CV12">
        <v>2034.9117181161046</v>
      </c>
      <c r="CW12">
        <v>1355.5122158771703</v>
      </c>
      <c r="CX12">
        <v>1527.4144497784973</v>
      </c>
      <c r="CY12">
        <v>2081.3465411623515</v>
      </c>
      <c r="CZ12">
        <v>1920.9046381037008</v>
      </c>
      <c r="DA12">
        <v>1462.8339824381769</v>
      </c>
      <c r="DB12">
        <v>1666.6118059312635</v>
      </c>
      <c r="DC12">
        <v>2611.7573731696352</v>
      </c>
      <c r="DD12">
        <v>1411.5074002090694</v>
      </c>
      <c r="DE12">
        <v>886.39730423254105</v>
      </c>
      <c r="DF12">
        <v>2819.5588452619818</v>
      </c>
      <c r="DG12">
        <v>841.17203455227502</v>
      </c>
      <c r="DH12">
        <v>1845.0255937642953</v>
      </c>
      <c r="DI12">
        <v>1073.3461406487895</v>
      </c>
      <c r="DJ12">
        <v>1531.5105089768579</v>
      </c>
      <c r="DK12">
        <v>137.14488634484388</v>
      </c>
      <c r="DL12">
        <v>1635.1295837370758</v>
      </c>
      <c r="DM12">
        <v>1554.0745553852462</v>
      </c>
      <c r="DN12">
        <v>1937.1022104741894</v>
      </c>
      <c r="DO12">
        <v>381.37215675601419</v>
      </c>
      <c r="DP12">
        <v>1355.4340125285516</v>
      </c>
      <c r="DQ12">
        <v>829.18343050529234</v>
      </c>
      <c r="DR12">
        <v>2917.4925075622104</v>
      </c>
      <c r="DS12">
        <v>1900.5469656484574</v>
      </c>
      <c r="DT12">
        <v>2794.0227539642992</v>
      </c>
      <c r="DU12">
        <v>1154.4628354080035</v>
      </c>
      <c r="DV12">
        <v>2234.2374135036043</v>
      </c>
      <c r="DW12">
        <v>779.42458259857017</v>
      </c>
      <c r="DX12">
        <v>1565.1073313946822</v>
      </c>
      <c r="DY12">
        <v>1254.5448301527963</v>
      </c>
      <c r="DZ12">
        <v>2758.6199852068594</v>
      </c>
      <c r="EA12">
        <v>2577.758878738231</v>
      </c>
      <c r="EB12">
        <v>709.15397901690142</v>
      </c>
      <c r="EC12">
        <v>740.11418814159674</v>
      </c>
      <c r="ED12">
        <v>831.10792007794919</v>
      </c>
      <c r="EE12">
        <v>2623.4659216916502</v>
      </c>
      <c r="EF12">
        <v>2307.354645438993</v>
      </c>
      <c r="EG12">
        <v>1613.6839901239473</v>
      </c>
      <c r="EH12">
        <v>1921.8846955012525</v>
      </c>
      <c r="EI12">
        <v>142.29565774679199</v>
      </c>
      <c r="EJ12">
        <v>1885.1062646936386</v>
      </c>
      <c r="EK12">
        <v>81.767817887649301</v>
      </c>
      <c r="EL12">
        <v>390.41483717230375</v>
      </c>
      <c r="EM12">
        <v>1198.4895074602396</v>
      </c>
      <c r="EN12">
        <v>34.896837650244095</v>
      </c>
      <c r="EO12">
        <v>3766.9530513487825</v>
      </c>
    </row>
    <row r="13" spans="1:265">
      <c r="A13">
        <v>12</v>
      </c>
      <c r="B13" t="s">
        <v>75</v>
      </c>
      <c r="C13" t="s">
        <v>75</v>
      </c>
      <c r="D13" t="s">
        <v>75</v>
      </c>
      <c r="E13" t="s">
        <v>75</v>
      </c>
      <c r="F13" t="s">
        <v>75</v>
      </c>
      <c r="G13" t="s">
        <v>75</v>
      </c>
      <c r="H13" t="s">
        <v>75</v>
      </c>
      <c r="I13" t="s">
        <v>75</v>
      </c>
      <c r="J13" t="s">
        <v>75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75</v>
      </c>
      <c r="Q13" t="s">
        <v>75</v>
      </c>
      <c r="R13" t="s">
        <v>75</v>
      </c>
      <c r="S13" t="s">
        <v>75</v>
      </c>
      <c r="T13" t="s">
        <v>75</v>
      </c>
      <c r="U13" t="s">
        <v>75</v>
      </c>
      <c r="V13" t="s">
        <v>75</v>
      </c>
      <c r="W13" t="s">
        <v>75</v>
      </c>
      <c r="X13" t="s">
        <v>75</v>
      </c>
      <c r="Y13" t="s">
        <v>75</v>
      </c>
      <c r="Z13" t="s">
        <v>75</v>
      </c>
      <c r="AA13" t="s">
        <v>75</v>
      </c>
      <c r="AB13" t="s">
        <v>75</v>
      </c>
      <c r="AC13" t="s">
        <v>75</v>
      </c>
      <c r="AD13" t="s">
        <v>75</v>
      </c>
      <c r="AE13">
        <v>40984</v>
      </c>
      <c r="AF13">
        <v>40969</v>
      </c>
      <c r="AG13" t="s">
        <v>79</v>
      </c>
      <c r="AH13">
        <v>2012</v>
      </c>
      <c r="AI13" t="s">
        <v>83</v>
      </c>
      <c r="AJ13">
        <v>16424.032847999999</v>
      </c>
      <c r="AK13">
        <v>16424.032847999999</v>
      </c>
      <c r="AL13">
        <v>16424.032847999999</v>
      </c>
      <c r="AM13">
        <v>16424.032847999999</v>
      </c>
      <c r="AN13">
        <v>16424.032847999999</v>
      </c>
      <c r="AO13">
        <v>16424.032847999999</v>
      </c>
      <c r="AP13">
        <v>16424.032847999999</v>
      </c>
      <c r="AQ13">
        <v>16424.032847999999</v>
      </c>
      <c r="AR13">
        <v>16424.032847999999</v>
      </c>
      <c r="AS13">
        <v>16424.032847999999</v>
      </c>
      <c r="AT13">
        <v>16424.032847999999</v>
      </c>
      <c r="AU13">
        <v>16424.032847999999</v>
      </c>
      <c r="AV13">
        <v>16424.032847999999</v>
      </c>
      <c r="AW13">
        <v>16424.032847999999</v>
      </c>
      <c r="AX13">
        <v>16424.032847999999</v>
      </c>
      <c r="AY13">
        <v>16424.032847999999</v>
      </c>
      <c r="AZ13">
        <v>16424.032847999999</v>
      </c>
      <c r="BA13">
        <v>16424.032847999999</v>
      </c>
      <c r="BB13">
        <v>16424.032847999999</v>
      </c>
      <c r="BC13">
        <v>16424.032847999999</v>
      </c>
      <c r="BD13">
        <v>16424.032847999999</v>
      </c>
      <c r="BE13">
        <v>16424.032847999999</v>
      </c>
      <c r="BF13">
        <v>16424.032847999999</v>
      </c>
      <c r="BG13">
        <v>16424.032847999999</v>
      </c>
      <c r="BH13">
        <v>16424.032847999999</v>
      </c>
      <c r="BI13">
        <v>16424.032847999999</v>
      </c>
      <c r="BJ13">
        <v>16424.032847999999</v>
      </c>
      <c r="BK13">
        <v>16424.032847999999</v>
      </c>
      <c r="BL13">
        <v>16424.032847999999</v>
      </c>
      <c r="BM13">
        <v>16424.032847999999</v>
      </c>
      <c r="BN13">
        <v>16424.032847999999</v>
      </c>
      <c r="BO13">
        <v>16424.032847999999</v>
      </c>
      <c r="BP13">
        <v>16424.032847999999</v>
      </c>
      <c r="BQ13">
        <v>16424.032847999999</v>
      </c>
      <c r="BR13">
        <v>16424.032847999999</v>
      </c>
      <c r="BS13">
        <v>16424.032847999999</v>
      </c>
      <c r="BT13">
        <v>16424.032847999999</v>
      </c>
      <c r="BU13">
        <v>16424.032847999999</v>
      </c>
      <c r="BV13">
        <v>16424.032847999999</v>
      </c>
      <c r="BW13">
        <v>16424.032847999999</v>
      </c>
      <c r="BX13">
        <v>16424.032847999999</v>
      </c>
      <c r="BY13">
        <v>16424.032847999999</v>
      </c>
      <c r="BZ13">
        <v>16424.032847999999</v>
      </c>
      <c r="CA13">
        <v>16424.032847999999</v>
      </c>
      <c r="CB13">
        <v>16424.032847999999</v>
      </c>
      <c r="CC13">
        <v>16424.032847999999</v>
      </c>
      <c r="CD13">
        <v>16424.032847999999</v>
      </c>
      <c r="CE13">
        <v>16424.032847999999</v>
      </c>
      <c r="CF13">
        <v>16424.032847999999</v>
      </c>
      <c r="CG13">
        <v>16424.032847999999</v>
      </c>
      <c r="CH13">
        <v>16424.032847999999</v>
      </c>
      <c r="CI13">
        <v>16424.032847999999</v>
      </c>
      <c r="CJ13">
        <v>16424.032847999999</v>
      </c>
      <c r="CK13">
        <v>16424.032847999999</v>
      </c>
      <c r="CL13">
        <v>16424.032847999999</v>
      </c>
      <c r="CM13">
        <v>16424.032847999999</v>
      </c>
      <c r="CN13">
        <v>16424.032847999999</v>
      </c>
      <c r="CO13">
        <v>16424.032847999999</v>
      </c>
      <c r="CP13">
        <v>16424.032847999999</v>
      </c>
      <c r="CQ13">
        <v>16424.032847999999</v>
      </c>
      <c r="CR13">
        <v>669.13741490576581</v>
      </c>
      <c r="CS13">
        <v>709.51592926256149</v>
      </c>
      <c r="CT13">
        <v>382.87249968486668</v>
      </c>
      <c r="CU13">
        <v>138.64068624358163</v>
      </c>
      <c r="CV13">
        <v>2427.2515653835435</v>
      </c>
      <c r="CW13">
        <v>2336.7517899763134</v>
      </c>
      <c r="CX13">
        <v>2827.742960093201</v>
      </c>
      <c r="CY13">
        <v>2312.8163874593188</v>
      </c>
      <c r="CZ13">
        <v>1256.7179828915966</v>
      </c>
      <c r="DA13">
        <v>2546.8040211238945</v>
      </c>
      <c r="DB13">
        <v>1906.1108127201899</v>
      </c>
      <c r="DC13">
        <v>1586.850357846587</v>
      </c>
      <c r="DD13">
        <v>506.09005492503201</v>
      </c>
      <c r="DE13">
        <v>353.19473828463902</v>
      </c>
      <c r="DF13">
        <v>1862.5629236017444</v>
      </c>
      <c r="DG13">
        <v>977.59200507350738</v>
      </c>
      <c r="DH13">
        <v>1787.2324184763731</v>
      </c>
      <c r="DI13">
        <v>1619.6898012569668</v>
      </c>
      <c r="DJ13">
        <v>1981.1379966553156</v>
      </c>
      <c r="DK13">
        <v>437.56398145932707</v>
      </c>
      <c r="DL13">
        <v>2542.0220487226952</v>
      </c>
      <c r="DM13">
        <v>2228.7253634419012</v>
      </c>
      <c r="DN13">
        <v>278.9433464659412</v>
      </c>
      <c r="DO13">
        <v>2770.1011529927005</v>
      </c>
      <c r="DP13">
        <v>1423.1445595980192</v>
      </c>
      <c r="DQ13">
        <v>2127.7797071537316</v>
      </c>
      <c r="DR13">
        <v>690.45264670481549</v>
      </c>
      <c r="DS13">
        <v>1544.4180787932949</v>
      </c>
      <c r="DT13">
        <v>355.75847230330203</v>
      </c>
      <c r="DU13">
        <v>2894.2938804351561</v>
      </c>
      <c r="DV13">
        <v>1694.4023839308659</v>
      </c>
      <c r="DW13">
        <v>1968.0371515184074</v>
      </c>
      <c r="DX13">
        <v>1017.8952444996729</v>
      </c>
      <c r="DY13">
        <v>11.995021885679247</v>
      </c>
      <c r="DZ13">
        <v>2633.6477684145734</v>
      </c>
      <c r="EA13">
        <v>629.19084600631822</v>
      </c>
      <c r="EB13">
        <v>2799.4023146485438</v>
      </c>
      <c r="EC13">
        <v>339.11128564369488</v>
      </c>
      <c r="ED13">
        <v>2773.9468690907393</v>
      </c>
      <c r="EE13">
        <v>2786.8624367450902</v>
      </c>
      <c r="EF13">
        <v>2862.6196483823937</v>
      </c>
      <c r="EG13">
        <v>2214.0783427447095</v>
      </c>
      <c r="EH13">
        <v>1636.6861747605265</v>
      </c>
      <c r="EI13">
        <v>1927.8160488155886</v>
      </c>
      <c r="EJ13">
        <v>1815.7297508473903</v>
      </c>
      <c r="EK13">
        <v>2147.7273678097449</v>
      </c>
      <c r="EL13">
        <v>274.70466573034446</v>
      </c>
      <c r="EM13">
        <v>1825.0399514056353</v>
      </c>
      <c r="EN13">
        <v>1836.9616080921148</v>
      </c>
      <c r="EO13">
        <v>3421.9067018420369</v>
      </c>
    </row>
    <row r="14" spans="1:265">
      <c r="A14">
        <v>13</v>
      </c>
      <c r="B14" t="s">
        <v>75</v>
      </c>
      <c r="C14" t="s">
        <v>75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>
        <v>41015</v>
      </c>
      <c r="AF14">
        <v>41000</v>
      </c>
      <c r="AG14" t="s">
        <v>76</v>
      </c>
      <c r="AH14">
        <v>2012</v>
      </c>
      <c r="AI14" t="s">
        <v>84</v>
      </c>
      <c r="AJ14">
        <v>18983.037966</v>
      </c>
      <c r="AK14">
        <v>18983.037966</v>
      </c>
      <c r="AL14">
        <v>18983.037966</v>
      </c>
      <c r="AM14">
        <v>18983.037966</v>
      </c>
      <c r="AN14">
        <v>18983.037966</v>
      </c>
      <c r="AO14">
        <v>18983.037966</v>
      </c>
      <c r="AP14">
        <v>18983.037966</v>
      </c>
      <c r="AQ14">
        <v>18983.037966</v>
      </c>
      <c r="AR14">
        <v>18983.037966</v>
      </c>
      <c r="AS14">
        <v>18983.037966</v>
      </c>
      <c r="AT14">
        <v>18983.037966</v>
      </c>
      <c r="AU14">
        <v>18983.037966</v>
      </c>
      <c r="AV14">
        <v>18983.037966</v>
      </c>
      <c r="AW14">
        <v>18983.037966</v>
      </c>
      <c r="AX14">
        <v>18983.037966</v>
      </c>
      <c r="AY14">
        <v>18983.037966</v>
      </c>
      <c r="AZ14">
        <v>18983.037966</v>
      </c>
      <c r="BA14">
        <v>18983.037966</v>
      </c>
      <c r="BB14">
        <v>18983.037966</v>
      </c>
      <c r="BC14">
        <v>18983.037966</v>
      </c>
      <c r="BD14">
        <v>18983.037966</v>
      </c>
      <c r="BE14">
        <v>18983.037966</v>
      </c>
      <c r="BF14">
        <v>18983.037966</v>
      </c>
      <c r="BG14">
        <v>18983.037966</v>
      </c>
      <c r="BH14">
        <v>18983.037966</v>
      </c>
      <c r="BI14">
        <v>18983.037966</v>
      </c>
      <c r="BJ14">
        <v>18983.037966</v>
      </c>
      <c r="BK14">
        <v>18983.037966</v>
      </c>
      <c r="BL14">
        <v>18983.037966</v>
      </c>
      <c r="BM14">
        <v>18983.037966</v>
      </c>
      <c r="BN14">
        <v>18983.037966</v>
      </c>
      <c r="BO14">
        <v>18983.037966</v>
      </c>
      <c r="BP14">
        <v>18983.037966</v>
      </c>
      <c r="BQ14">
        <v>18983.037966</v>
      </c>
      <c r="BR14">
        <v>18983.037966</v>
      </c>
      <c r="BS14">
        <v>18983.037966</v>
      </c>
      <c r="BT14">
        <v>18983.037966</v>
      </c>
      <c r="BU14">
        <v>18983.037966</v>
      </c>
      <c r="BV14">
        <v>18983.037966</v>
      </c>
      <c r="BW14">
        <v>18983.037966</v>
      </c>
      <c r="BX14">
        <v>18983.037966</v>
      </c>
      <c r="BY14">
        <v>18983.037966</v>
      </c>
      <c r="BZ14">
        <v>18983.037966</v>
      </c>
      <c r="CA14">
        <v>18983.037966</v>
      </c>
      <c r="CB14">
        <v>18983.037966</v>
      </c>
      <c r="CC14">
        <v>18983.037966</v>
      </c>
      <c r="CD14">
        <v>18983.037966</v>
      </c>
      <c r="CE14">
        <v>18983.037966</v>
      </c>
      <c r="CF14">
        <v>18983.037966</v>
      </c>
      <c r="CG14">
        <v>18983.037966</v>
      </c>
      <c r="CH14">
        <v>18983.037966</v>
      </c>
      <c r="CI14">
        <v>18983.037966</v>
      </c>
      <c r="CJ14">
        <v>18983.037966</v>
      </c>
      <c r="CK14">
        <v>18983.037966</v>
      </c>
      <c r="CL14">
        <v>18983.037966</v>
      </c>
      <c r="CM14">
        <v>18983.037966</v>
      </c>
      <c r="CN14">
        <v>18983.037966</v>
      </c>
      <c r="CO14">
        <v>18983.037966</v>
      </c>
      <c r="CP14">
        <v>18983.037966</v>
      </c>
      <c r="CQ14">
        <v>18983.037966</v>
      </c>
      <c r="CR14">
        <v>2147.1391080440403</v>
      </c>
      <c r="CS14">
        <v>2147.4003446797778</v>
      </c>
      <c r="CT14">
        <v>1638.7741737148183</v>
      </c>
      <c r="CU14">
        <v>1418.0879460381677</v>
      </c>
      <c r="CV14">
        <v>795.71454985904643</v>
      </c>
      <c r="CW14">
        <v>1361.3293280217952</v>
      </c>
      <c r="CX14">
        <v>2618.7569637033184</v>
      </c>
      <c r="CY14">
        <v>2903.1783183672442</v>
      </c>
      <c r="CZ14">
        <v>1708.3640094505829</v>
      </c>
      <c r="DA14">
        <v>2671.0197347395074</v>
      </c>
      <c r="DB14">
        <v>1926.1744136835955</v>
      </c>
      <c r="DC14">
        <v>2843.8401886801721</v>
      </c>
      <c r="DD14">
        <v>1887.8080478950817</v>
      </c>
      <c r="DE14">
        <v>462.09303031701768</v>
      </c>
      <c r="DF14">
        <v>2647.4780256012814</v>
      </c>
      <c r="DG14">
        <v>954.25428721279195</v>
      </c>
      <c r="DH14">
        <v>1605.8645211471453</v>
      </c>
      <c r="DI14">
        <v>1585.2451976172395</v>
      </c>
      <c r="DJ14">
        <v>957.97047739415575</v>
      </c>
      <c r="DK14">
        <v>2777.4378566740734</v>
      </c>
      <c r="DL14">
        <v>2818.9230685776006</v>
      </c>
      <c r="DM14">
        <v>1379.0254065881679</v>
      </c>
      <c r="DN14">
        <v>2595.2496219371028</v>
      </c>
      <c r="DO14">
        <v>956.03695063838495</v>
      </c>
      <c r="DP14">
        <v>1771.6183629293105</v>
      </c>
      <c r="DQ14">
        <v>432.29522238684194</v>
      </c>
      <c r="DR14">
        <v>1409.5746513048598</v>
      </c>
      <c r="DS14">
        <v>51.749611829579493</v>
      </c>
      <c r="DT14">
        <v>1022.3384161836661</v>
      </c>
      <c r="DU14">
        <v>2500.6458721566842</v>
      </c>
      <c r="DV14">
        <v>1950.3235191547788</v>
      </c>
      <c r="DW14">
        <v>1212.7475965418621</v>
      </c>
      <c r="DX14">
        <v>395.96597865681571</v>
      </c>
      <c r="DY14">
        <v>395.70371312602634</v>
      </c>
      <c r="DZ14">
        <v>1729.7272083520054</v>
      </c>
      <c r="EA14">
        <v>89.319160691099242</v>
      </c>
      <c r="EB14">
        <v>105.66754314759197</v>
      </c>
      <c r="EC14">
        <v>731.95948165913421</v>
      </c>
      <c r="ED14">
        <v>1020.3865117120409</v>
      </c>
      <c r="EE14">
        <v>2875.3267340560305</v>
      </c>
      <c r="EF14">
        <v>1107.36453158122</v>
      </c>
      <c r="EG14">
        <v>1006.8625897811356</v>
      </c>
      <c r="EH14">
        <v>886.50489272060895</v>
      </c>
      <c r="EI14">
        <v>778.63344522221519</v>
      </c>
      <c r="EJ14">
        <v>1235.176170158252</v>
      </c>
      <c r="EK14">
        <v>788.4410911005499</v>
      </c>
      <c r="EL14">
        <v>1515.613169063033</v>
      </c>
      <c r="EM14">
        <v>2281.4084533106229</v>
      </c>
      <c r="EN14">
        <v>2450.1532807774661</v>
      </c>
      <c r="EO14">
        <v>1850.6898466816369</v>
      </c>
    </row>
    <row r="15" spans="1:265">
      <c r="A15">
        <v>14</v>
      </c>
      <c r="B15" t="s">
        <v>75</v>
      </c>
      <c r="C15" t="s">
        <v>75</v>
      </c>
      <c r="D15" t="s">
        <v>75</v>
      </c>
      <c r="E15" t="s">
        <v>75</v>
      </c>
      <c r="F15" t="s">
        <v>75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75</v>
      </c>
      <c r="M15" t="s">
        <v>75</v>
      </c>
      <c r="N15" t="s">
        <v>75</v>
      </c>
      <c r="O15" t="s">
        <v>75</v>
      </c>
      <c r="P15" t="s">
        <v>75</v>
      </c>
      <c r="Q15" t="s">
        <v>75</v>
      </c>
      <c r="R15" t="s">
        <v>75</v>
      </c>
      <c r="S15" t="s">
        <v>75</v>
      </c>
      <c r="T15" t="s">
        <v>75</v>
      </c>
      <c r="U15" t="s">
        <v>75</v>
      </c>
      <c r="V15" t="s">
        <v>75</v>
      </c>
      <c r="W15" t="s">
        <v>75</v>
      </c>
      <c r="X15" t="s">
        <v>75</v>
      </c>
      <c r="Y15" t="s">
        <v>75</v>
      </c>
      <c r="Z15" t="s">
        <v>75</v>
      </c>
      <c r="AA15" t="s">
        <v>75</v>
      </c>
      <c r="AB15" t="s">
        <v>75</v>
      </c>
      <c r="AC15" t="s">
        <v>75</v>
      </c>
      <c r="AD15" t="s">
        <v>75</v>
      </c>
      <c r="AE15">
        <v>41045</v>
      </c>
      <c r="AF15">
        <v>41030</v>
      </c>
      <c r="AG15" t="s">
        <v>76</v>
      </c>
      <c r="AH15">
        <v>2012</v>
      </c>
      <c r="AI15" t="s">
        <v>84</v>
      </c>
      <c r="AJ15">
        <v>22231.044462000002</v>
      </c>
      <c r="AK15">
        <v>22231.044462000002</v>
      </c>
      <c r="AL15">
        <v>22231.044462000002</v>
      </c>
      <c r="AM15">
        <v>22231.044462000002</v>
      </c>
      <c r="AN15">
        <v>22231.044462000002</v>
      </c>
      <c r="AO15">
        <v>22231.044462000002</v>
      </c>
      <c r="AP15">
        <v>22231.044462000002</v>
      </c>
      <c r="AQ15">
        <v>22231.044462000002</v>
      </c>
      <c r="AR15">
        <v>22231.044462000002</v>
      </c>
      <c r="AS15">
        <v>22231.044462000002</v>
      </c>
      <c r="AT15">
        <v>22231.044462000002</v>
      </c>
      <c r="AU15">
        <v>22231.044462000002</v>
      </c>
      <c r="AV15">
        <v>22231.044462000002</v>
      </c>
      <c r="AW15">
        <v>22231.044462000002</v>
      </c>
      <c r="AX15">
        <v>22231.044462000002</v>
      </c>
      <c r="AY15">
        <v>22231.044462000002</v>
      </c>
      <c r="AZ15">
        <v>22231.044462000002</v>
      </c>
      <c r="BA15">
        <v>22231.044462000002</v>
      </c>
      <c r="BB15">
        <v>22231.044462000002</v>
      </c>
      <c r="BC15">
        <v>22231.044462000002</v>
      </c>
      <c r="BD15">
        <v>22231.044462000002</v>
      </c>
      <c r="BE15">
        <v>22231.044462000002</v>
      </c>
      <c r="BF15">
        <v>22231.044462000002</v>
      </c>
      <c r="BG15">
        <v>22231.044462000002</v>
      </c>
      <c r="BH15">
        <v>22231.044462000002</v>
      </c>
      <c r="BI15">
        <v>22231.044462000002</v>
      </c>
      <c r="BJ15">
        <v>22231.044462000002</v>
      </c>
      <c r="BK15">
        <v>22231.044462000002</v>
      </c>
      <c r="BL15">
        <v>22231.044462000002</v>
      </c>
      <c r="BM15">
        <v>22231.044462000002</v>
      </c>
      <c r="BN15">
        <v>22231.044462000002</v>
      </c>
      <c r="BO15">
        <v>22231.044462000002</v>
      </c>
      <c r="BP15">
        <v>22231.044462000002</v>
      </c>
      <c r="BQ15">
        <v>22231.044462000002</v>
      </c>
      <c r="BR15">
        <v>22231.044462000002</v>
      </c>
      <c r="BS15">
        <v>22231.044462000002</v>
      </c>
      <c r="BT15">
        <v>22231.044462000002</v>
      </c>
      <c r="BU15">
        <v>22231.044462000002</v>
      </c>
      <c r="BV15">
        <v>22231.044462000002</v>
      </c>
      <c r="BW15">
        <v>22231.044462000002</v>
      </c>
      <c r="BX15">
        <v>22231.044462000002</v>
      </c>
      <c r="BY15">
        <v>22231.044462000002</v>
      </c>
      <c r="BZ15">
        <v>22231.044462000002</v>
      </c>
      <c r="CA15">
        <v>22231.044462000002</v>
      </c>
      <c r="CB15">
        <v>22231.044462000002</v>
      </c>
      <c r="CC15">
        <v>22231.044462000002</v>
      </c>
      <c r="CD15">
        <v>22231.044462000002</v>
      </c>
      <c r="CE15">
        <v>22231.044462000002</v>
      </c>
      <c r="CF15">
        <v>22231.044462000002</v>
      </c>
      <c r="CG15">
        <v>22231.044462000002</v>
      </c>
      <c r="CH15">
        <v>22231.044462000002</v>
      </c>
      <c r="CI15">
        <v>22231.044462000002</v>
      </c>
      <c r="CJ15">
        <v>22231.044462000002</v>
      </c>
      <c r="CK15">
        <v>22231.044462000002</v>
      </c>
      <c r="CL15">
        <v>22231.044462000002</v>
      </c>
      <c r="CM15">
        <v>22231.044462000002</v>
      </c>
      <c r="CN15">
        <v>22231.044462000002</v>
      </c>
      <c r="CO15">
        <v>22231.044462000002</v>
      </c>
      <c r="CP15">
        <v>22231.044462000002</v>
      </c>
      <c r="CQ15">
        <v>22231.044462000002</v>
      </c>
      <c r="CR15">
        <v>2218.3425033151048</v>
      </c>
      <c r="CS15">
        <v>1882.858335144889</v>
      </c>
      <c r="CT15">
        <v>2307.1768380059457</v>
      </c>
      <c r="CU15">
        <v>2744.1003928620416</v>
      </c>
      <c r="CV15">
        <v>2789.1541434718583</v>
      </c>
      <c r="CW15">
        <v>2347.0251792038566</v>
      </c>
      <c r="CX15">
        <v>1683.2616603697631</v>
      </c>
      <c r="CY15">
        <v>2679.5109463248359</v>
      </c>
      <c r="CZ15">
        <v>1771.3602513278058</v>
      </c>
      <c r="DA15">
        <v>1164.1932712627909</v>
      </c>
      <c r="DB15">
        <v>595.63840477662518</v>
      </c>
      <c r="DC15">
        <v>1087.5504248038571</v>
      </c>
      <c r="DD15">
        <v>151.82976858692743</v>
      </c>
      <c r="DE15">
        <v>2307.7654368983553</v>
      </c>
      <c r="DF15">
        <v>1605.6727578743844</v>
      </c>
      <c r="DG15">
        <v>1029.0639187592908</v>
      </c>
      <c r="DH15">
        <v>541.86719937078556</v>
      </c>
      <c r="DI15">
        <v>1286.2927148718375</v>
      </c>
      <c r="DJ15">
        <v>1073.8703511467677</v>
      </c>
      <c r="DK15">
        <v>2413.6401614071924</v>
      </c>
      <c r="DL15">
        <v>772.70410452202111</v>
      </c>
      <c r="DM15">
        <v>1990.1515585643513</v>
      </c>
      <c r="DN15">
        <v>1139.8401708467461</v>
      </c>
      <c r="DO15">
        <v>2791.7866844675368</v>
      </c>
      <c r="DP15">
        <v>727.19214655506812</v>
      </c>
      <c r="DQ15">
        <v>2936.6224874887521</v>
      </c>
      <c r="DR15">
        <v>609.32823754387994</v>
      </c>
      <c r="DS15">
        <v>2914.9593275921229</v>
      </c>
      <c r="DT15">
        <v>2610.5682291434987</v>
      </c>
      <c r="DU15">
        <v>2100.5995492670227</v>
      </c>
      <c r="DV15">
        <v>1647.4555559414882</v>
      </c>
      <c r="DW15">
        <v>2708.8842374289125</v>
      </c>
      <c r="DX15">
        <v>333.25290882663518</v>
      </c>
      <c r="DY15">
        <v>2477.6044390267398</v>
      </c>
      <c r="DZ15">
        <v>2449.86742941887</v>
      </c>
      <c r="EA15">
        <v>331.69966255238626</v>
      </c>
      <c r="EB15">
        <v>469.21165152556466</v>
      </c>
      <c r="EC15">
        <v>1276.7608074213408</v>
      </c>
      <c r="ED15">
        <v>777.02184443947829</v>
      </c>
      <c r="EE15">
        <v>857.8274679949094</v>
      </c>
      <c r="EF15">
        <v>1999.748920251883</v>
      </c>
      <c r="EG15">
        <v>2038.9419597438873</v>
      </c>
      <c r="EH15">
        <v>2018.3228436794509</v>
      </c>
      <c r="EI15">
        <v>1702.3812751256446</v>
      </c>
      <c r="EJ15">
        <v>2601.3387366107518</v>
      </c>
      <c r="EK15">
        <v>506.62112788762227</v>
      </c>
      <c r="EL15">
        <v>2533.8803198404635</v>
      </c>
      <c r="EM15">
        <v>1122.549118948283</v>
      </c>
      <c r="EN15">
        <v>66.19676790042206</v>
      </c>
      <c r="EO15">
        <v>458.27094040692185</v>
      </c>
    </row>
    <row r="16" spans="1:265">
      <c r="A16">
        <v>15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  <c r="G16" t="s">
        <v>75</v>
      </c>
      <c r="H16" t="s">
        <v>75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75</v>
      </c>
      <c r="R16" t="s">
        <v>75</v>
      </c>
      <c r="S16" t="s">
        <v>75</v>
      </c>
      <c r="T16" t="s">
        <v>75</v>
      </c>
      <c r="U16" t="s">
        <v>75</v>
      </c>
      <c r="V16" t="s">
        <v>75</v>
      </c>
      <c r="W16" t="s">
        <v>75</v>
      </c>
      <c r="X16" t="s">
        <v>75</v>
      </c>
      <c r="Y16" t="s">
        <v>75</v>
      </c>
      <c r="Z16" t="s">
        <v>75</v>
      </c>
      <c r="AA16" t="s">
        <v>75</v>
      </c>
      <c r="AB16" t="s">
        <v>75</v>
      </c>
      <c r="AC16" t="s">
        <v>75</v>
      </c>
      <c r="AD16" t="s">
        <v>75</v>
      </c>
      <c r="AE16">
        <v>40710</v>
      </c>
      <c r="AF16">
        <v>40695</v>
      </c>
      <c r="AG16" t="s">
        <v>76</v>
      </c>
      <c r="AH16">
        <v>2011</v>
      </c>
      <c r="AI16" t="s">
        <v>80</v>
      </c>
      <c r="AJ16">
        <v>93.33296</v>
      </c>
      <c r="AK16">
        <v>93.33296</v>
      </c>
      <c r="AL16">
        <v>93.33296</v>
      </c>
      <c r="AM16">
        <v>93.33296</v>
      </c>
      <c r="AN16">
        <v>93.33296</v>
      </c>
      <c r="AO16">
        <v>93.33296</v>
      </c>
      <c r="AP16">
        <v>93.33296</v>
      </c>
      <c r="AQ16">
        <v>93.33296</v>
      </c>
      <c r="AR16">
        <v>93.33296</v>
      </c>
      <c r="AS16">
        <v>93.33296</v>
      </c>
      <c r="AT16">
        <v>93.33296</v>
      </c>
      <c r="AU16">
        <v>93.33296</v>
      </c>
      <c r="AV16">
        <v>93.33296</v>
      </c>
      <c r="AW16">
        <v>93.33296</v>
      </c>
      <c r="AX16">
        <v>93.33296</v>
      </c>
      <c r="AY16">
        <v>93.33296</v>
      </c>
      <c r="AZ16">
        <v>93.33296</v>
      </c>
      <c r="BA16">
        <v>93.33296</v>
      </c>
      <c r="BB16">
        <v>93.33296</v>
      </c>
      <c r="BC16">
        <v>93.33296</v>
      </c>
      <c r="BD16">
        <v>93.33296</v>
      </c>
      <c r="BE16">
        <v>93.33296</v>
      </c>
      <c r="BF16">
        <v>93.33296</v>
      </c>
      <c r="BG16">
        <v>93.33296</v>
      </c>
      <c r="BH16">
        <v>93.33296</v>
      </c>
      <c r="BI16">
        <v>93.33296</v>
      </c>
      <c r="BJ16">
        <v>93.33296</v>
      </c>
      <c r="BK16">
        <v>93.33296</v>
      </c>
      <c r="BL16">
        <v>93.33296</v>
      </c>
      <c r="BM16">
        <v>93.33296</v>
      </c>
      <c r="BN16">
        <v>93.33296</v>
      </c>
      <c r="BO16">
        <v>93.33296</v>
      </c>
      <c r="BP16">
        <v>93.33296</v>
      </c>
      <c r="BQ16">
        <v>93.33296</v>
      </c>
      <c r="BR16">
        <v>93.33296</v>
      </c>
      <c r="BS16">
        <v>93.33296</v>
      </c>
      <c r="BT16">
        <v>93.33296</v>
      </c>
      <c r="BU16">
        <v>93.33296</v>
      </c>
      <c r="BV16">
        <v>93.33296</v>
      </c>
      <c r="BW16">
        <v>93.33296</v>
      </c>
      <c r="BX16">
        <v>93.33296</v>
      </c>
      <c r="BY16">
        <v>93.33296</v>
      </c>
      <c r="BZ16">
        <v>93.33296</v>
      </c>
      <c r="CA16">
        <v>93.33296</v>
      </c>
      <c r="CB16">
        <v>93.33296</v>
      </c>
      <c r="CC16">
        <v>93.33296</v>
      </c>
      <c r="CD16">
        <v>93.33296</v>
      </c>
      <c r="CE16">
        <v>93.33296</v>
      </c>
      <c r="CF16">
        <v>93.33296</v>
      </c>
      <c r="CG16">
        <v>93.33296</v>
      </c>
      <c r="CH16">
        <v>93.33296</v>
      </c>
      <c r="CI16">
        <v>93.33296</v>
      </c>
      <c r="CJ16">
        <v>93.33296</v>
      </c>
      <c r="CK16">
        <v>93.33296</v>
      </c>
      <c r="CL16">
        <v>93.33296</v>
      </c>
      <c r="CM16">
        <v>93.33296</v>
      </c>
      <c r="CN16">
        <v>93.33296</v>
      </c>
      <c r="CO16">
        <v>93.33296</v>
      </c>
      <c r="CP16">
        <v>93.33296</v>
      </c>
      <c r="CQ16">
        <v>93.33296</v>
      </c>
      <c r="CR16">
        <v>593.06178680872267</v>
      </c>
      <c r="CS16">
        <v>512.34563653893338</v>
      </c>
      <c r="CT16">
        <v>919.95749452431403</v>
      </c>
      <c r="CU16">
        <v>1355.9030865258501</v>
      </c>
      <c r="CV16">
        <v>2590.0458161438132</v>
      </c>
      <c r="CW16">
        <v>1374.8427153329646</v>
      </c>
      <c r="CX16">
        <v>1025.2879234047771</v>
      </c>
      <c r="CY16">
        <v>1197.4022793410686</v>
      </c>
      <c r="CZ16">
        <v>2414.9349681241602</v>
      </c>
      <c r="DA16">
        <v>1813.0709430179518</v>
      </c>
      <c r="DB16">
        <v>1090.4980611094484</v>
      </c>
      <c r="DC16">
        <v>1733.5988382707656</v>
      </c>
      <c r="DD16">
        <v>2019.0265036932335</v>
      </c>
      <c r="DE16">
        <v>541.98661693679333</v>
      </c>
      <c r="DF16">
        <v>2219.8904305975175</v>
      </c>
      <c r="DG16">
        <v>531.81881682959988</v>
      </c>
      <c r="DH16">
        <v>1875.1542400269245</v>
      </c>
      <c r="DI16">
        <v>579.23375706509876</v>
      </c>
      <c r="DJ16">
        <v>2144.0850037927698</v>
      </c>
      <c r="DK16">
        <v>2767.4162287069871</v>
      </c>
      <c r="DL16">
        <v>2222.9499141530105</v>
      </c>
      <c r="DM16">
        <v>950.33436546111011</v>
      </c>
      <c r="DN16">
        <v>1679.9287344634374</v>
      </c>
      <c r="DO16">
        <v>908.48829133319236</v>
      </c>
      <c r="DP16">
        <v>2114.8275674839424</v>
      </c>
      <c r="DQ16">
        <v>2388.1223857806071</v>
      </c>
      <c r="DR16">
        <v>1067.0448760770134</v>
      </c>
      <c r="DS16">
        <v>2859.922480109522</v>
      </c>
      <c r="DT16">
        <v>1941.2938460132011</v>
      </c>
      <c r="DU16">
        <v>2219.7320901521184</v>
      </c>
      <c r="DV16">
        <v>1459.5650173868034</v>
      </c>
      <c r="DW16">
        <v>517.90357475780536</v>
      </c>
      <c r="DX16">
        <v>392.87421249901212</v>
      </c>
      <c r="DY16">
        <v>2557.3925943190725</v>
      </c>
      <c r="DZ16">
        <v>2585.4603896769195</v>
      </c>
      <c r="EA16">
        <v>2259.5150595909777</v>
      </c>
      <c r="EB16">
        <v>1728.9248521289442</v>
      </c>
      <c r="EC16">
        <v>1233.1884224414989</v>
      </c>
      <c r="ED16">
        <v>2951.279280407708</v>
      </c>
      <c r="EE16">
        <v>1927.5025026596511</v>
      </c>
      <c r="EF16">
        <v>688.0024693806082</v>
      </c>
      <c r="EG16">
        <v>1369.0540086574795</v>
      </c>
      <c r="EH16">
        <v>1209.6583754882492</v>
      </c>
      <c r="EI16">
        <v>1453.7358715299283</v>
      </c>
      <c r="EJ16">
        <v>1117.6121448162935</v>
      </c>
      <c r="EK16">
        <v>1918.2266803357566</v>
      </c>
      <c r="EL16">
        <v>2445.7420655354285</v>
      </c>
      <c r="EM16">
        <v>157.14124390437513</v>
      </c>
      <c r="EN16">
        <v>234.66012130550683</v>
      </c>
      <c r="EO16">
        <v>2656.3078213538925</v>
      </c>
    </row>
    <row r="17" spans="1:145">
      <c r="A17">
        <v>16</v>
      </c>
      <c r="B17" t="s">
        <v>75</v>
      </c>
      <c r="C17" t="s">
        <v>75</v>
      </c>
      <c r="D17" t="s">
        <v>75</v>
      </c>
      <c r="E17" t="s">
        <v>75</v>
      </c>
      <c r="F17" t="s">
        <v>75</v>
      </c>
      <c r="G17" t="s">
        <v>75</v>
      </c>
      <c r="H17" t="s">
        <v>75</v>
      </c>
      <c r="I17" t="s">
        <v>75</v>
      </c>
      <c r="J17" t="s">
        <v>75</v>
      </c>
      <c r="K17" t="s">
        <v>75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75</v>
      </c>
      <c r="S17" t="s">
        <v>75</v>
      </c>
      <c r="T17" t="s">
        <v>75</v>
      </c>
      <c r="U17" t="s">
        <v>75</v>
      </c>
      <c r="V17" t="s">
        <v>75</v>
      </c>
      <c r="W17" t="s">
        <v>75</v>
      </c>
      <c r="X17" t="s">
        <v>75</v>
      </c>
      <c r="Y17" t="s">
        <v>75</v>
      </c>
      <c r="Z17" t="s">
        <v>75</v>
      </c>
      <c r="AA17" t="s">
        <v>75</v>
      </c>
      <c r="AB17" t="s">
        <v>75</v>
      </c>
      <c r="AC17" t="s">
        <v>75</v>
      </c>
      <c r="AD17" t="s">
        <v>75</v>
      </c>
      <c r="AE17">
        <v>40740</v>
      </c>
      <c r="AF17">
        <v>40725</v>
      </c>
      <c r="AG17" t="s">
        <v>77</v>
      </c>
      <c r="AH17">
        <v>2011</v>
      </c>
      <c r="AI17" t="s">
        <v>81</v>
      </c>
      <c r="AJ17">
        <v>78.333020000000005</v>
      </c>
      <c r="AK17">
        <v>78.333020000000005</v>
      </c>
      <c r="AL17">
        <v>78.333020000000005</v>
      </c>
      <c r="AM17">
        <v>78.333020000000005</v>
      </c>
      <c r="AN17">
        <v>78.333020000000005</v>
      </c>
      <c r="AO17">
        <v>78.333020000000005</v>
      </c>
      <c r="AP17">
        <v>78.333020000000005</v>
      </c>
      <c r="AQ17">
        <v>78.333020000000005</v>
      </c>
      <c r="AR17">
        <v>78.333020000000005</v>
      </c>
      <c r="AS17">
        <v>78.333020000000005</v>
      </c>
      <c r="AT17">
        <v>78.333020000000005</v>
      </c>
      <c r="AU17">
        <v>78.333020000000005</v>
      </c>
      <c r="AV17">
        <v>78.333020000000005</v>
      </c>
      <c r="AW17">
        <v>78.333020000000005</v>
      </c>
      <c r="AX17">
        <v>78.333020000000005</v>
      </c>
      <c r="AY17">
        <v>78.333020000000005</v>
      </c>
      <c r="AZ17">
        <v>78.333020000000005</v>
      </c>
      <c r="BA17">
        <v>78.333020000000005</v>
      </c>
      <c r="BB17">
        <v>78.333020000000005</v>
      </c>
      <c r="BC17">
        <v>78.333020000000005</v>
      </c>
      <c r="BD17">
        <v>78.333020000000005</v>
      </c>
      <c r="BE17">
        <v>78.333020000000005</v>
      </c>
      <c r="BF17">
        <v>78.333020000000005</v>
      </c>
      <c r="BG17">
        <v>78.333020000000005</v>
      </c>
      <c r="BH17">
        <v>78.333020000000005</v>
      </c>
      <c r="BI17">
        <v>78.333020000000005</v>
      </c>
      <c r="BJ17">
        <v>78.333020000000005</v>
      </c>
      <c r="BK17">
        <v>78.333020000000005</v>
      </c>
      <c r="BL17">
        <v>78.333020000000005</v>
      </c>
      <c r="BM17">
        <v>78.333020000000005</v>
      </c>
      <c r="BN17">
        <v>78.333020000000005</v>
      </c>
      <c r="BO17">
        <v>78.333020000000005</v>
      </c>
      <c r="BP17">
        <v>78.333020000000005</v>
      </c>
      <c r="BQ17">
        <v>78.333020000000005</v>
      </c>
      <c r="BR17">
        <v>78.333020000000005</v>
      </c>
      <c r="BS17">
        <v>78.333020000000005</v>
      </c>
      <c r="BT17">
        <v>78.333020000000005</v>
      </c>
      <c r="BU17">
        <v>78.333020000000005</v>
      </c>
      <c r="BV17">
        <v>78.333020000000005</v>
      </c>
      <c r="BW17">
        <v>78.333020000000005</v>
      </c>
      <c r="BX17">
        <v>78.333020000000005</v>
      </c>
      <c r="BY17">
        <v>78.333020000000005</v>
      </c>
      <c r="BZ17">
        <v>78.333020000000005</v>
      </c>
      <c r="CA17">
        <v>78.333020000000005</v>
      </c>
      <c r="CB17">
        <v>78.333020000000005</v>
      </c>
      <c r="CC17">
        <v>78.333020000000005</v>
      </c>
      <c r="CD17">
        <v>78.333020000000005</v>
      </c>
      <c r="CE17">
        <v>78.333020000000005</v>
      </c>
      <c r="CF17">
        <v>78.333020000000005</v>
      </c>
      <c r="CG17">
        <v>78.333020000000005</v>
      </c>
      <c r="CH17">
        <v>78.333020000000005</v>
      </c>
      <c r="CI17">
        <v>78.333020000000005</v>
      </c>
      <c r="CJ17">
        <v>78.333020000000005</v>
      </c>
      <c r="CK17">
        <v>78.333020000000005</v>
      </c>
      <c r="CL17">
        <v>78.333020000000005</v>
      </c>
      <c r="CM17">
        <v>78.333020000000005</v>
      </c>
      <c r="CN17">
        <v>78.333020000000005</v>
      </c>
      <c r="CO17">
        <v>78.333020000000005</v>
      </c>
      <c r="CP17">
        <v>78.333020000000005</v>
      </c>
      <c r="CQ17">
        <v>78.333020000000005</v>
      </c>
      <c r="CR17">
        <v>1099.4896490889153</v>
      </c>
      <c r="CS17">
        <v>2776.2398089942908</v>
      </c>
      <c r="CT17">
        <v>2244.7835883219127</v>
      </c>
      <c r="CU17">
        <v>1832.2046976661354</v>
      </c>
      <c r="CV17">
        <v>2946.2606223551379</v>
      </c>
      <c r="CW17">
        <v>2387.3460035319645</v>
      </c>
      <c r="CX17">
        <v>2592.8487837579073</v>
      </c>
      <c r="CY17">
        <v>1178.539253157049</v>
      </c>
      <c r="CZ17">
        <v>511.72036328460615</v>
      </c>
      <c r="DA17">
        <v>2121.8818440084524</v>
      </c>
      <c r="DB17">
        <v>105.87333549189015</v>
      </c>
      <c r="DC17">
        <v>2896.2673704579511</v>
      </c>
      <c r="DD17">
        <v>2370.2021593883737</v>
      </c>
      <c r="DE17">
        <v>683.43404473061662</v>
      </c>
      <c r="DF17">
        <v>2028.4424680478176</v>
      </c>
      <c r="DG17">
        <v>353.8163162347816</v>
      </c>
      <c r="DH17">
        <v>463.84525014364363</v>
      </c>
      <c r="DI17">
        <v>119.47546168698065</v>
      </c>
      <c r="DJ17">
        <v>1694.838618638335</v>
      </c>
      <c r="DK17">
        <v>2472.681117717741</v>
      </c>
      <c r="DL17">
        <v>708.90886546276647</v>
      </c>
      <c r="DM17">
        <v>1819.9438108851837</v>
      </c>
      <c r="DN17">
        <v>2850.7263079734016</v>
      </c>
      <c r="DO17">
        <v>2566.0525198058826</v>
      </c>
      <c r="DP17">
        <v>1180.7753941006492</v>
      </c>
      <c r="DQ17">
        <v>1206.313587428109</v>
      </c>
      <c r="DR17">
        <v>1902.8408488613884</v>
      </c>
      <c r="DS17">
        <v>892.16269393869686</v>
      </c>
      <c r="DT17">
        <v>412.83380604069998</v>
      </c>
      <c r="DU17">
        <v>2231.9580172762408</v>
      </c>
      <c r="DV17">
        <v>1368.8750891372931</v>
      </c>
      <c r="DW17">
        <v>2026.401594101947</v>
      </c>
      <c r="DX17">
        <v>382.54943399694309</v>
      </c>
      <c r="DY17">
        <v>2388.2270205803934</v>
      </c>
      <c r="DZ17">
        <v>926.47082801488705</v>
      </c>
      <c r="EA17">
        <v>165.61818702187691</v>
      </c>
      <c r="EB17">
        <v>605.82117031867062</v>
      </c>
      <c r="EC17">
        <v>1989.6556147361871</v>
      </c>
      <c r="ED17">
        <v>1818.2202619438756</v>
      </c>
      <c r="EE17">
        <v>1187.5812347990945</v>
      </c>
      <c r="EF17">
        <v>1086.3561409475465</v>
      </c>
      <c r="EG17">
        <v>2373.7939106662889</v>
      </c>
      <c r="EH17">
        <v>1790.6641645788461</v>
      </c>
      <c r="EI17">
        <v>1808.3085606100049</v>
      </c>
      <c r="EJ17">
        <v>744.33250669246047</v>
      </c>
      <c r="EK17">
        <v>1684.0995378976747</v>
      </c>
      <c r="EL17">
        <v>174.79753453324</v>
      </c>
      <c r="EM17">
        <v>2823.9752962905845</v>
      </c>
      <c r="EN17">
        <v>2522.2307793150758</v>
      </c>
      <c r="EO17">
        <v>2892.4552494246791</v>
      </c>
    </row>
    <row r="18" spans="1:145">
      <c r="A18">
        <v>17</v>
      </c>
      <c r="B18" t="s">
        <v>75</v>
      </c>
      <c r="C18" t="s">
        <v>75</v>
      </c>
      <c r="D18" t="s">
        <v>75</v>
      </c>
      <c r="E18" t="s">
        <v>75</v>
      </c>
      <c r="F18" t="s">
        <v>75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75</v>
      </c>
      <c r="R18" t="s">
        <v>75</v>
      </c>
      <c r="S18" t="s">
        <v>75</v>
      </c>
      <c r="T18" t="s">
        <v>75</v>
      </c>
      <c r="U18" t="s">
        <v>75</v>
      </c>
      <c r="V18" t="s">
        <v>75</v>
      </c>
      <c r="W18" t="s">
        <v>75</v>
      </c>
      <c r="X18" t="s">
        <v>75</v>
      </c>
      <c r="Y18" t="s">
        <v>75</v>
      </c>
      <c r="Z18" t="s">
        <v>75</v>
      </c>
      <c r="AA18" t="s">
        <v>75</v>
      </c>
      <c r="AB18" t="s">
        <v>75</v>
      </c>
      <c r="AC18" t="s">
        <v>75</v>
      </c>
      <c r="AD18" t="s">
        <v>75</v>
      </c>
      <c r="AE18">
        <v>40771</v>
      </c>
      <c r="AF18">
        <v>40756</v>
      </c>
      <c r="AG18" t="s">
        <v>77</v>
      </c>
      <c r="AH18">
        <v>2011</v>
      </c>
      <c r="AI18" t="s">
        <v>81</v>
      </c>
      <c r="AJ18">
        <v>85.832989999999995</v>
      </c>
      <c r="AK18">
        <v>85.832989999999995</v>
      </c>
      <c r="AL18">
        <v>85.832989999999995</v>
      </c>
      <c r="AM18">
        <v>85.832989999999995</v>
      </c>
      <c r="AN18">
        <v>85.832989999999995</v>
      </c>
      <c r="AO18">
        <v>85.832989999999995</v>
      </c>
      <c r="AP18">
        <v>85.832989999999995</v>
      </c>
      <c r="AQ18">
        <v>85.832989999999995</v>
      </c>
      <c r="AR18">
        <v>85.832989999999995</v>
      </c>
      <c r="AS18">
        <v>85.832989999999995</v>
      </c>
      <c r="AT18">
        <v>85.832989999999995</v>
      </c>
      <c r="AU18">
        <v>85.832989999999995</v>
      </c>
      <c r="AV18">
        <v>85.832989999999995</v>
      </c>
      <c r="AW18">
        <v>85.832989999999995</v>
      </c>
      <c r="AX18">
        <v>85.832989999999995</v>
      </c>
      <c r="AY18">
        <v>85.832989999999995</v>
      </c>
      <c r="AZ18">
        <v>85.832989999999995</v>
      </c>
      <c r="BA18">
        <v>85.832989999999995</v>
      </c>
      <c r="BB18">
        <v>85.832989999999995</v>
      </c>
      <c r="BC18">
        <v>85.832989999999995</v>
      </c>
      <c r="BD18">
        <v>85.832989999999995</v>
      </c>
      <c r="BE18">
        <v>85.832989999999995</v>
      </c>
      <c r="BF18">
        <v>85.832989999999995</v>
      </c>
      <c r="BG18">
        <v>85.832989999999995</v>
      </c>
      <c r="BH18">
        <v>85.832989999999995</v>
      </c>
      <c r="BI18">
        <v>85.832989999999995</v>
      </c>
      <c r="BJ18">
        <v>85.832989999999995</v>
      </c>
      <c r="BK18">
        <v>85.832989999999995</v>
      </c>
      <c r="BL18">
        <v>85.832989999999995</v>
      </c>
      <c r="BM18">
        <v>85.832989999999995</v>
      </c>
      <c r="BN18">
        <v>85.832989999999995</v>
      </c>
      <c r="BO18">
        <v>85.832989999999995</v>
      </c>
      <c r="BP18">
        <v>85.832989999999995</v>
      </c>
      <c r="BQ18">
        <v>85.832989999999995</v>
      </c>
      <c r="BR18">
        <v>85.832989999999995</v>
      </c>
      <c r="BS18">
        <v>85.832989999999995</v>
      </c>
      <c r="BT18">
        <v>85.832989999999995</v>
      </c>
      <c r="BU18">
        <v>85.832989999999995</v>
      </c>
      <c r="BV18">
        <v>85.832989999999995</v>
      </c>
      <c r="BW18">
        <v>85.832989999999995</v>
      </c>
      <c r="BX18">
        <v>85.832989999999995</v>
      </c>
      <c r="BY18">
        <v>85.832989999999995</v>
      </c>
      <c r="BZ18">
        <v>85.832989999999995</v>
      </c>
      <c r="CA18">
        <v>85.832989999999995</v>
      </c>
      <c r="CB18">
        <v>85.832989999999995</v>
      </c>
      <c r="CC18">
        <v>85.832989999999995</v>
      </c>
      <c r="CD18">
        <v>85.832989999999995</v>
      </c>
      <c r="CE18">
        <v>85.832989999999995</v>
      </c>
      <c r="CF18">
        <v>85.832989999999995</v>
      </c>
      <c r="CG18">
        <v>85.832989999999995</v>
      </c>
      <c r="CH18">
        <v>85.832989999999995</v>
      </c>
      <c r="CI18">
        <v>85.832989999999995</v>
      </c>
      <c r="CJ18">
        <v>85.832989999999995</v>
      </c>
      <c r="CK18">
        <v>85.832989999999995</v>
      </c>
      <c r="CL18">
        <v>85.832989999999995</v>
      </c>
      <c r="CM18">
        <v>85.832989999999995</v>
      </c>
      <c r="CN18">
        <v>85.832989999999995</v>
      </c>
      <c r="CO18">
        <v>85.832989999999995</v>
      </c>
      <c r="CP18">
        <v>85.832989999999995</v>
      </c>
      <c r="CQ18">
        <v>85.832989999999995</v>
      </c>
      <c r="CR18">
        <v>915.39605478995782</v>
      </c>
      <c r="CS18">
        <v>652.52162424950643</v>
      </c>
      <c r="CT18">
        <v>777.26089475277456</v>
      </c>
      <c r="CU18">
        <v>2651.458300388831</v>
      </c>
      <c r="CV18">
        <v>1616.8151768860471</v>
      </c>
      <c r="CW18">
        <v>1308.8977896185093</v>
      </c>
      <c r="CX18">
        <v>1023.273952227062</v>
      </c>
      <c r="CY18">
        <v>1787.510553283684</v>
      </c>
      <c r="CZ18">
        <v>1852.7437295858197</v>
      </c>
      <c r="DA18">
        <v>1134.0601100576516</v>
      </c>
      <c r="DB18">
        <v>1671.9034120183869</v>
      </c>
      <c r="DC18">
        <v>1822.608187768479</v>
      </c>
      <c r="DD18">
        <v>1298.9694821567391</v>
      </c>
      <c r="DE18">
        <v>1382.5931182023944</v>
      </c>
      <c r="DF18">
        <v>506.33578876857223</v>
      </c>
      <c r="DG18">
        <v>1621.5656718247135</v>
      </c>
      <c r="DH18">
        <v>205.41739157964045</v>
      </c>
      <c r="DI18">
        <v>930.47798433953949</v>
      </c>
      <c r="DJ18">
        <v>128.01986740193882</v>
      </c>
      <c r="DK18">
        <v>2376.5178869106626</v>
      </c>
      <c r="DL18">
        <v>2848.863254774144</v>
      </c>
      <c r="DM18">
        <v>1818.7673442846331</v>
      </c>
      <c r="DN18">
        <v>2522.5484767484927</v>
      </c>
      <c r="DO18">
        <v>437.75818585045289</v>
      </c>
      <c r="DP18">
        <v>292.32711116544772</v>
      </c>
      <c r="DQ18">
        <v>1151.7522011746114</v>
      </c>
      <c r="DR18">
        <v>2240.2759045771409</v>
      </c>
      <c r="DS18">
        <v>2375.4524772857362</v>
      </c>
      <c r="DT18">
        <v>645.49814478868029</v>
      </c>
      <c r="DU18">
        <v>2554.2131116014957</v>
      </c>
      <c r="DV18">
        <v>2543.5395795413001</v>
      </c>
      <c r="DW18">
        <v>1733.7352347679309</v>
      </c>
      <c r="DX18">
        <v>86.628800565689446</v>
      </c>
      <c r="DY18">
        <v>1731.1610218282417</v>
      </c>
      <c r="DZ18">
        <v>553.06916184655017</v>
      </c>
      <c r="EA18">
        <v>956.01567802363661</v>
      </c>
      <c r="EB18">
        <v>954.59800330737551</v>
      </c>
      <c r="EC18">
        <v>2267.2451833755485</v>
      </c>
      <c r="ED18">
        <v>1656.9104446606798</v>
      </c>
      <c r="EE18">
        <v>2113.3878281703264</v>
      </c>
      <c r="EF18">
        <v>906.0486224341098</v>
      </c>
      <c r="EG18">
        <v>2957.0782094443693</v>
      </c>
      <c r="EH18">
        <v>2071.2288405866211</v>
      </c>
      <c r="EI18">
        <v>1227.5931149554408</v>
      </c>
      <c r="EJ18">
        <v>1488.7724839672023</v>
      </c>
      <c r="EK18">
        <v>2348.4157871707152</v>
      </c>
      <c r="EL18">
        <v>2785.3025488781782</v>
      </c>
      <c r="EM18">
        <v>843.38033067858476</v>
      </c>
      <c r="EN18">
        <v>220.54636696164121</v>
      </c>
      <c r="EO18">
        <v>3316.625672417244</v>
      </c>
    </row>
    <row r="19" spans="1:145">
      <c r="A19">
        <v>18</v>
      </c>
      <c r="B19" t="s">
        <v>75</v>
      </c>
      <c r="C19" t="s">
        <v>75</v>
      </c>
      <c r="D19" t="s">
        <v>75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75</v>
      </c>
      <c r="L19" t="s">
        <v>75</v>
      </c>
      <c r="M19" t="s">
        <v>75</v>
      </c>
      <c r="N19" t="s">
        <v>75</v>
      </c>
      <c r="O19" t="s">
        <v>75</v>
      </c>
      <c r="P19" t="s">
        <v>75</v>
      </c>
      <c r="Q19" t="s">
        <v>75</v>
      </c>
      <c r="R19" t="s">
        <v>75</v>
      </c>
      <c r="S19" t="s">
        <v>75</v>
      </c>
      <c r="T19" t="s">
        <v>75</v>
      </c>
      <c r="U19" t="s">
        <v>75</v>
      </c>
      <c r="V19" t="s">
        <v>75</v>
      </c>
      <c r="W19" t="s">
        <v>75</v>
      </c>
      <c r="X19" t="s">
        <v>75</v>
      </c>
      <c r="Y19" t="s">
        <v>75</v>
      </c>
      <c r="Z19" t="s">
        <v>75</v>
      </c>
      <c r="AA19" t="s">
        <v>75</v>
      </c>
      <c r="AB19" t="s">
        <v>75</v>
      </c>
      <c r="AC19" t="s">
        <v>75</v>
      </c>
      <c r="AD19" t="s">
        <v>75</v>
      </c>
      <c r="AE19">
        <v>40802</v>
      </c>
      <c r="AF19">
        <v>40787</v>
      </c>
      <c r="AG19" t="s">
        <v>77</v>
      </c>
      <c r="AH19">
        <v>2011</v>
      </c>
      <c r="AI19" t="s">
        <v>81</v>
      </c>
      <c r="AJ19">
        <v>81.666340000000005</v>
      </c>
      <c r="AK19">
        <v>81.666340000000005</v>
      </c>
      <c r="AL19">
        <v>81.666340000000005</v>
      </c>
      <c r="AM19">
        <v>81.666340000000005</v>
      </c>
      <c r="AN19">
        <v>81.666340000000005</v>
      </c>
      <c r="AO19">
        <v>81.666340000000005</v>
      </c>
      <c r="AP19">
        <v>81.666340000000005</v>
      </c>
      <c r="AQ19">
        <v>81.666340000000005</v>
      </c>
      <c r="AR19">
        <v>81.666340000000005</v>
      </c>
      <c r="AS19">
        <v>81.666340000000005</v>
      </c>
      <c r="AT19">
        <v>81.666340000000005</v>
      </c>
      <c r="AU19">
        <v>81.666340000000005</v>
      </c>
      <c r="AV19">
        <v>81.666340000000005</v>
      </c>
      <c r="AW19">
        <v>81.666340000000005</v>
      </c>
      <c r="AX19">
        <v>81.666340000000005</v>
      </c>
      <c r="AY19">
        <v>81.666340000000005</v>
      </c>
      <c r="AZ19">
        <v>81.666340000000005</v>
      </c>
      <c r="BA19">
        <v>81.666340000000005</v>
      </c>
      <c r="BB19">
        <v>81.666340000000005</v>
      </c>
      <c r="BC19">
        <v>81.666340000000005</v>
      </c>
      <c r="BD19">
        <v>81.666340000000005</v>
      </c>
      <c r="BE19">
        <v>81.666340000000005</v>
      </c>
      <c r="BF19">
        <v>81.666340000000005</v>
      </c>
      <c r="BG19">
        <v>81.666340000000005</v>
      </c>
      <c r="BH19">
        <v>81.666340000000005</v>
      </c>
      <c r="BI19">
        <v>81.666340000000005</v>
      </c>
      <c r="BJ19">
        <v>81.666340000000005</v>
      </c>
      <c r="BK19">
        <v>81.666340000000005</v>
      </c>
      <c r="BL19">
        <v>81.666340000000005</v>
      </c>
      <c r="BM19">
        <v>81.666340000000005</v>
      </c>
      <c r="BN19">
        <v>81.666340000000005</v>
      </c>
      <c r="BO19">
        <v>81.666340000000005</v>
      </c>
      <c r="BP19">
        <v>81.666340000000005</v>
      </c>
      <c r="BQ19">
        <v>81.666340000000005</v>
      </c>
      <c r="BR19">
        <v>81.666340000000005</v>
      </c>
      <c r="BS19">
        <v>81.666340000000005</v>
      </c>
      <c r="BT19">
        <v>81.666340000000005</v>
      </c>
      <c r="BU19">
        <v>81.666340000000005</v>
      </c>
      <c r="BV19">
        <v>81.666340000000005</v>
      </c>
      <c r="BW19">
        <v>81.666340000000005</v>
      </c>
      <c r="BX19">
        <v>81.666340000000005</v>
      </c>
      <c r="BY19">
        <v>81.666340000000005</v>
      </c>
      <c r="BZ19">
        <v>81.666340000000005</v>
      </c>
      <c r="CA19">
        <v>81.666340000000005</v>
      </c>
      <c r="CB19">
        <v>81.666340000000005</v>
      </c>
      <c r="CC19">
        <v>81.666340000000005</v>
      </c>
      <c r="CD19">
        <v>81.666340000000005</v>
      </c>
      <c r="CE19">
        <v>81.666340000000005</v>
      </c>
      <c r="CF19">
        <v>81.666340000000005</v>
      </c>
      <c r="CG19">
        <v>81.666340000000005</v>
      </c>
      <c r="CH19">
        <v>81.666340000000005</v>
      </c>
      <c r="CI19">
        <v>81.666340000000005</v>
      </c>
      <c r="CJ19">
        <v>81.666340000000005</v>
      </c>
      <c r="CK19">
        <v>81.666340000000005</v>
      </c>
      <c r="CL19">
        <v>81.666340000000005</v>
      </c>
      <c r="CM19">
        <v>81.666340000000005</v>
      </c>
      <c r="CN19">
        <v>81.666340000000005</v>
      </c>
      <c r="CO19">
        <v>81.666340000000005</v>
      </c>
      <c r="CP19">
        <v>81.666340000000005</v>
      </c>
      <c r="CQ19">
        <v>81.666340000000005</v>
      </c>
      <c r="CR19">
        <v>210.13476034621891</v>
      </c>
      <c r="CS19">
        <v>1488.720774199825</v>
      </c>
      <c r="CT19">
        <v>714.77459796874405</v>
      </c>
      <c r="CU19">
        <v>962.56171837260047</v>
      </c>
      <c r="CV19">
        <v>1969.4519765805492</v>
      </c>
      <c r="CW19">
        <v>2075.9217177277314</v>
      </c>
      <c r="CX19">
        <v>1642.3567111668922</v>
      </c>
      <c r="CY19">
        <v>2292.3034140929371</v>
      </c>
      <c r="CZ19">
        <v>2902.1212546825886</v>
      </c>
      <c r="DA19">
        <v>1838.3544076660412</v>
      </c>
      <c r="DB19">
        <v>2963.1643921565665</v>
      </c>
      <c r="DC19">
        <v>1853.3632014374905</v>
      </c>
      <c r="DD19">
        <v>749.82838185913897</v>
      </c>
      <c r="DE19">
        <v>128.69830693289862</v>
      </c>
      <c r="DF19">
        <v>1465.4945989941853</v>
      </c>
      <c r="DG19">
        <v>1308.2174595176541</v>
      </c>
      <c r="DH19">
        <v>719.01093873787761</v>
      </c>
      <c r="DI19">
        <v>2223.5551762522446</v>
      </c>
      <c r="DJ19">
        <v>1625.2723728177968</v>
      </c>
      <c r="DK19">
        <v>2833.3107171693732</v>
      </c>
      <c r="DL19">
        <v>1649.7381830913216</v>
      </c>
      <c r="DM19">
        <v>2365.7018170818428</v>
      </c>
      <c r="DN19">
        <v>773.18636350653503</v>
      </c>
      <c r="DO19">
        <v>512.21278551200203</v>
      </c>
      <c r="DP19">
        <v>2662.9081768766509</v>
      </c>
      <c r="DQ19">
        <v>2389.4653075081728</v>
      </c>
      <c r="DR19">
        <v>2841.2672717296928</v>
      </c>
      <c r="DS19">
        <v>780.62587889194265</v>
      </c>
      <c r="DT19">
        <v>1327.597394396947</v>
      </c>
      <c r="DU19">
        <v>1961.436820312193</v>
      </c>
      <c r="DV19">
        <v>356.03274675262497</v>
      </c>
      <c r="DW19">
        <v>1687.3154626594689</v>
      </c>
      <c r="DX19">
        <v>374.58652531632583</v>
      </c>
      <c r="DY19">
        <v>970.00480486119136</v>
      </c>
      <c r="DZ19">
        <v>1744.4809227879882</v>
      </c>
      <c r="EA19">
        <v>583.56517030967052</v>
      </c>
      <c r="EB19">
        <v>1543.916334782589</v>
      </c>
      <c r="EC19">
        <v>1867.63898333362</v>
      </c>
      <c r="ED19">
        <v>522.18158538410103</v>
      </c>
      <c r="EE19">
        <v>67.198313895123533</v>
      </c>
      <c r="EF19">
        <v>2837.6291244725635</v>
      </c>
      <c r="EG19">
        <v>2069.9769745723966</v>
      </c>
      <c r="EH19">
        <v>713.52913541963358</v>
      </c>
      <c r="EI19">
        <v>2058.5877523940512</v>
      </c>
      <c r="EJ19">
        <v>1820.741843145242</v>
      </c>
      <c r="EK19">
        <v>2063.7028736171683</v>
      </c>
      <c r="EL19">
        <v>2118.9014639118636</v>
      </c>
      <c r="EM19">
        <v>870.43568045617906</v>
      </c>
      <c r="EN19">
        <v>1200.0268343368202</v>
      </c>
      <c r="EO19">
        <v>2317.41384280598</v>
      </c>
    </row>
    <row r="20" spans="1:145">
      <c r="A20">
        <v>19</v>
      </c>
      <c r="B20" t="s">
        <v>75</v>
      </c>
      <c r="C20" t="s">
        <v>75</v>
      </c>
      <c r="D20" t="s">
        <v>75</v>
      </c>
      <c r="E20" t="s">
        <v>75</v>
      </c>
      <c r="F20" t="s">
        <v>75</v>
      </c>
      <c r="G20" t="s">
        <v>75</v>
      </c>
      <c r="H20" t="s">
        <v>75</v>
      </c>
      <c r="I20" t="s">
        <v>75</v>
      </c>
      <c r="J20" t="s">
        <v>75</v>
      </c>
      <c r="K20" t="s">
        <v>75</v>
      </c>
      <c r="L20" t="s">
        <v>75</v>
      </c>
      <c r="M20" t="s">
        <v>75</v>
      </c>
      <c r="N20" t="s">
        <v>75</v>
      </c>
      <c r="O20" t="s">
        <v>75</v>
      </c>
      <c r="P20" t="s">
        <v>75</v>
      </c>
      <c r="Q20" t="s">
        <v>75</v>
      </c>
      <c r="R20" t="s">
        <v>75</v>
      </c>
      <c r="S20" t="s">
        <v>75</v>
      </c>
      <c r="T20" t="s">
        <v>75</v>
      </c>
      <c r="U20" t="s">
        <v>75</v>
      </c>
      <c r="V20" t="s">
        <v>75</v>
      </c>
      <c r="W20" t="s">
        <v>75</v>
      </c>
      <c r="X20" t="s">
        <v>75</v>
      </c>
      <c r="Y20" t="s">
        <v>75</v>
      </c>
      <c r="Z20" t="s">
        <v>75</v>
      </c>
      <c r="AA20" t="s">
        <v>75</v>
      </c>
      <c r="AB20" t="s">
        <v>75</v>
      </c>
      <c r="AC20" t="s">
        <v>75</v>
      </c>
      <c r="AD20" t="s">
        <v>75</v>
      </c>
      <c r="AE20">
        <v>40832</v>
      </c>
      <c r="AF20">
        <v>40817</v>
      </c>
      <c r="AG20" t="s">
        <v>78</v>
      </c>
      <c r="AH20">
        <v>2011</v>
      </c>
      <c r="AI20" t="s">
        <v>82</v>
      </c>
      <c r="AJ20">
        <v>84.166330000000002</v>
      </c>
      <c r="AK20">
        <v>84.166330000000002</v>
      </c>
      <c r="AL20">
        <v>84.166330000000002</v>
      </c>
      <c r="AM20">
        <v>84.166330000000002</v>
      </c>
      <c r="AN20">
        <v>84.166330000000002</v>
      </c>
      <c r="AO20">
        <v>84.166330000000002</v>
      </c>
      <c r="AP20">
        <v>84.166330000000002</v>
      </c>
      <c r="AQ20">
        <v>84.166330000000002</v>
      </c>
      <c r="AR20">
        <v>84.166330000000002</v>
      </c>
      <c r="AS20">
        <v>84.166330000000002</v>
      </c>
      <c r="AT20">
        <v>84.166330000000002</v>
      </c>
      <c r="AU20">
        <v>84.166330000000002</v>
      </c>
      <c r="AV20">
        <v>84.166330000000002</v>
      </c>
      <c r="AW20">
        <v>84.166330000000002</v>
      </c>
      <c r="AX20">
        <v>84.166330000000002</v>
      </c>
      <c r="AY20">
        <v>84.166330000000002</v>
      </c>
      <c r="AZ20">
        <v>84.166330000000002</v>
      </c>
      <c r="BA20">
        <v>84.166330000000002</v>
      </c>
      <c r="BB20">
        <v>84.166330000000002</v>
      </c>
      <c r="BC20">
        <v>84.166330000000002</v>
      </c>
      <c r="BD20">
        <v>84.166330000000002</v>
      </c>
      <c r="BE20">
        <v>84.166330000000002</v>
      </c>
      <c r="BF20">
        <v>84.166330000000002</v>
      </c>
      <c r="BG20">
        <v>84.166330000000002</v>
      </c>
      <c r="BH20">
        <v>84.166330000000002</v>
      </c>
      <c r="BI20">
        <v>84.166330000000002</v>
      </c>
      <c r="BJ20">
        <v>84.166330000000002</v>
      </c>
      <c r="BK20">
        <v>84.166330000000002</v>
      </c>
      <c r="BL20">
        <v>84.166330000000002</v>
      </c>
      <c r="BM20">
        <v>84.166330000000002</v>
      </c>
      <c r="BN20">
        <v>84.166330000000002</v>
      </c>
      <c r="BO20">
        <v>84.166330000000002</v>
      </c>
      <c r="BP20">
        <v>84.166330000000002</v>
      </c>
      <c r="BQ20">
        <v>84.166330000000002</v>
      </c>
      <c r="BR20">
        <v>84.166330000000002</v>
      </c>
      <c r="BS20">
        <v>84.166330000000002</v>
      </c>
      <c r="BT20">
        <v>84.166330000000002</v>
      </c>
      <c r="BU20">
        <v>84.166330000000002</v>
      </c>
      <c r="BV20">
        <v>84.166330000000002</v>
      </c>
      <c r="BW20">
        <v>84.166330000000002</v>
      </c>
      <c r="BX20">
        <v>84.166330000000002</v>
      </c>
      <c r="BY20">
        <v>84.166330000000002</v>
      </c>
      <c r="BZ20">
        <v>84.166330000000002</v>
      </c>
      <c r="CA20">
        <v>84.166330000000002</v>
      </c>
      <c r="CB20">
        <v>84.166330000000002</v>
      </c>
      <c r="CC20">
        <v>84.166330000000002</v>
      </c>
      <c r="CD20">
        <v>84.166330000000002</v>
      </c>
      <c r="CE20">
        <v>84.166330000000002</v>
      </c>
      <c r="CF20">
        <v>84.166330000000002</v>
      </c>
      <c r="CG20">
        <v>84.166330000000002</v>
      </c>
      <c r="CH20">
        <v>84.166330000000002</v>
      </c>
      <c r="CI20">
        <v>84.166330000000002</v>
      </c>
      <c r="CJ20">
        <v>84.166330000000002</v>
      </c>
      <c r="CK20">
        <v>84.166330000000002</v>
      </c>
      <c r="CL20">
        <v>84.166330000000002</v>
      </c>
      <c r="CM20">
        <v>84.166330000000002</v>
      </c>
      <c r="CN20">
        <v>84.166330000000002</v>
      </c>
      <c r="CO20">
        <v>84.166330000000002</v>
      </c>
      <c r="CP20">
        <v>84.166330000000002</v>
      </c>
      <c r="CQ20">
        <v>84.166330000000002</v>
      </c>
      <c r="CR20">
        <v>2694.2199696235639</v>
      </c>
      <c r="CS20">
        <v>2400.7716511355993</v>
      </c>
      <c r="CT20">
        <v>2856.7355077080852</v>
      </c>
      <c r="CU20">
        <v>1420.2994444880437</v>
      </c>
      <c r="CV20">
        <v>2820.5236927268447</v>
      </c>
      <c r="CW20">
        <v>2300.2170273500751</v>
      </c>
      <c r="CX20">
        <v>1721.4663617631736</v>
      </c>
      <c r="CY20">
        <v>2330.8730939172251</v>
      </c>
      <c r="CZ20">
        <v>1932.3001183297297</v>
      </c>
      <c r="DA20">
        <v>1732.4122331459239</v>
      </c>
      <c r="DB20">
        <v>972.39265788568298</v>
      </c>
      <c r="DC20">
        <v>308.21510704321577</v>
      </c>
      <c r="DD20">
        <v>2747.5506516983373</v>
      </c>
      <c r="DE20">
        <v>33.152821295954205</v>
      </c>
      <c r="DF20">
        <v>872.45594764191117</v>
      </c>
      <c r="DG20">
        <v>2587.2641058911663</v>
      </c>
      <c r="DH20">
        <v>1446.5341409380178</v>
      </c>
      <c r="DI20">
        <v>2223.1972431912404</v>
      </c>
      <c r="DJ20">
        <v>1727.9599766317299</v>
      </c>
      <c r="DK20">
        <v>2817.4027570040257</v>
      </c>
      <c r="DL20">
        <v>2574.8868008497789</v>
      </c>
      <c r="DM20">
        <v>876.43581482644993</v>
      </c>
      <c r="DN20">
        <v>348.05070051234611</v>
      </c>
      <c r="DO20">
        <v>52.657377040908671</v>
      </c>
      <c r="DP20">
        <v>1416.5706151363781</v>
      </c>
      <c r="DQ20">
        <v>1445.6044489868023</v>
      </c>
      <c r="DR20">
        <v>469.03422941638496</v>
      </c>
      <c r="DS20">
        <v>2045.0298040388288</v>
      </c>
      <c r="DT20">
        <v>2298.4357099122112</v>
      </c>
      <c r="DU20">
        <v>1322.6551399693321</v>
      </c>
      <c r="DV20">
        <v>1589.5784027658344</v>
      </c>
      <c r="DW20">
        <v>1037.0428813228568</v>
      </c>
      <c r="DX20">
        <v>1748.1213684099055</v>
      </c>
      <c r="DY20">
        <v>705.70674768206402</v>
      </c>
      <c r="DZ20">
        <v>708.16751953780874</v>
      </c>
      <c r="EA20">
        <v>1120.6072593902495</v>
      </c>
      <c r="EB20">
        <v>2505.6109508134964</v>
      </c>
      <c r="EC20">
        <v>2671.0173921929422</v>
      </c>
      <c r="ED20">
        <v>2038.6476891810034</v>
      </c>
      <c r="EE20">
        <v>1658.9435901093825</v>
      </c>
      <c r="EF20">
        <v>1522.6285920083596</v>
      </c>
      <c r="EG20">
        <v>1709.4523139606829</v>
      </c>
      <c r="EH20">
        <v>603.28240646613176</v>
      </c>
      <c r="EI20">
        <v>1797.3249105380989</v>
      </c>
      <c r="EJ20">
        <v>277.11022104982999</v>
      </c>
      <c r="EK20">
        <v>2897.0866371576135</v>
      </c>
      <c r="EL20">
        <v>2012.1824075526381</v>
      </c>
      <c r="EM20">
        <v>621.95997778652145</v>
      </c>
      <c r="EN20">
        <v>2809.242196687424</v>
      </c>
      <c r="EO20">
        <v>1086.5019358727368</v>
      </c>
    </row>
    <row r="21" spans="1:145">
      <c r="A21">
        <v>20</v>
      </c>
      <c r="B21" t="s">
        <v>75</v>
      </c>
      <c r="C21" t="s">
        <v>75</v>
      </c>
      <c r="D21" t="s">
        <v>75</v>
      </c>
      <c r="E21" t="s">
        <v>75</v>
      </c>
      <c r="F21" t="s">
        <v>75</v>
      </c>
      <c r="G21" t="s">
        <v>75</v>
      </c>
      <c r="H21" t="s">
        <v>75</v>
      </c>
      <c r="I21" t="s">
        <v>75</v>
      </c>
      <c r="J21" t="s">
        <v>75</v>
      </c>
      <c r="K21" t="s">
        <v>75</v>
      </c>
      <c r="L21" t="s">
        <v>75</v>
      </c>
      <c r="M21" t="s">
        <v>75</v>
      </c>
      <c r="N21" t="s">
        <v>75</v>
      </c>
      <c r="O21" t="s">
        <v>75</v>
      </c>
      <c r="P21" t="s">
        <v>75</v>
      </c>
      <c r="Q21" t="s">
        <v>75</v>
      </c>
      <c r="R21" t="s">
        <v>75</v>
      </c>
      <c r="S21" t="s">
        <v>75</v>
      </c>
      <c r="T21" t="s">
        <v>75</v>
      </c>
      <c r="U21" t="s">
        <v>75</v>
      </c>
      <c r="V21" t="s">
        <v>75</v>
      </c>
      <c r="W21" t="s">
        <v>75</v>
      </c>
      <c r="X21" t="s">
        <v>75</v>
      </c>
      <c r="Y21" t="s">
        <v>75</v>
      </c>
      <c r="Z21" t="s">
        <v>75</v>
      </c>
      <c r="AA21" t="s">
        <v>75</v>
      </c>
      <c r="AB21" t="s">
        <v>75</v>
      </c>
      <c r="AC21" t="s">
        <v>75</v>
      </c>
      <c r="AD21" t="s">
        <v>75</v>
      </c>
      <c r="AE21">
        <v>40863</v>
      </c>
      <c r="AF21">
        <v>40848</v>
      </c>
      <c r="AG21" t="s">
        <v>78</v>
      </c>
      <c r="AH21">
        <v>2011</v>
      </c>
      <c r="AI21" t="s">
        <v>82</v>
      </c>
      <c r="AJ21">
        <v>82.499669999999995</v>
      </c>
      <c r="AK21">
        <v>82.499669999999995</v>
      </c>
      <c r="AL21">
        <v>82.499669999999995</v>
      </c>
      <c r="AM21">
        <v>82.499669999999995</v>
      </c>
      <c r="AN21">
        <v>82.499669999999995</v>
      </c>
      <c r="AO21">
        <v>82.499669999999995</v>
      </c>
      <c r="AP21">
        <v>82.499669999999995</v>
      </c>
      <c r="AQ21">
        <v>82.499669999999995</v>
      </c>
      <c r="AR21">
        <v>82.499669999999995</v>
      </c>
      <c r="AS21">
        <v>82.499669999999995</v>
      </c>
      <c r="AT21">
        <v>82.499669999999995</v>
      </c>
      <c r="AU21">
        <v>82.499669999999995</v>
      </c>
      <c r="AV21">
        <v>82.499669999999995</v>
      </c>
      <c r="AW21">
        <v>82.499669999999995</v>
      </c>
      <c r="AX21">
        <v>82.499669999999995</v>
      </c>
      <c r="AY21">
        <v>82.499669999999995</v>
      </c>
      <c r="AZ21">
        <v>82.499669999999995</v>
      </c>
      <c r="BA21">
        <v>82.499669999999995</v>
      </c>
      <c r="BB21">
        <v>82.499669999999995</v>
      </c>
      <c r="BC21">
        <v>82.499669999999995</v>
      </c>
      <c r="BD21">
        <v>82.499669999999995</v>
      </c>
      <c r="BE21">
        <v>82.499669999999995</v>
      </c>
      <c r="BF21">
        <v>82.499669999999995</v>
      </c>
      <c r="BG21">
        <v>82.499669999999995</v>
      </c>
      <c r="BH21">
        <v>82.499669999999995</v>
      </c>
      <c r="BI21">
        <v>82.499669999999995</v>
      </c>
      <c r="BJ21">
        <v>82.499669999999995</v>
      </c>
      <c r="BK21">
        <v>82.499669999999995</v>
      </c>
      <c r="BL21">
        <v>82.499669999999995</v>
      </c>
      <c r="BM21">
        <v>82.499669999999995</v>
      </c>
      <c r="BN21">
        <v>82.499669999999995</v>
      </c>
      <c r="BO21">
        <v>82.499669999999995</v>
      </c>
      <c r="BP21">
        <v>82.499669999999995</v>
      </c>
      <c r="BQ21">
        <v>82.499669999999995</v>
      </c>
      <c r="BR21">
        <v>82.499669999999995</v>
      </c>
      <c r="BS21">
        <v>82.499669999999995</v>
      </c>
      <c r="BT21">
        <v>82.499669999999995</v>
      </c>
      <c r="BU21">
        <v>82.499669999999995</v>
      </c>
      <c r="BV21">
        <v>82.499669999999995</v>
      </c>
      <c r="BW21">
        <v>82.499669999999995</v>
      </c>
      <c r="BX21">
        <v>82.499669999999995</v>
      </c>
      <c r="BY21">
        <v>82.499669999999995</v>
      </c>
      <c r="BZ21">
        <v>82.499669999999995</v>
      </c>
      <c r="CA21">
        <v>82.499669999999995</v>
      </c>
      <c r="CB21">
        <v>82.499669999999995</v>
      </c>
      <c r="CC21">
        <v>82.499669999999995</v>
      </c>
      <c r="CD21">
        <v>82.499669999999995</v>
      </c>
      <c r="CE21">
        <v>82.499669999999995</v>
      </c>
      <c r="CF21">
        <v>82.499669999999995</v>
      </c>
      <c r="CG21">
        <v>82.499669999999995</v>
      </c>
      <c r="CH21">
        <v>82.499669999999995</v>
      </c>
      <c r="CI21">
        <v>82.499669999999995</v>
      </c>
      <c r="CJ21">
        <v>82.499669999999995</v>
      </c>
      <c r="CK21">
        <v>82.499669999999995</v>
      </c>
      <c r="CL21">
        <v>82.499669999999995</v>
      </c>
      <c r="CM21">
        <v>82.499669999999995</v>
      </c>
      <c r="CN21">
        <v>82.499669999999995</v>
      </c>
      <c r="CO21">
        <v>82.499669999999995</v>
      </c>
      <c r="CP21">
        <v>82.499669999999995</v>
      </c>
      <c r="CQ21">
        <v>82.499669999999995</v>
      </c>
      <c r="CR21">
        <v>2838.4539582019297</v>
      </c>
      <c r="CS21">
        <v>304.88950457829668</v>
      </c>
      <c r="CT21">
        <v>690.42563886136793</v>
      </c>
      <c r="CU21">
        <v>1602.9994292553304</v>
      </c>
      <c r="CV21">
        <v>2824.9466951441168</v>
      </c>
      <c r="CW21">
        <v>1228.151308537947</v>
      </c>
      <c r="CX21">
        <v>1089.5086999222713</v>
      </c>
      <c r="CY21">
        <v>1303.5852860730367</v>
      </c>
      <c r="CZ21">
        <v>1278.8638591730512</v>
      </c>
      <c r="DA21">
        <v>191.12441940329438</v>
      </c>
      <c r="DB21">
        <v>2383.4344089438796</v>
      </c>
      <c r="DC21">
        <v>1264.7842298868559</v>
      </c>
      <c r="DD21">
        <v>281.8621008851818</v>
      </c>
      <c r="DE21">
        <v>790.65363924034489</v>
      </c>
      <c r="DF21">
        <v>1715.6101440082377</v>
      </c>
      <c r="DG21">
        <v>1479.5429243030208</v>
      </c>
      <c r="DH21">
        <v>2333.3079353699959</v>
      </c>
      <c r="DI21">
        <v>2058.7627556517355</v>
      </c>
      <c r="DJ21">
        <v>826.13170066697035</v>
      </c>
      <c r="DK21">
        <v>400.41481330371022</v>
      </c>
      <c r="DL21">
        <v>2941.0323994705009</v>
      </c>
      <c r="DM21">
        <v>2401.3745355993738</v>
      </c>
      <c r="DN21">
        <v>2848.713001107903</v>
      </c>
      <c r="DO21">
        <v>1174.6799430597691</v>
      </c>
      <c r="DP21">
        <v>1798.8119544653073</v>
      </c>
      <c r="DQ21">
        <v>1072.9253360063972</v>
      </c>
      <c r="DR21">
        <v>1868.0788399122061</v>
      </c>
      <c r="DS21">
        <v>2017.7999270418434</v>
      </c>
      <c r="DT21">
        <v>804.50811142243242</v>
      </c>
      <c r="DU21">
        <v>1684.0977197735433</v>
      </c>
      <c r="DV21">
        <v>1064.3130947843256</v>
      </c>
      <c r="DW21">
        <v>2879.9799830644483</v>
      </c>
      <c r="DX21">
        <v>2149.7677961177669</v>
      </c>
      <c r="DY21">
        <v>2776.8947084524229</v>
      </c>
      <c r="DZ21">
        <v>1206.9533895498594</v>
      </c>
      <c r="EA21">
        <v>356.9118804142164</v>
      </c>
      <c r="EB21">
        <v>2071.9439881204944</v>
      </c>
      <c r="EC21">
        <v>2308.8609590315068</v>
      </c>
      <c r="ED21">
        <v>1701.437106690267</v>
      </c>
      <c r="EE21">
        <v>2649.416382557084</v>
      </c>
      <c r="EF21">
        <v>2150.1005192899829</v>
      </c>
      <c r="EG21">
        <v>2320.4455168584345</v>
      </c>
      <c r="EH21">
        <v>613.15661326983047</v>
      </c>
      <c r="EI21">
        <v>1408.1880115236372</v>
      </c>
      <c r="EJ21">
        <v>2204.8748265576069</v>
      </c>
      <c r="EK21">
        <v>570.10841592653617</v>
      </c>
      <c r="EL21">
        <v>1359.4159709449514</v>
      </c>
      <c r="EM21">
        <v>287.98324232180585</v>
      </c>
      <c r="EN21">
        <v>1000.2462612879235</v>
      </c>
      <c r="EO21">
        <v>3746.2547544375457</v>
      </c>
    </row>
    <row r="22" spans="1:145">
      <c r="A22">
        <v>21</v>
      </c>
      <c r="B22" t="s">
        <v>75</v>
      </c>
      <c r="C22" t="s">
        <v>75</v>
      </c>
      <c r="D22" t="s">
        <v>75</v>
      </c>
      <c r="E22" t="s">
        <v>75</v>
      </c>
      <c r="F22" t="s">
        <v>75</v>
      </c>
      <c r="G22" t="s">
        <v>75</v>
      </c>
      <c r="H22" t="s">
        <v>75</v>
      </c>
      <c r="I22" t="s">
        <v>75</v>
      </c>
      <c r="J22" t="s">
        <v>75</v>
      </c>
      <c r="K22" t="s">
        <v>75</v>
      </c>
      <c r="L22" t="s">
        <v>75</v>
      </c>
      <c r="M22" t="s">
        <v>75</v>
      </c>
      <c r="N22" t="s">
        <v>75</v>
      </c>
      <c r="O22" t="s">
        <v>75</v>
      </c>
      <c r="P22" t="s">
        <v>75</v>
      </c>
      <c r="Q22" t="s">
        <v>75</v>
      </c>
      <c r="R22" t="s">
        <v>75</v>
      </c>
      <c r="S22" t="s">
        <v>75</v>
      </c>
      <c r="T22" t="s">
        <v>75</v>
      </c>
      <c r="U22" t="s">
        <v>75</v>
      </c>
      <c r="V22" t="s">
        <v>75</v>
      </c>
      <c r="W22" t="s">
        <v>75</v>
      </c>
      <c r="X22" t="s">
        <v>75</v>
      </c>
      <c r="Y22" t="s">
        <v>75</v>
      </c>
      <c r="Z22" t="s">
        <v>75</v>
      </c>
      <c r="AA22" t="s">
        <v>75</v>
      </c>
      <c r="AB22" t="s">
        <v>75</v>
      </c>
      <c r="AC22" t="s">
        <v>75</v>
      </c>
      <c r="AD22" t="s">
        <v>75</v>
      </c>
      <c r="AE22">
        <v>40893</v>
      </c>
      <c r="AF22">
        <v>40878</v>
      </c>
      <c r="AG22" t="s">
        <v>78</v>
      </c>
      <c r="AH22">
        <v>2011</v>
      </c>
      <c r="AI22" t="s">
        <v>82</v>
      </c>
      <c r="AJ22">
        <v>84.166330000000002</v>
      </c>
      <c r="AK22">
        <v>84.166330000000002</v>
      </c>
      <c r="AL22">
        <v>84.166330000000002</v>
      </c>
      <c r="AM22">
        <v>84.166330000000002</v>
      </c>
      <c r="AN22">
        <v>84.166330000000002</v>
      </c>
      <c r="AO22">
        <v>84.166330000000002</v>
      </c>
      <c r="AP22">
        <v>84.166330000000002</v>
      </c>
      <c r="AQ22">
        <v>84.166330000000002</v>
      </c>
      <c r="AR22">
        <v>84.166330000000002</v>
      </c>
      <c r="AS22">
        <v>84.166330000000002</v>
      </c>
      <c r="AT22">
        <v>84.166330000000002</v>
      </c>
      <c r="AU22">
        <v>84.166330000000002</v>
      </c>
      <c r="AV22">
        <v>84.166330000000002</v>
      </c>
      <c r="AW22">
        <v>84.166330000000002</v>
      </c>
      <c r="AX22">
        <v>84.166330000000002</v>
      </c>
      <c r="AY22">
        <v>84.166330000000002</v>
      </c>
      <c r="AZ22">
        <v>84.166330000000002</v>
      </c>
      <c r="BA22">
        <v>84.166330000000002</v>
      </c>
      <c r="BB22">
        <v>84.166330000000002</v>
      </c>
      <c r="BC22">
        <v>84.166330000000002</v>
      </c>
      <c r="BD22">
        <v>84.166330000000002</v>
      </c>
      <c r="BE22">
        <v>84.166330000000002</v>
      </c>
      <c r="BF22">
        <v>84.166330000000002</v>
      </c>
      <c r="BG22">
        <v>84.166330000000002</v>
      </c>
      <c r="BH22">
        <v>84.166330000000002</v>
      </c>
      <c r="BI22">
        <v>84.166330000000002</v>
      </c>
      <c r="BJ22">
        <v>84.166330000000002</v>
      </c>
      <c r="BK22">
        <v>84.166330000000002</v>
      </c>
      <c r="BL22">
        <v>84.166330000000002</v>
      </c>
      <c r="BM22">
        <v>84.166330000000002</v>
      </c>
      <c r="BN22">
        <v>84.166330000000002</v>
      </c>
      <c r="BO22">
        <v>84.166330000000002</v>
      </c>
      <c r="BP22">
        <v>84.166330000000002</v>
      </c>
      <c r="BQ22">
        <v>84.166330000000002</v>
      </c>
      <c r="BR22">
        <v>84.166330000000002</v>
      </c>
      <c r="BS22">
        <v>84.166330000000002</v>
      </c>
      <c r="BT22">
        <v>84.166330000000002</v>
      </c>
      <c r="BU22">
        <v>84.166330000000002</v>
      </c>
      <c r="BV22">
        <v>84.166330000000002</v>
      </c>
      <c r="BW22">
        <v>84.166330000000002</v>
      </c>
      <c r="BX22">
        <v>84.166330000000002</v>
      </c>
      <c r="BY22">
        <v>84.166330000000002</v>
      </c>
      <c r="BZ22">
        <v>84.166330000000002</v>
      </c>
      <c r="CA22">
        <v>84.166330000000002</v>
      </c>
      <c r="CB22">
        <v>84.166330000000002</v>
      </c>
      <c r="CC22">
        <v>84.166330000000002</v>
      </c>
      <c r="CD22">
        <v>84.166330000000002</v>
      </c>
      <c r="CE22">
        <v>84.166330000000002</v>
      </c>
      <c r="CF22">
        <v>84.166330000000002</v>
      </c>
      <c r="CG22">
        <v>84.166330000000002</v>
      </c>
      <c r="CH22">
        <v>84.166330000000002</v>
      </c>
      <c r="CI22">
        <v>84.166330000000002</v>
      </c>
      <c r="CJ22">
        <v>84.166330000000002</v>
      </c>
      <c r="CK22">
        <v>84.166330000000002</v>
      </c>
      <c r="CL22">
        <v>84.166330000000002</v>
      </c>
      <c r="CM22">
        <v>84.166330000000002</v>
      </c>
      <c r="CN22">
        <v>84.166330000000002</v>
      </c>
      <c r="CO22">
        <v>84.166330000000002</v>
      </c>
      <c r="CP22">
        <v>84.166330000000002</v>
      </c>
      <c r="CQ22">
        <v>84.166330000000002</v>
      </c>
      <c r="CR22">
        <v>130.20381284967098</v>
      </c>
      <c r="CS22">
        <v>1652.6913492603885</v>
      </c>
      <c r="CT22">
        <v>2625.4178421982979</v>
      </c>
      <c r="CU22">
        <v>1404.1247404357487</v>
      </c>
      <c r="CV22">
        <v>1003.56137762572</v>
      </c>
      <c r="CW22">
        <v>563.78439068837326</v>
      </c>
      <c r="CX22">
        <v>2254.1217859065669</v>
      </c>
      <c r="CY22">
        <v>1982.1068952758778</v>
      </c>
      <c r="CZ22">
        <v>2373.8247734643269</v>
      </c>
      <c r="DA22">
        <v>1838.5722800758406</v>
      </c>
      <c r="DB22">
        <v>1792.2132801171776</v>
      </c>
      <c r="DC22">
        <v>1673.6064109572126</v>
      </c>
      <c r="DD22">
        <v>2201.6333329040008</v>
      </c>
      <c r="DE22">
        <v>795.41820137856871</v>
      </c>
      <c r="DF22">
        <v>1798.9882467524571</v>
      </c>
      <c r="DG22">
        <v>2495.5350970874783</v>
      </c>
      <c r="DH22">
        <v>2892.5694641027785</v>
      </c>
      <c r="DI22">
        <v>2993.9184290002431</v>
      </c>
      <c r="DJ22">
        <v>1248.9406178001996</v>
      </c>
      <c r="DK22">
        <v>755.31122475973245</v>
      </c>
      <c r="DL22">
        <v>1153.3610293884385</v>
      </c>
      <c r="DM22">
        <v>2414.1266359147298</v>
      </c>
      <c r="DN22">
        <v>2916.2568448568404</v>
      </c>
      <c r="DO22">
        <v>2337.519572004031</v>
      </c>
      <c r="DP22">
        <v>1999.325642881061</v>
      </c>
      <c r="DQ22">
        <v>1485.2108871439893</v>
      </c>
      <c r="DR22">
        <v>2320.2158636061722</v>
      </c>
      <c r="DS22">
        <v>298.30521934909069</v>
      </c>
      <c r="DT22">
        <v>699.42015843069964</v>
      </c>
      <c r="DU22">
        <v>469.51002309314435</v>
      </c>
      <c r="DV22">
        <v>2534.5136560118585</v>
      </c>
      <c r="DW22">
        <v>2756.623223275792</v>
      </c>
      <c r="DX22">
        <v>722.74700858328163</v>
      </c>
      <c r="DY22">
        <v>2469.9331891680836</v>
      </c>
      <c r="DZ22">
        <v>2198.6678817647921</v>
      </c>
      <c r="EA22">
        <v>2020.6072501551935</v>
      </c>
      <c r="EB22">
        <v>2295.2087652402834</v>
      </c>
      <c r="EC22">
        <v>612.48130727782507</v>
      </c>
      <c r="ED22">
        <v>2860.1205239696624</v>
      </c>
      <c r="EE22">
        <v>1975.932525511844</v>
      </c>
      <c r="EF22">
        <v>1855.1719931754294</v>
      </c>
      <c r="EG22">
        <v>850.25600137220715</v>
      </c>
      <c r="EH22">
        <v>1461.6719859590246</v>
      </c>
      <c r="EI22">
        <v>493.40623575665734</v>
      </c>
      <c r="EJ22">
        <v>37.01333637152171</v>
      </c>
      <c r="EK22">
        <v>1374.4362518709543</v>
      </c>
      <c r="EL22">
        <v>1444.3552747856022</v>
      </c>
      <c r="EM22">
        <v>2829.3172193701494</v>
      </c>
      <c r="EN22">
        <v>436.70109593550086</v>
      </c>
      <c r="EO22">
        <v>2371.6552073927442</v>
      </c>
    </row>
    <row r="23" spans="1:145">
      <c r="A23">
        <v>22</v>
      </c>
      <c r="B23" t="s">
        <v>75</v>
      </c>
      <c r="C23" t="s">
        <v>75</v>
      </c>
      <c r="D23" t="s">
        <v>75</v>
      </c>
      <c r="E23" t="s">
        <v>75</v>
      </c>
      <c r="F23" t="s">
        <v>75</v>
      </c>
      <c r="G23" t="s">
        <v>75</v>
      </c>
      <c r="H23" t="s">
        <v>75</v>
      </c>
      <c r="I23" t="s">
        <v>75</v>
      </c>
      <c r="J23" t="s">
        <v>75</v>
      </c>
      <c r="K23" t="s">
        <v>75</v>
      </c>
      <c r="L23" t="s">
        <v>75</v>
      </c>
      <c r="M23" t="s">
        <v>75</v>
      </c>
      <c r="N23" t="s">
        <v>75</v>
      </c>
      <c r="O23" t="s">
        <v>75</v>
      </c>
      <c r="P23" t="s">
        <v>75</v>
      </c>
      <c r="Q23" t="s">
        <v>75</v>
      </c>
      <c r="R23" t="s">
        <v>75</v>
      </c>
      <c r="S23" t="s">
        <v>75</v>
      </c>
      <c r="T23" t="s">
        <v>75</v>
      </c>
      <c r="U23" t="s">
        <v>75</v>
      </c>
      <c r="V23" t="s">
        <v>75</v>
      </c>
      <c r="W23" t="s">
        <v>75</v>
      </c>
      <c r="X23" t="s">
        <v>75</v>
      </c>
      <c r="Y23" t="s">
        <v>75</v>
      </c>
      <c r="Z23" t="s">
        <v>75</v>
      </c>
      <c r="AA23" t="s">
        <v>75</v>
      </c>
      <c r="AB23" t="s">
        <v>75</v>
      </c>
      <c r="AC23" t="s">
        <v>75</v>
      </c>
      <c r="AD23" t="s">
        <v>75</v>
      </c>
      <c r="AE23">
        <v>40924</v>
      </c>
      <c r="AF23">
        <v>40909</v>
      </c>
      <c r="AG23" t="s">
        <v>79</v>
      </c>
      <c r="AH23">
        <v>2012</v>
      </c>
      <c r="AI23" t="s">
        <v>83</v>
      </c>
      <c r="AJ23">
        <v>82.499669999999995</v>
      </c>
      <c r="AK23">
        <v>82.499669999999995</v>
      </c>
      <c r="AL23">
        <v>82.499669999999995</v>
      </c>
      <c r="AM23">
        <v>82.499669999999995</v>
      </c>
      <c r="AN23">
        <v>82.499669999999995</v>
      </c>
      <c r="AO23">
        <v>82.499669999999995</v>
      </c>
      <c r="AP23">
        <v>82.499669999999995</v>
      </c>
      <c r="AQ23">
        <v>82.499669999999995</v>
      </c>
      <c r="AR23">
        <v>82.499669999999995</v>
      </c>
      <c r="AS23">
        <v>82.499669999999995</v>
      </c>
      <c r="AT23">
        <v>82.499669999999995</v>
      </c>
      <c r="AU23">
        <v>82.499669999999995</v>
      </c>
      <c r="AV23">
        <v>82.499669999999995</v>
      </c>
      <c r="AW23">
        <v>82.499669999999995</v>
      </c>
      <c r="AX23">
        <v>82.499669999999995</v>
      </c>
      <c r="AY23">
        <v>82.499669999999995</v>
      </c>
      <c r="AZ23">
        <v>82.499669999999995</v>
      </c>
      <c r="BA23">
        <v>82.499669999999995</v>
      </c>
      <c r="BB23">
        <v>82.499669999999995</v>
      </c>
      <c r="BC23">
        <v>82.499669999999995</v>
      </c>
      <c r="BD23">
        <v>82.499669999999995</v>
      </c>
      <c r="BE23">
        <v>82.499669999999995</v>
      </c>
      <c r="BF23">
        <v>82.499669999999995</v>
      </c>
      <c r="BG23">
        <v>82.499669999999995</v>
      </c>
      <c r="BH23">
        <v>82.499669999999995</v>
      </c>
      <c r="BI23">
        <v>82.499669999999995</v>
      </c>
      <c r="BJ23">
        <v>82.499669999999995</v>
      </c>
      <c r="BK23">
        <v>82.499669999999995</v>
      </c>
      <c r="BL23">
        <v>82.499669999999995</v>
      </c>
      <c r="BM23">
        <v>82.499669999999995</v>
      </c>
      <c r="BN23">
        <v>82.499669999999995</v>
      </c>
      <c r="BO23">
        <v>82.499669999999995</v>
      </c>
      <c r="BP23">
        <v>82.499669999999995</v>
      </c>
      <c r="BQ23">
        <v>82.499669999999995</v>
      </c>
      <c r="BR23">
        <v>82.499669999999995</v>
      </c>
      <c r="BS23">
        <v>82.499669999999995</v>
      </c>
      <c r="BT23">
        <v>82.499669999999995</v>
      </c>
      <c r="BU23">
        <v>82.499669999999995</v>
      </c>
      <c r="BV23">
        <v>82.499669999999995</v>
      </c>
      <c r="BW23">
        <v>82.499669999999995</v>
      </c>
      <c r="BX23">
        <v>82.499669999999995</v>
      </c>
      <c r="BY23">
        <v>82.499669999999995</v>
      </c>
      <c r="BZ23">
        <v>82.499669999999995</v>
      </c>
      <c r="CA23">
        <v>82.499669999999995</v>
      </c>
      <c r="CB23">
        <v>82.499669999999995</v>
      </c>
      <c r="CC23">
        <v>82.499669999999995</v>
      </c>
      <c r="CD23">
        <v>82.499669999999995</v>
      </c>
      <c r="CE23">
        <v>82.499669999999995</v>
      </c>
      <c r="CF23">
        <v>82.499669999999995</v>
      </c>
      <c r="CG23">
        <v>82.499669999999995</v>
      </c>
      <c r="CH23">
        <v>82.499669999999995</v>
      </c>
      <c r="CI23">
        <v>82.499669999999995</v>
      </c>
      <c r="CJ23">
        <v>82.499669999999995</v>
      </c>
      <c r="CK23">
        <v>82.499669999999995</v>
      </c>
      <c r="CL23">
        <v>82.499669999999995</v>
      </c>
      <c r="CM23">
        <v>82.499669999999995</v>
      </c>
      <c r="CN23">
        <v>82.499669999999995</v>
      </c>
      <c r="CO23">
        <v>82.499669999999995</v>
      </c>
      <c r="CP23">
        <v>82.499669999999995</v>
      </c>
      <c r="CQ23">
        <v>82.499669999999995</v>
      </c>
      <c r="CR23">
        <v>2644.1634315466736</v>
      </c>
      <c r="CS23">
        <v>2649.8592090514376</v>
      </c>
      <c r="CT23">
        <v>893.47122583517535</v>
      </c>
      <c r="CU23">
        <v>1130.105147573908</v>
      </c>
      <c r="CV23">
        <v>1184.6748544418144</v>
      </c>
      <c r="CW23">
        <v>1211.1667390246639</v>
      </c>
      <c r="CX23">
        <v>2139.13221205625</v>
      </c>
      <c r="CY23">
        <v>2983.4003854219964</v>
      </c>
      <c r="CZ23">
        <v>401.23984958946266</v>
      </c>
      <c r="DA23">
        <v>481.47471608434245</v>
      </c>
      <c r="DB23">
        <v>1733.8262888257666</v>
      </c>
      <c r="DC23">
        <v>2068.850079138213</v>
      </c>
      <c r="DD23">
        <v>655.86548582209139</v>
      </c>
      <c r="DE23">
        <v>686.03212799680603</v>
      </c>
      <c r="DF23">
        <v>2.8055653243210799</v>
      </c>
      <c r="DG23">
        <v>2221.7653808537348</v>
      </c>
      <c r="DH23">
        <v>1119.8806589237206</v>
      </c>
      <c r="DI23">
        <v>475.10283078719431</v>
      </c>
      <c r="DJ23">
        <v>600.58102022846867</v>
      </c>
      <c r="DK23">
        <v>181.73571438462565</v>
      </c>
      <c r="DL23">
        <v>1358.7528485035702</v>
      </c>
      <c r="DM23">
        <v>269.92301904252969</v>
      </c>
      <c r="DN23">
        <v>1558.9427046422413</v>
      </c>
      <c r="DO23">
        <v>708.38531067348674</v>
      </c>
      <c r="DP23">
        <v>73.294408403386853</v>
      </c>
      <c r="DQ23">
        <v>2697.7020194348593</v>
      </c>
      <c r="DR23">
        <v>561.41208213630557</v>
      </c>
      <c r="DS23">
        <v>2043.0877558513998</v>
      </c>
      <c r="DT23">
        <v>2589.0059247201957</v>
      </c>
      <c r="DU23">
        <v>90.931949214291478</v>
      </c>
      <c r="DV23">
        <v>995.65568876849488</v>
      </c>
      <c r="DW23">
        <v>2919.908364483314</v>
      </c>
      <c r="DX23">
        <v>1805.386614540012</v>
      </c>
      <c r="DY23">
        <v>2178.0445064229389</v>
      </c>
      <c r="DZ23">
        <v>1431.5624241085131</v>
      </c>
      <c r="EA23">
        <v>2804.5031194913995</v>
      </c>
      <c r="EB23">
        <v>2275.1146772096154</v>
      </c>
      <c r="EC23">
        <v>1568.7694759637759</v>
      </c>
      <c r="ED23">
        <v>703.41177352284774</v>
      </c>
      <c r="EE23">
        <v>2172.6350148572747</v>
      </c>
      <c r="EF23">
        <v>2312.4914806902107</v>
      </c>
      <c r="EG23">
        <v>473.42433625844961</v>
      </c>
      <c r="EH23">
        <v>64.138666718342122</v>
      </c>
      <c r="EI23">
        <v>224.61229717479904</v>
      </c>
      <c r="EJ23">
        <v>2939.7312062775882</v>
      </c>
      <c r="EK23">
        <v>1767.7716602933672</v>
      </c>
      <c r="EL23">
        <v>2194.140366326636</v>
      </c>
      <c r="EM23">
        <v>1133.3404700096273</v>
      </c>
      <c r="EN23">
        <v>1766.2459374796749</v>
      </c>
      <c r="EO23">
        <v>4631.7283717934506</v>
      </c>
    </row>
    <row r="24" spans="1:145">
      <c r="A24">
        <v>23</v>
      </c>
      <c r="B24" t="s">
        <v>75</v>
      </c>
      <c r="C24" t="s">
        <v>75</v>
      </c>
      <c r="D24" t="s">
        <v>75</v>
      </c>
      <c r="E24" t="s">
        <v>75</v>
      </c>
      <c r="F24" t="s">
        <v>75</v>
      </c>
      <c r="G24" t="s">
        <v>75</v>
      </c>
      <c r="H24" t="s">
        <v>75</v>
      </c>
      <c r="I24" t="s">
        <v>75</v>
      </c>
      <c r="J24" t="s">
        <v>75</v>
      </c>
      <c r="K24" t="s">
        <v>75</v>
      </c>
      <c r="L24" t="s">
        <v>75</v>
      </c>
      <c r="M24" t="s">
        <v>75</v>
      </c>
      <c r="N24" t="s">
        <v>75</v>
      </c>
      <c r="O24" t="s">
        <v>75</v>
      </c>
      <c r="P24" t="s">
        <v>75</v>
      </c>
      <c r="Q24" t="s">
        <v>75</v>
      </c>
      <c r="R24" t="s">
        <v>75</v>
      </c>
      <c r="S24" t="s">
        <v>75</v>
      </c>
      <c r="T24" t="s">
        <v>75</v>
      </c>
      <c r="U24" t="s">
        <v>75</v>
      </c>
      <c r="V24" t="s">
        <v>75</v>
      </c>
      <c r="W24" t="s">
        <v>75</v>
      </c>
      <c r="X24" t="s">
        <v>75</v>
      </c>
      <c r="Y24" t="s">
        <v>75</v>
      </c>
      <c r="Z24" t="s">
        <v>75</v>
      </c>
      <c r="AA24" t="s">
        <v>75</v>
      </c>
      <c r="AB24" t="s">
        <v>75</v>
      </c>
      <c r="AC24" t="s">
        <v>75</v>
      </c>
      <c r="AD24" t="s">
        <v>75</v>
      </c>
      <c r="AE24">
        <v>40955</v>
      </c>
      <c r="AF24">
        <v>40940</v>
      </c>
      <c r="AG24" t="s">
        <v>79</v>
      </c>
      <c r="AH24">
        <v>2012</v>
      </c>
      <c r="AI24" t="s">
        <v>83</v>
      </c>
      <c r="AJ24">
        <v>84.166330000000002</v>
      </c>
      <c r="AK24">
        <v>84.166330000000002</v>
      </c>
      <c r="AL24">
        <v>84.166330000000002</v>
      </c>
      <c r="AM24">
        <v>84.166330000000002</v>
      </c>
      <c r="AN24">
        <v>84.166330000000002</v>
      </c>
      <c r="AO24">
        <v>84.166330000000002</v>
      </c>
      <c r="AP24">
        <v>84.166330000000002</v>
      </c>
      <c r="AQ24">
        <v>84.166330000000002</v>
      </c>
      <c r="AR24">
        <v>84.166330000000002</v>
      </c>
      <c r="AS24">
        <v>84.166330000000002</v>
      </c>
      <c r="AT24">
        <v>84.166330000000002</v>
      </c>
      <c r="AU24">
        <v>84.166330000000002</v>
      </c>
      <c r="AV24">
        <v>84.166330000000002</v>
      </c>
      <c r="AW24">
        <v>84.166330000000002</v>
      </c>
      <c r="AX24">
        <v>84.166330000000002</v>
      </c>
      <c r="AY24">
        <v>84.166330000000002</v>
      </c>
      <c r="AZ24">
        <v>84.166330000000002</v>
      </c>
      <c r="BA24">
        <v>84.166330000000002</v>
      </c>
      <c r="BB24">
        <v>84.166330000000002</v>
      </c>
      <c r="BC24">
        <v>84.166330000000002</v>
      </c>
      <c r="BD24">
        <v>84.166330000000002</v>
      </c>
      <c r="BE24">
        <v>84.166330000000002</v>
      </c>
      <c r="BF24">
        <v>84.166330000000002</v>
      </c>
      <c r="BG24">
        <v>84.166330000000002</v>
      </c>
      <c r="BH24">
        <v>84.166330000000002</v>
      </c>
      <c r="BI24">
        <v>84.166330000000002</v>
      </c>
      <c r="BJ24">
        <v>84.166330000000002</v>
      </c>
      <c r="BK24">
        <v>84.166330000000002</v>
      </c>
      <c r="BL24">
        <v>84.166330000000002</v>
      </c>
      <c r="BM24">
        <v>84.166330000000002</v>
      </c>
      <c r="BN24">
        <v>84.166330000000002</v>
      </c>
      <c r="BO24">
        <v>84.166330000000002</v>
      </c>
      <c r="BP24">
        <v>84.166330000000002</v>
      </c>
      <c r="BQ24">
        <v>84.166330000000002</v>
      </c>
      <c r="BR24">
        <v>84.166330000000002</v>
      </c>
      <c r="BS24">
        <v>84.166330000000002</v>
      </c>
      <c r="BT24">
        <v>84.166330000000002</v>
      </c>
      <c r="BU24">
        <v>84.166330000000002</v>
      </c>
      <c r="BV24">
        <v>84.166330000000002</v>
      </c>
      <c r="BW24">
        <v>84.166330000000002</v>
      </c>
      <c r="BX24">
        <v>84.166330000000002</v>
      </c>
      <c r="BY24">
        <v>84.166330000000002</v>
      </c>
      <c r="BZ24">
        <v>84.166330000000002</v>
      </c>
      <c r="CA24">
        <v>84.166330000000002</v>
      </c>
      <c r="CB24">
        <v>84.166330000000002</v>
      </c>
      <c r="CC24">
        <v>84.166330000000002</v>
      </c>
      <c r="CD24">
        <v>84.166330000000002</v>
      </c>
      <c r="CE24">
        <v>84.166330000000002</v>
      </c>
      <c r="CF24">
        <v>84.166330000000002</v>
      </c>
      <c r="CG24">
        <v>84.166330000000002</v>
      </c>
      <c r="CH24">
        <v>84.166330000000002</v>
      </c>
      <c r="CI24">
        <v>84.166330000000002</v>
      </c>
      <c r="CJ24">
        <v>84.166330000000002</v>
      </c>
      <c r="CK24">
        <v>84.166330000000002</v>
      </c>
      <c r="CL24">
        <v>84.166330000000002</v>
      </c>
      <c r="CM24">
        <v>84.166330000000002</v>
      </c>
      <c r="CN24">
        <v>84.166330000000002</v>
      </c>
      <c r="CO24">
        <v>84.166330000000002</v>
      </c>
      <c r="CP24">
        <v>84.166330000000002</v>
      </c>
      <c r="CQ24">
        <v>84.166330000000002</v>
      </c>
      <c r="CR24">
        <v>2386.5712815250949</v>
      </c>
      <c r="CS24">
        <v>89.7535423775997</v>
      </c>
      <c r="CT24">
        <v>1900.241254674936</v>
      </c>
      <c r="CU24">
        <v>641.39790693467091</v>
      </c>
      <c r="CV24">
        <v>2751.2879221124822</v>
      </c>
      <c r="CW24">
        <v>1696.3001184556442</v>
      </c>
      <c r="CX24">
        <v>1214.7354227810313</v>
      </c>
      <c r="CY24">
        <v>2206.7194949446812</v>
      </c>
      <c r="CZ24">
        <v>1485.4901486930335</v>
      </c>
      <c r="DA24">
        <v>2882.3716418056129</v>
      </c>
      <c r="DB24">
        <v>557.77336343665547</v>
      </c>
      <c r="DC24">
        <v>1981.4064683480608</v>
      </c>
      <c r="DD24">
        <v>960.36061984770106</v>
      </c>
      <c r="DE24">
        <v>1890.1275314713882</v>
      </c>
      <c r="DF24">
        <v>667.43255260289368</v>
      </c>
      <c r="DG24">
        <v>2793.0865002344749</v>
      </c>
      <c r="DH24">
        <v>2062.9841479079337</v>
      </c>
      <c r="DI24">
        <v>948.46199937934932</v>
      </c>
      <c r="DJ24">
        <v>211.76275409383206</v>
      </c>
      <c r="DK24">
        <v>171.80633462610538</v>
      </c>
      <c r="DL24">
        <v>473.69974707090944</v>
      </c>
      <c r="DM24">
        <v>1815.4078309975596</v>
      </c>
      <c r="DN24">
        <v>2431.34554226509</v>
      </c>
      <c r="DO24">
        <v>842.57868811023889</v>
      </c>
      <c r="DP24">
        <v>1423.6800025717071</v>
      </c>
      <c r="DQ24">
        <v>1388.6151653598015</v>
      </c>
      <c r="DR24">
        <v>2995.7133997611045</v>
      </c>
      <c r="DS24">
        <v>2753.7089807950633</v>
      </c>
      <c r="DT24">
        <v>2755.1835018777601</v>
      </c>
      <c r="DU24">
        <v>94.430518096880519</v>
      </c>
      <c r="DV24">
        <v>205.47340803326276</v>
      </c>
      <c r="DW24">
        <v>130.75494153541678</v>
      </c>
      <c r="DX24">
        <v>1630.8651652973704</v>
      </c>
      <c r="DY24">
        <v>2622.5022459552674</v>
      </c>
      <c r="DZ24">
        <v>2049.9098875879349</v>
      </c>
      <c r="EA24">
        <v>2431.4657133232149</v>
      </c>
      <c r="EB24">
        <v>1357.2409975559744</v>
      </c>
      <c r="EC24">
        <v>2795.0783950793348</v>
      </c>
      <c r="ED24">
        <v>2072.5118808982406</v>
      </c>
      <c r="EE24">
        <v>2477.9456899489246</v>
      </c>
      <c r="EF24">
        <v>1169.7822763243985</v>
      </c>
      <c r="EG24">
        <v>2871.1141019443226</v>
      </c>
      <c r="EH24">
        <v>230.63826523989928</v>
      </c>
      <c r="EI24">
        <v>1708.6519138848973</v>
      </c>
      <c r="EJ24">
        <v>2165.8490399832926</v>
      </c>
      <c r="EK24">
        <v>354.33490216599762</v>
      </c>
      <c r="EL24">
        <v>2326.8365393863223</v>
      </c>
      <c r="EM24">
        <v>178.32227435219573</v>
      </c>
      <c r="EN24">
        <v>2169.1539251984191</v>
      </c>
      <c r="EO24">
        <v>2301.556647012234</v>
      </c>
    </row>
    <row r="25" spans="1:145">
      <c r="A25">
        <v>24</v>
      </c>
      <c r="B25" t="s">
        <v>75</v>
      </c>
      <c r="C25" t="s">
        <v>75</v>
      </c>
      <c r="D25" t="s">
        <v>75</v>
      </c>
      <c r="E25" t="s">
        <v>75</v>
      </c>
      <c r="F25" t="s">
        <v>75</v>
      </c>
      <c r="G25" t="s">
        <v>75</v>
      </c>
      <c r="H25" t="s">
        <v>75</v>
      </c>
      <c r="I25" t="s">
        <v>75</v>
      </c>
      <c r="J25" t="s">
        <v>75</v>
      </c>
      <c r="K25" t="s">
        <v>75</v>
      </c>
      <c r="L25" t="s">
        <v>75</v>
      </c>
      <c r="M25" t="s">
        <v>75</v>
      </c>
      <c r="N25" t="s">
        <v>75</v>
      </c>
      <c r="O25" t="s">
        <v>75</v>
      </c>
      <c r="P25" t="s">
        <v>75</v>
      </c>
      <c r="Q25" t="s">
        <v>75</v>
      </c>
      <c r="R25" t="s">
        <v>75</v>
      </c>
      <c r="S25" t="s">
        <v>75</v>
      </c>
      <c r="T25" t="s">
        <v>75</v>
      </c>
      <c r="U25" t="s">
        <v>75</v>
      </c>
      <c r="V25" t="s">
        <v>75</v>
      </c>
      <c r="W25" t="s">
        <v>75</v>
      </c>
      <c r="X25" t="s">
        <v>75</v>
      </c>
      <c r="Y25" t="s">
        <v>75</v>
      </c>
      <c r="Z25" t="s">
        <v>75</v>
      </c>
      <c r="AA25" t="s">
        <v>75</v>
      </c>
      <c r="AB25" t="s">
        <v>75</v>
      </c>
      <c r="AC25" t="s">
        <v>75</v>
      </c>
      <c r="AD25" t="s">
        <v>75</v>
      </c>
      <c r="AE25">
        <v>40984</v>
      </c>
      <c r="AF25">
        <v>40969</v>
      </c>
      <c r="AG25" t="s">
        <v>79</v>
      </c>
      <c r="AH25">
        <v>2012</v>
      </c>
      <c r="AI25" t="s">
        <v>83</v>
      </c>
      <c r="AJ25">
        <v>82.499669999999995</v>
      </c>
      <c r="AK25">
        <v>82.499669999999995</v>
      </c>
      <c r="AL25">
        <v>82.499669999999995</v>
      </c>
      <c r="AM25">
        <v>82.499669999999995</v>
      </c>
      <c r="AN25">
        <v>82.499669999999995</v>
      </c>
      <c r="AO25">
        <v>82.499669999999995</v>
      </c>
      <c r="AP25">
        <v>82.499669999999995</v>
      </c>
      <c r="AQ25">
        <v>82.499669999999995</v>
      </c>
      <c r="AR25">
        <v>82.499669999999995</v>
      </c>
      <c r="AS25">
        <v>82.499669999999995</v>
      </c>
      <c r="AT25">
        <v>82.499669999999995</v>
      </c>
      <c r="AU25">
        <v>82.499669999999995</v>
      </c>
      <c r="AV25">
        <v>82.499669999999995</v>
      </c>
      <c r="AW25">
        <v>82.499669999999995</v>
      </c>
      <c r="AX25">
        <v>82.499669999999995</v>
      </c>
      <c r="AY25">
        <v>82.499669999999995</v>
      </c>
      <c r="AZ25">
        <v>82.499669999999995</v>
      </c>
      <c r="BA25">
        <v>82.499669999999995</v>
      </c>
      <c r="BB25">
        <v>82.499669999999995</v>
      </c>
      <c r="BC25">
        <v>82.499669999999995</v>
      </c>
      <c r="BD25">
        <v>82.499669999999995</v>
      </c>
      <c r="BE25">
        <v>82.499669999999995</v>
      </c>
      <c r="BF25">
        <v>82.499669999999995</v>
      </c>
      <c r="BG25">
        <v>82.499669999999995</v>
      </c>
      <c r="BH25">
        <v>82.499669999999995</v>
      </c>
      <c r="BI25">
        <v>82.499669999999995</v>
      </c>
      <c r="BJ25">
        <v>82.499669999999995</v>
      </c>
      <c r="BK25">
        <v>82.499669999999995</v>
      </c>
      <c r="BL25">
        <v>82.499669999999995</v>
      </c>
      <c r="BM25">
        <v>82.499669999999995</v>
      </c>
      <c r="BN25">
        <v>82.499669999999995</v>
      </c>
      <c r="BO25">
        <v>82.499669999999995</v>
      </c>
      <c r="BP25">
        <v>82.499669999999995</v>
      </c>
      <c r="BQ25">
        <v>82.499669999999995</v>
      </c>
      <c r="BR25">
        <v>82.499669999999995</v>
      </c>
      <c r="BS25">
        <v>82.499669999999995</v>
      </c>
      <c r="BT25">
        <v>82.499669999999995</v>
      </c>
      <c r="BU25">
        <v>82.499669999999995</v>
      </c>
      <c r="BV25">
        <v>82.499669999999995</v>
      </c>
      <c r="BW25">
        <v>82.499669999999995</v>
      </c>
      <c r="BX25">
        <v>82.499669999999995</v>
      </c>
      <c r="BY25">
        <v>82.499669999999995</v>
      </c>
      <c r="BZ25">
        <v>82.499669999999995</v>
      </c>
      <c r="CA25">
        <v>82.499669999999995</v>
      </c>
      <c r="CB25">
        <v>82.499669999999995</v>
      </c>
      <c r="CC25">
        <v>82.499669999999995</v>
      </c>
      <c r="CD25">
        <v>82.499669999999995</v>
      </c>
      <c r="CE25">
        <v>82.499669999999995</v>
      </c>
      <c r="CF25">
        <v>82.499669999999995</v>
      </c>
      <c r="CG25">
        <v>82.499669999999995</v>
      </c>
      <c r="CH25">
        <v>82.499669999999995</v>
      </c>
      <c r="CI25">
        <v>82.499669999999995</v>
      </c>
      <c r="CJ25">
        <v>82.499669999999995</v>
      </c>
      <c r="CK25">
        <v>82.499669999999995</v>
      </c>
      <c r="CL25">
        <v>82.499669999999995</v>
      </c>
      <c r="CM25">
        <v>82.499669999999995</v>
      </c>
      <c r="CN25">
        <v>82.499669999999995</v>
      </c>
      <c r="CO25">
        <v>82.499669999999995</v>
      </c>
      <c r="CP25">
        <v>82.499669999999995</v>
      </c>
      <c r="CQ25">
        <v>82.499669999999995</v>
      </c>
      <c r="CR25">
        <v>1879.5574677774816</v>
      </c>
      <c r="CS25">
        <v>1115.7957666877057</v>
      </c>
      <c r="CT25">
        <v>333.62951316393463</v>
      </c>
      <c r="CU25">
        <v>2688.3789128589551</v>
      </c>
      <c r="CV25">
        <v>2556.9310929588087</v>
      </c>
      <c r="CW25">
        <v>1897.3988661664878</v>
      </c>
      <c r="CX25">
        <v>2273.1214280316467</v>
      </c>
      <c r="CY25">
        <v>1948.9836012107985</v>
      </c>
      <c r="CZ25">
        <v>1023.7818338071058</v>
      </c>
      <c r="DA25">
        <v>2980.0469014080982</v>
      </c>
      <c r="DB25">
        <v>2138.8116999255326</v>
      </c>
      <c r="DC25">
        <v>2634.1917714779979</v>
      </c>
      <c r="DD25">
        <v>1944.8134260188463</v>
      </c>
      <c r="DE25">
        <v>216.40214092043576</v>
      </c>
      <c r="DF25">
        <v>1542.4936000349667</v>
      </c>
      <c r="DG25">
        <v>562.82398871911971</v>
      </c>
      <c r="DH25">
        <v>1171.4214264617372</v>
      </c>
      <c r="DI25">
        <v>895.34159932970954</v>
      </c>
      <c r="DJ25">
        <v>2631.9611830245108</v>
      </c>
      <c r="DK25">
        <v>779.36059688467355</v>
      </c>
      <c r="DL25">
        <v>873.23266909129461</v>
      </c>
      <c r="DM25">
        <v>2684.2984102498954</v>
      </c>
      <c r="DN25">
        <v>2017.3549435650832</v>
      </c>
      <c r="DO25">
        <v>2587.2611116909725</v>
      </c>
      <c r="DP25">
        <v>808.5270463978602</v>
      </c>
      <c r="DQ25">
        <v>107.02763410319261</v>
      </c>
      <c r="DR25">
        <v>2662.3100650828819</v>
      </c>
      <c r="DS25">
        <v>1773.1054289497977</v>
      </c>
      <c r="DT25">
        <v>66.269983749398293</v>
      </c>
      <c r="DU25">
        <v>36.498192383662698</v>
      </c>
      <c r="DV25">
        <v>2513.4709316128783</v>
      </c>
      <c r="DW25">
        <v>1759.8565597562724</v>
      </c>
      <c r="DX25">
        <v>1141.4466725963939</v>
      </c>
      <c r="DY25">
        <v>664.13287993604536</v>
      </c>
      <c r="DZ25">
        <v>2615.4478866791828</v>
      </c>
      <c r="EA25">
        <v>2534.1288985168926</v>
      </c>
      <c r="EB25">
        <v>316.89897467979836</v>
      </c>
      <c r="EC25">
        <v>2816.685651540286</v>
      </c>
      <c r="ED25">
        <v>2520.7662248321021</v>
      </c>
      <c r="EE25">
        <v>2250.0830472920966</v>
      </c>
      <c r="EF25">
        <v>1618.1528233383258</v>
      </c>
      <c r="EG25">
        <v>152.24194976940873</v>
      </c>
      <c r="EH25">
        <v>424.41596079573429</v>
      </c>
      <c r="EI25">
        <v>158.52075812926535</v>
      </c>
      <c r="EJ25">
        <v>1624.4375711431323</v>
      </c>
      <c r="EK25">
        <v>1803.1482606127786</v>
      </c>
      <c r="EL25">
        <v>2353.4772253983961</v>
      </c>
      <c r="EM25">
        <v>1801.5494828270153</v>
      </c>
      <c r="EN25">
        <v>197.30067278046292</v>
      </c>
      <c r="EO25">
        <v>4031.0046844763424</v>
      </c>
    </row>
    <row r="26" spans="1:145">
      <c r="A26">
        <v>25</v>
      </c>
      <c r="B26" t="s">
        <v>75</v>
      </c>
      <c r="C26" t="s">
        <v>75</v>
      </c>
      <c r="D26" t="s">
        <v>75</v>
      </c>
      <c r="E26" t="s">
        <v>75</v>
      </c>
      <c r="F26" t="s">
        <v>75</v>
      </c>
      <c r="G26" t="s">
        <v>75</v>
      </c>
      <c r="H26" t="s">
        <v>75</v>
      </c>
      <c r="I26" t="s">
        <v>75</v>
      </c>
      <c r="J26" t="s">
        <v>75</v>
      </c>
      <c r="K26" t="s">
        <v>75</v>
      </c>
      <c r="L26" t="s">
        <v>75</v>
      </c>
      <c r="M26" t="s">
        <v>75</v>
      </c>
      <c r="N26" t="s">
        <v>75</v>
      </c>
      <c r="O26" t="s">
        <v>75</v>
      </c>
      <c r="P26" t="s">
        <v>75</v>
      </c>
      <c r="Q26" t="s">
        <v>75</v>
      </c>
      <c r="R26" t="s">
        <v>75</v>
      </c>
      <c r="S26" t="s">
        <v>75</v>
      </c>
      <c r="T26" t="s">
        <v>75</v>
      </c>
      <c r="U26" t="s">
        <v>75</v>
      </c>
      <c r="V26" t="s">
        <v>75</v>
      </c>
      <c r="W26" t="s">
        <v>75</v>
      </c>
      <c r="X26" t="s">
        <v>75</v>
      </c>
      <c r="Y26" t="s">
        <v>75</v>
      </c>
      <c r="Z26" t="s">
        <v>75</v>
      </c>
      <c r="AA26" t="s">
        <v>75</v>
      </c>
      <c r="AB26" t="s">
        <v>75</v>
      </c>
      <c r="AC26" t="s">
        <v>75</v>
      </c>
      <c r="AD26" t="s">
        <v>75</v>
      </c>
      <c r="AE26">
        <v>41015</v>
      </c>
      <c r="AF26">
        <v>41000</v>
      </c>
      <c r="AG26" t="s">
        <v>76</v>
      </c>
      <c r="AH26">
        <v>2012</v>
      </c>
      <c r="AI26" t="s">
        <v>84</v>
      </c>
      <c r="AJ26">
        <v>83.332999999999998</v>
      </c>
      <c r="AK26">
        <v>83.332999999999998</v>
      </c>
      <c r="AL26">
        <v>83.332999999999998</v>
      </c>
      <c r="AM26">
        <v>83.332999999999998</v>
      </c>
      <c r="AN26">
        <v>83.332999999999998</v>
      </c>
      <c r="AO26">
        <v>83.332999999999998</v>
      </c>
      <c r="AP26">
        <v>83.332999999999998</v>
      </c>
      <c r="AQ26">
        <v>83.332999999999998</v>
      </c>
      <c r="AR26">
        <v>83.332999999999998</v>
      </c>
      <c r="AS26">
        <v>83.332999999999998</v>
      </c>
      <c r="AT26">
        <v>83.332999999999998</v>
      </c>
      <c r="AU26">
        <v>83.332999999999998</v>
      </c>
      <c r="AV26">
        <v>83.332999999999998</v>
      </c>
      <c r="AW26">
        <v>83.332999999999998</v>
      </c>
      <c r="AX26">
        <v>83.332999999999998</v>
      </c>
      <c r="AY26">
        <v>83.332999999999998</v>
      </c>
      <c r="AZ26">
        <v>83.332999999999998</v>
      </c>
      <c r="BA26">
        <v>83.332999999999998</v>
      </c>
      <c r="BB26">
        <v>83.332999999999998</v>
      </c>
      <c r="BC26">
        <v>83.332999999999998</v>
      </c>
      <c r="BD26">
        <v>83.332999999999998</v>
      </c>
      <c r="BE26">
        <v>83.332999999999998</v>
      </c>
      <c r="BF26">
        <v>83.332999999999998</v>
      </c>
      <c r="BG26">
        <v>83.332999999999998</v>
      </c>
      <c r="BH26">
        <v>83.332999999999998</v>
      </c>
      <c r="BI26">
        <v>83.332999999999998</v>
      </c>
      <c r="BJ26">
        <v>83.332999999999998</v>
      </c>
      <c r="BK26">
        <v>83.332999999999998</v>
      </c>
      <c r="BL26">
        <v>83.332999999999998</v>
      </c>
      <c r="BM26">
        <v>83.332999999999998</v>
      </c>
      <c r="BN26">
        <v>83.332999999999998</v>
      </c>
      <c r="BO26">
        <v>83.332999999999998</v>
      </c>
      <c r="BP26">
        <v>83.332999999999998</v>
      </c>
      <c r="BQ26">
        <v>83.332999999999998</v>
      </c>
      <c r="BR26">
        <v>83.332999999999998</v>
      </c>
      <c r="BS26">
        <v>83.332999999999998</v>
      </c>
      <c r="BT26">
        <v>83.332999999999998</v>
      </c>
      <c r="BU26">
        <v>83.332999999999998</v>
      </c>
      <c r="BV26">
        <v>83.332999999999998</v>
      </c>
      <c r="BW26">
        <v>83.332999999999998</v>
      </c>
      <c r="BX26">
        <v>83.332999999999998</v>
      </c>
      <c r="BY26">
        <v>83.332999999999998</v>
      </c>
      <c r="BZ26">
        <v>83.332999999999998</v>
      </c>
      <c r="CA26">
        <v>83.332999999999998</v>
      </c>
      <c r="CB26">
        <v>83.332999999999998</v>
      </c>
      <c r="CC26">
        <v>83.332999999999998</v>
      </c>
      <c r="CD26">
        <v>83.332999999999998</v>
      </c>
      <c r="CE26">
        <v>83.332999999999998</v>
      </c>
      <c r="CF26">
        <v>83.332999999999998</v>
      </c>
      <c r="CG26">
        <v>83.332999999999998</v>
      </c>
      <c r="CH26">
        <v>83.332999999999998</v>
      </c>
      <c r="CI26">
        <v>83.332999999999998</v>
      </c>
      <c r="CJ26">
        <v>83.332999999999998</v>
      </c>
      <c r="CK26">
        <v>83.332999999999998</v>
      </c>
      <c r="CL26">
        <v>83.332999999999998</v>
      </c>
      <c r="CM26">
        <v>83.332999999999998</v>
      </c>
      <c r="CN26">
        <v>83.332999999999998</v>
      </c>
      <c r="CO26">
        <v>83.332999999999998</v>
      </c>
      <c r="CP26">
        <v>83.332999999999998</v>
      </c>
      <c r="CQ26">
        <v>83.332999999999998</v>
      </c>
      <c r="CR26">
        <v>2780.5109408986277</v>
      </c>
      <c r="CS26">
        <v>2690.9030131742834</v>
      </c>
      <c r="CT26">
        <v>522.72684113412436</v>
      </c>
      <c r="CU26">
        <v>2319.6723268263609</v>
      </c>
      <c r="CV26">
        <v>1635.141414331458</v>
      </c>
      <c r="CW26">
        <v>265.68750694617194</v>
      </c>
      <c r="CX26">
        <v>2560.8625911501404</v>
      </c>
      <c r="CY26">
        <v>499.91311889349174</v>
      </c>
      <c r="CZ26">
        <v>2028.4658660036769</v>
      </c>
      <c r="DA26">
        <v>2884.8577362556639</v>
      </c>
      <c r="DB26">
        <v>1647.7002837422274</v>
      </c>
      <c r="DC26">
        <v>2432.0858004179076</v>
      </c>
      <c r="DD26">
        <v>1940.2099815567979</v>
      </c>
      <c r="DE26">
        <v>1167.727926920131</v>
      </c>
      <c r="DF26">
        <v>536.22006925061157</v>
      </c>
      <c r="DG26">
        <v>1988.4087887379342</v>
      </c>
      <c r="DH26">
        <v>2804.2967501437874</v>
      </c>
      <c r="DI26">
        <v>2538.3882732359712</v>
      </c>
      <c r="DJ26">
        <v>2339.5451539333581</v>
      </c>
      <c r="DK26">
        <v>687.68657736233956</v>
      </c>
      <c r="DL26">
        <v>1226.0776916553152</v>
      </c>
      <c r="DM26">
        <v>377.84264153060224</v>
      </c>
      <c r="DN26">
        <v>5.3475836395646681</v>
      </c>
      <c r="DO26">
        <v>712.93696838286098</v>
      </c>
      <c r="DP26">
        <v>2350.6052762326317</v>
      </c>
      <c r="DQ26">
        <v>2930.9341053418898</v>
      </c>
      <c r="DR26">
        <v>2694.0555230448467</v>
      </c>
      <c r="DS26">
        <v>155.41456104667262</v>
      </c>
      <c r="DT26">
        <v>2656.6279759800386</v>
      </c>
      <c r="DU26">
        <v>1814.7778433825845</v>
      </c>
      <c r="DV26">
        <v>2286.9800541975846</v>
      </c>
      <c r="DW26">
        <v>1109.8913087021397</v>
      </c>
      <c r="DX26">
        <v>2019.2436525911946</v>
      </c>
      <c r="DY26">
        <v>144.34614791904553</v>
      </c>
      <c r="DZ26">
        <v>1866.4794091384024</v>
      </c>
      <c r="EA26">
        <v>2295.2043932567881</v>
      </c>
      <c r="EB26">
        <v>1435.8944052067432</v>
      </c>
      <c r="EC26">
        <v>798.07655691301704</v>
      </c>
      <c r="ED26">
        <v>44.393565430439267</v>
      </c>
      <c r="EE26">
        <v>26.132492187429079</v>
      </c>
      <c r="EF26">
        <v>1043.7016074008341</v>
      </c>
      <c r="EG26">
        <v>466.40759413078348</v>
      </c>
      <c r="EH26">
        <v>1331.690829235534</v>
      </c>
      <c r="EI26">
        <v>714.893575317765</v>
      </c>
      <c r="EJ26">
        <v>1860.5723460193421</v>
      </c>
      <c r="EK26">
        <v>2501.8976906973539</v>
      </c>
      <c r="EL26">
        <v>611.21432423877104</v>
      </c>
      <c r="EM26">
        <v>1803.1791853965969</v>
      </c>
      <c r="EN26">
        <v>1514.8766420356897</v>
      </c>
      <c r="EO26">
        <v>3261.3768186668735</v>
      </c>
    </row>
    <row r="27" spans="1:145">
      <c r="A27">
        <v>26</v>
      </c>
      <c r="B27" t="s">
        <v>75</v>
      </c>
      <c r="C27" t="s">
        <v>75</v>
      </c>
      <c r="D27" t="s">
        <v>75</v>
      </c>
      <c r="E27" t="s">
        <v>75</v>
      </c>
      <c r="F27" t="s">
        <v>75</v>
      </c>
      <c r="G27" t="s">
        <v>75</v>
      </c>
      <c r="H27" t="s">
        <v>75</v>
      </c>
      <c r="I27" t="s">
        <v>75</v>
      </c>
      <c r="J27" t="s">
        <v>75</v>
      </c>
      <c r="K27" t="s">
        <v>75</v>
      </c>
      <c r="L27" t="s">
        <v>75</v>
      </c>
      <c r="M27" t="s">
        <v>75</v>
      </c>
      <c r="N27" t="s">
        <v>75</v>
      </c>
      <c r="O27" t="s">
        <v>75</v>
      </c>
      <c r="P27" t="s">
        <v>75</v>
      </c>
      <c r="Q27" t="s">
        <v>75</v>
      </c>
      <c r="R27" t="s">
        <v>75</v>
      </c>
      <c r="S27" t="s">
        <v>75</v>
      </c>
      <c r="T27" t="s">
        <v>75</v>
      </c>
      <c r="U27" t="s">
        <v>75</v>
      </c>
      <c r="V27" t="s">
        <v>75</v>
      </c>
      <c r="W27" t="s">
        <v>75</v>
      </c>
      <c r="X27" t="s">
        <v>75</v>
      </c>
      <c r="Y27" t="s">
        <v>75</v>
      </c>
      <c r="Z27" t="s">
        <v>75</v>
      </c>
      <c r="AA27" t="s">
        <v>75</v>
      </c>
      <c r="AB27" t="s">
        <v>75</v>
      </c>
      <c r="AC27" t="s">
        <v>75</v>
      </c>
      <c r="AD27" t="s">
        <v>75</v>
      </c>
      <c r="AE27">
        <v>41045</v>
      </c>
      <c r="AF27">
        <v>41030</v>
      </c>
      <c r="AG27" t="s">
        <v>76</v>
      </c>
      <c r="AH27">
        <v>2012</v>
      </c>
      <c r="AI27" t="s">
        <v>84</v>
      </c>
      <c r="AJ27">
        <v>83.332999999999998</v>
      </c>
      <c r="AK27">
        <v>83.332999999999998</v>
      </c>
      <c r="AL27">
        <v>83.332999999999998</v>
      </c>
      <c r="AM27">
        <v>83.332999999999998</v>
      </c>
      <c r="AN27">
        <v>83.332999999999998</v>
      </c>
      <c r="AO27">
        <v>83.332999999999998</v>
      </c>
      <c r="AP27">
        <v>83.332999999999998</v>
      </c>
      <c r="AQ27">
        <v>83.332999999999998</v>
      </c>
      <c r="AR27">
        <v>83.332999999999998</v>
      </c>
      <c r="AS27">
        <v>83.332999999999998</v>
      </c>
      <c r="AT27">
        <v>83.332999999999998</v>
      </c>
      <c r="AU27">
        <v>83.332999999999998</v>
      </c>
      <c r="AV27">
        <v>83.332999999999998</v>
      </c>
      <c r="AW27">
        <v>83.332999999999998</v>
      </c>
      <c r="AX27">
        <v>83.332999999999998</v>
      </c>
      <c r="AY27">
        <v>83.332999999999998</v>
      </c>
      <c r="AZ27">
        <v>83.332999999999998</v>
      </c>
      <c r="BA27">
        <v>83.332999999999998</v>
      </c>
      <c r="BB27">
        <v>83.332999999999998</v>
      </c>
      <c r="BC27">
        <v>83.332999999999998</v>
      </c>
      <c r="BD27">
        <v>83.332999999999998</v>
      </c>
      <c r="BE27">
        <v>83.332999999999998</v>
      </c>
      <c r="BF27">
        <v>83.332999999999998</v>
      </c>
      <c r="BG27">
        <v>83.332999999999998</v>
      </c>
      <c r="BH27">
        <v>83.332999999999998</v>
      </c>
      <c r="BI27">
        <v>83.332999999999998</v>
      </c>
      <c r="BJ27">
        <v>83.332999999999998</v>
      </c>
      <c r="BK27">
        <v>83.332999999999998</v>
      </c>
      <c r="BL27">
        <v>83.332999999999998</v>
      </c>
      <c r="BM27">
        <v>83.332999999999998</v>
      </c>
      <c r="BN27">
        <v>83.332999999999998</v>
      </c>
      <c r="BO27">
        <v>83.332999999999998</v>
      </c>
      <c r="BP27">
        <v>83.332999999999998</v>
      </c>
      <c r="BQ27">
        <v>83.332999999999998</v>
      </c>
      <c r="BR27">
        <v>83.332999999999998</v>
      </c>
      <c r="BS27">
        <v>83.332999999999998</v>
      </c>
      <c r="BT27">
        <v>83.332999999999998</v>
      </c>
      <c r="BU27">
        <v>83.332999999999998</v>
      </c>
      <c r="BV27">
        <v>83.332999999999998</v>
      </c>
      <c r="BW27">
        <v>83.332999999999998</v>
      </c>
      <c r="BX27">
        <v>83.332999999999998</v>
      </c>
      <c r="BY27">
        <v>83.332999999999998</v>
      </c>
      <c r="BZ27">
        <v>83.332999999999998</v>
      </c>
      <c r="CA27">
        <v>83.332999999999998</v>
      </c>
      <c r="CB27">
        <v>83.332999999999998</v>
      </c>
      <c r="CC27">
        <v>83.332999999999998</v>
      </c>
      <c r="CD27">
        <v>83.332999999999998</v>
      </c>
      <c r="CE27">
        <v>83.332999999999998</v>
      </c>
      <c r="CF27">
        <v>83.332999999999998</v>
      </c>
      <c r="CG27">
        <v>83.332999999999998</v>
      </c>
      <c r="CH27">
        <v>83.332999999999998</v>
      </c>
      <c r="CI27">
        <v>83.332999999999998</v>
      </c>
      <c r="CJ27">
        <v>83.332999999999998</v>
      </c>
      <c r="CK27">
        <v>83.332999999999998</v>
      </c>
      <c r="CL27">
        <v>83.332999999999998</v>
      </c>
      <c r="CM27">
        <v>83.332999999999998</v>
      </c>
      <c r="CN27">
        <v>83.332999999999998</v>
      </c>
      <c r="CO27">
        <v>83.332999999999998</v>
      </c>
      <c r="CP27">
        <v>83.332999999999998</v>
      </c>
      <c r="CQ27">
        <v>83.332999999999998</v>
      </c>
      <c r="CR27">
        <v>2390.6110047376815</v>
      </c>
      <c r="CS27">
        <v>1881.77507503572</v>
      </c>
      <c r="CT27">
        <v>716.91643902891042</v>
      </c>
      <c r="CU27">
        <v>2230.5108982022552</v>
      </c>
      <c r="CV27">
        <v>2147.2341511009345</v>
      </c>
      <c r="CW27">
        <v>1876.8685657349808</v>
      </c>
      <c r="CX27">
        <v>1776.7619868441705</v>
      </c>
      <c r="CY27">
        <v>1108.804304701621</v>
      </c>
      <c r="CZ27">
        <v>2031.7980221639943</v>
      </c>
      <c r="DA27">
        <v>1364.5646356987916</v>
      </c>
      <c r="DB27">
        <v>962.52751332169419</v>
      </c>
      <c r="DC27">
        <v>24.416249573228299</v>
      </c>
      <c r="DD27">
        <v>2898.824615556211</v>
      </c>
      <c r="DE27">
        <v>1092.8480450253962</v>
      </c>
      <c r="DF27">
        <v>2261.4906927141201</v>
      </c>
      <c r="DG27">
        <v>1519.915084316104</v>
      </c>
      <c r="DH27">
        <v>1752.3528458404385</v>
      </c>
      <c r="DI27">
        <v>1252.2233758764958</v>
      </c>
      <c r="DJ27">
        <v>2095.1105499820883</v>
      </c>
      <c r="DK27">
        <v>2389.4051428076918</v>
      </c>
      <c r="DL27">
        <v>168.69115520869738</v>
      </c>
      <c r="DM27">
        <v>1994.7117010385762</v>
      </c>
      <c r="DN27">
        <v>1355.4602760995022</v>
      </c>
      <c r="DO27">
        <v>1419.4573867000222</v>
      </c>
      <c r="DP27">
        <v>608.51282943077672</v>
      </c>
      <c r="DQ27">
        <v>859.93132605950962</v>
      </c>
      <c r="DR27">
        <v>2279.3678959897452</v>
      </c>
      <c r="DS27">
        <v>1164.7584253278014</v>
      </c>
      <c r="DT27">
        <v>2363.8286753516445</v>
      </c>
      <c r="DU27">
        <v>131.68928762986454</v>
      </c>
      <c r="DV27">
        <v>2892.9890499045187</v>
      </c>
      <c r="DW27">
        <v>1960.7243868122794</v>
      </c>
      <c r="DX27">
        <v>2160.7539779520539</v>
      </c>
      <c r="DY27">
        <v>2554.9640505728912</v>
      </c>
      <c r="DZ27">
        <v>2510.3810988173091</v>
      </c>
      <c r="EA27">
        <v>134.60889433173762</v>
      </c>
      <c r="EB27">
        <v>2421.6560510615545</v>
      </c>
      <c r="EC27">
        <v>635.02453814595583</v>
      </c>
      <c r="ED27">
        <v>1635.7846144743328</v>
      </c>
      <c r="EE27">
        <v>2378.4866789305743</v>
      </c>
      <c r="EF27">
        <v>1806.6298461057359</v>
      </c>
      <c r="EG27">
        <v>1341.0245093909223</v>
      </c>
      <c r="EH27">
        <v>2677.769040503224</v>
      </c>
      <c r="EI27">
        <v>2400.0620252220433</v>
      </c>
      <c r="EJ27">
        <v>2160.4293627943557</v>
      </c>
      <c r="EK27">
        <v>892.81626611141871</v>
      </c>
      <c r="EL27">
        <v>2886.5588128961404</v>
      </c>
      <c r="EM27">
        <v>326.78929479164418</v>
      </c>
      <c r="EN27">
        <v>2465.1674097088703</v>
      </c>
      <c r="EO27">
        <v>4059.3655061867385</v>
      </c>
    </row>
  </sheetData>
  <sortState ref="BF6:BF38">
    <sortCondition ref="BF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</sheetPr>
  <dimension ref="A1:IV241"/>
  <sheetViews>
    <sheetView showGridLines="0" tabSelected="1" zoomScale="80" zoomScaleNormal="80" workbookViewId="0">
      <pane xSplit="4" ySplit="23" topLeftCell="E24" activePane="bottomRight" state="frozen"/>
      <selection pane="topRight" activeCell="E1" sqref="E1"/>
      <selection pane="bottomLeft" activeCell="A24" sqref="A24"/>
      <selection pane="bottomRight" activeCell="B23" sqref="B23"/>
    </sheetView>
  </sheetViews>
  <sheetFormatPr defaultColWidth="20.7109375" defaultRowHeight="12.75" outlineLevelRow="1"/>
  <cols>
    <col min="1" max="1" width="2.28515625" style="3" customWidth="1"/>
    <col min="2" max="2" width="38.42578125" style="3" customWidth="1"/>
    <col min="3" max="3" width="51" style="3" customWidth="1"/>
    <col min="4" max="4" width="37.42578125" style="3" customWidth="1"/>
    <col min="5" max="5" width="11.85546875" style="3" customWidth="1"/>
    <col min="6" max="6" width="15.85546875" style="3" customWidth="1"/>
    <col min="7" max="19" width="11.85546875" style="3" customWidth="1"/>
    <col min="20" max="51" width="11.85546875" style="5" customWidth="1"/>
    <col min="52" max="64" width="7.7109375" style="5" customWidth="1"/>
    <col min="65" max="237" width="20.7109375" style="5"/>
    <col min="238" max="238" width="36" style="5" bestFit="1" customWidth="1"/>
    <col min="239" max="251" width="20.7109375" style="5"/>
    <col min="252" max="252" width="15.140625" style="5" customWidth="1"/>
    <col min="253" max="253" width="5.28515625" style="5" customWidth="1"/>
    <col min="254" max="254" width="5" style="5" customWidth="1"/>
    <col min="255" max="16384" width="20.7109375" style="5"/>
  </cols>
  <sheetData>
    <row r="1" spans="1:256" ht="14.25" customHeight="1" outlineLevel="1">
      <c r="A1" s="4" t="str">
        <f t="shared" ref="A1:P2" si="0">IF(ISERROR(MATCH("Time Series",A2:A106,0)),"",MATCH("Time Series",A2:A106,0)+1)</f>
        <v/>
      </c>
      <c r="B1" s="23" t="str">
        <f t="shared" si="0"/>
        <v/>
      </c>
      <c r="C1" s="4">
        <f t="shared" si="0"/>
        <v>23</v>
      </c>
      <c r="D1" s="4" t="str">
        <f t="shared" ca="1" si="0"/>
        <v/>
      </c>
      <c r="E1" s="4" t="str">
        <f t="shared" si="0"/>
        <v/>
      </c>
      <c r="F1" s="4" t="str">
        <f t="shared" ca="1" si="0"/>
        <v/>
      </c>
      <c r="G1" s="4" t="str">
        <f t="shared" si="0"/>
        <v/>
      </c>
      <c r="H1" s="4" t="str">
        <f t="shared" si="0"/>
        <v/>
      </c>
      <c r="I1" s="4" t="str">
        <f t="shared" si="0"/>
        <v/>
      </c>
      <c r="J1" s="4" t="str">
        <f t="shared" si="0"/>
        <v/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ref="Q1:AS1" si="1">IF(ISERROR(MATCH("Time Series",Q2:Q106,0)),"",MATCH("Time Series",Q2:Q106,0)+1)</f>
        <v/>
      </c>
      <c r="R1" s="4" t="str">
        <f t="shared" si="1"/>
        <v/>
      </c>
      <c r="S1" s="4" t="str">
        <f t="shared" si="1"/>
        <v/>
      </c>
      <c r="T1" s="4" t="str">
        <f t="shared" si="1"/>
        <v/>
      </c>
      <c r="U1" s="4" t="str">
        <f t="shared" si="1"/>
        <v/>
      </c>
      <c r="V1" s="4" t="str">
        <f t="shared" si="1"/>
        <v/>
      </c>
      <c r="W1" s="4" t="str">
        <f t="shared" si="1"/>
        <v/>
      </c>
      <c r="X1" s="4" t="str">
        <f t="shared" si="1"/>
        <v/>
      </c>
      <c r="Y1" s="4" t="str">
        <f t="shared" si="1"/>
        <v/>
      </c>
      <c r="Z1" s="4" t="str">
        <f t="shared" si="1"/>
        <v/>
      </c>
      <c r="AA1" s="4" t="str">
        <f t="shared" si="1"/>
        <v/>
      </c>
      <c r="AB1" s="4" t="str">
        <f t="shared" si="1"/>
        <v/>
      </c>
      <c r="AC1" s="4" t="str">
        <f t="shared" si="1"/>
        <v/>
      </c>
      <c r="AD1" s="4" t="str">
        <f t="shared" si="1"/>
        <v/>
      </c>
      <c r="AE1" s="4" t="str">
        <f t="shared" si="1"/>
        <v/>
      </c>
      <c r="AF1" s="4" t="str">
        <f t="shared" si="1"/>
        <v/>
      </c>
      <c r="AG1" s="4" t="str">
        <f t="shared" si="1"/>
        <v/>
      </c>
      <c r="AH1" s="4" t="str">
        <f t="shared" si="1"/>
        <v/>
      </c>
      <c r="AI1" s="4" t="str">
        <f t="shared" si="1"/>
        <v/>
      </c>
      <c r="AJ1" s="4" t="str">
        <f t="shared" si="1"/>
        <v/>
      </c>
      <c r="AK1" s="4" t="str">
        <f t="shared" si="1"/>
        <v/>
      </c>
      <c r="AL1" s="4" t="str">
        <f t="shared" si="1"/>
        <v/>
      </c>
      <c r="AM1" s="4" t="str">
        <f t="shared" si="1"/>
        <v/>
      </c>
      <c r="AN1" s="4" t="str">
        <f t="shared" si="1"/>
        <v/>
      </c>
      <c r="AO1" s="4" t="str">
        <f t="shared" si="1"/>
        <v/>
      </c>
      <c r="AP1" s="4" t="str">
        <f t="shared" si="1"/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BC1" s="5">
        <f ca="1">IT19</f>
        <v>23</v>
      </c>
      <c r="IC1" s="5" t="s">
        <v>4</v>
      </c>
      <c r="ID1" s="5" t="s">
        <v>69</v>
      </c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5" t="str">
        <f ca="1">IF(ISERROR(IF(COUNTIF(PIVOTDATA,"Unable to retrieve all data as Application server is low on memory.")&gt;0,"Report was aborted before the process finished. Please re-run the report.","")),"",IF(COUNTIF(PIVOTDATA,"Unable to retrieve all data as Application server is low on memory.")&gt;0,"Report was aborted before the process finished. Please re-run the report.",""))</f>
        <v/>
      </c>
      <c r="IV1" s="5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 outlineLevel="1">
      <c r="A2" s="4"/>
      <c r="B2" s="23" t="str">
        <f t="shared" si="0"/>
        <v/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Y2" s="5" t="str">
        <f ca="1">IT20</f>
        <v>D</v>
      </c>
      <c r="BB2" s="5" t="s">
        <v>63</v>
      </c>
      <c r="BC2" s="5">
        <f ca="1">VLOOKUP(AY2,IR36:IS87,2,0)</f>
        <v>68</v>
      </c>
      <c r="BD2" s="5">
        <f ca="1">BC2+1</f>
        <v>69</v>
      </c>
      <c r="BE2" s="5">
        <f t="shared" ref="BE2:DH2" ca="1" si="2">BD2+1</f>
        <v>70</v>
      </c>
      <c r="BF2" s="5">
        <f t="shared" ca="1" si="2"/>
        <v>71</v>
      </c>
      <c r="BG2" s="5">
        <f t="shared" ca="1" si="2"/>
        <v>72</v>
      </c>
      <c r="BH2" s="5">
        <f t="shared" ca="1" si="2"/>
        <v>73</v>
      </c>
      <c r="BI2" s="5">
        <f t="shared" ca="1" si="2"/>
        <v>74</v>
      </c>
      <c r="BJ2" s="5">
        <f t="shared" ca="1" si="2"/>
        <v>75</v>
      </c>
      <c r="BK2" s="5">
        <f t="shared" ca="1" si="2"/>
        <v>76</v>
      </c>
      <c r="BL2" s="5">
        <f t="shared" ca="1" si="2"/>
        <v>77</v>
      </c>
      <c r="BM2" s="5">
        <f t="shared" ca="1" si="2"/>
        <v>78</v>
      </c>
      <c r="BN2" s="5">
        <f t="shared" ca="1" si="2"/>
        <v>79</v>
      </c>
      <c r="BO2" s="5">
        <f t="shared" ca="1" si="2"/>
        <v>80</v>
      </c>
      <c r="BP2" s="5">
        <f t="shared" ca="1" si="2"/>
        <v>81</v>
      </c>
      <c r="BQ2" s="5">
        <f t="shared" ca="1" si="2"/>
        <v>82</v>
      </c>
      <c r="BR2" s="5">
        <f t="shared" ca="1" si="2"/>
        <v>83</v>
      </c>
      <c r="BS2" s="5">
        <f t="shared" ca="1" si="2"/>
        <v>84</v>
      </c>
      <c r="BT2" s="5">
        <f t="shared" ca="1" si="2"/>
        <v>85</v>
      </c>
      <c r="BU2" s="5">
        <f t="shared" ca="1" si="2"/>
        <v>86</v>
      </c>
      <c r="BV2" s="5">
        <f t="shared" ca="1" si="2"/>
        <v>87</v>
      </c>
      <c r="BW2" s="5">
        <f t="shared" ca="1" si="2"/>
        <v>88</v>
      </c>
      <c r="BX2" s="5">
        <f t="shared" ca="1" si="2"/>
        <v>89</v>
      </c>
      <c r="BY2" s="5">
        <f t="shared" ca="1" si="2"/>
        <v>90</v>
      </c>
      <c r="BZ2" s="5">
        <f t="shared" ca="1" si="2"/>
        <v>91</v>
      </c>
      <c r="CA2" s="5">
        <f t="shared" ca="1" si="2"/>
        <v>92</v>
      </c>
      <c r="CB2" s="5">
        <f t="shared" ca="1" si="2"/>
        <v>93</v>
      </c>
      <c r="CC2" s="5">
        <f t="shared" ca="1" si="2"/>
        <v>94</v>
      </c>
      <c r="CD2" s="5">
        <f t="shared" ca="1" si="2"/>
        <v>95</v>
      </c>
      <c r="CE2" s="5">
        <f t="shared" ca="1" si="2"/>
        <v>96</v>
      </c>
      <c r="CF2" s="5">
        <f t="shared" ca="1" si="2"/>
        <v>97</v>
      </c>
      <c r="CG2" s="5">
        <f t="shared" ca="1" si="2"/>
        <v>98</v>
      </c>
      <c r="CH2" s="5">
        <f t="shared" ca="1" si="2"/>
        <v>99</v>
      </c>
      <c r="CI2" s="5">
        <f t="shared" ca="1" si="2"/>
        <v>100</v>
      </c>
      <c r="CJ2" s="5">
        <f t="shared" ca="1" si="2"/>
        <v>101</v>
      </c>
      <c r="CK2" s="5">
        <f t="shared" ca="1" si="2"/>
        <v>102</v>
      </c>
      <c r="CL2" s="5">
        <f t="shared" ca="1" si="2"/>
        <v>103</v>
      </c>
      <c r="CM2" s="5">
        <f t="shared" ca="1" si="2"/>
        <v>104</v>
      </c>
      <c r="CN2" s="5">
        <f t="shared" ca="1" si="2"/>
        <v>105</v>
      </c>
      <c r="CO2" s="5">
        <f t="shared" ca="1" si="2"/>
        <v>106</v>
      </c>
      <c r="CP2" s="5">
        <f t="shared" ca="1" si="2"/>
        <v>107</v>
      </c>
      <c r="CQ2" s="5">
        <f t="shared" ca="1" si="2"/>
        <v>108</v>
      </c>
      <c r="CR2" s="5">
        <f t="shared" ca="1" si="2"/>
        <v>109</v>
      </c>
      <c r="CS2" s="5">
        <f t="shared" ca="1" si="2"/>
        <v>110</v>
      </c>
      <c r="CT2" s="5">
        <f t="shared" ca="1" si="2"/>
        <v>111</v>
      </c>
      <c r="CU2" s="5">
        <f t="shared" ca="1" si="2"/>
        <v>112</v>
      </c>
      <c r="CV2" s="5">
        <f t="shared" ca="1" si="2"/>
        <v>113</v>
      </c>
      <c r="CW2" s="5">
        <f t="shared" ca="1" si="2"/>
        <v>114</v>
      </c>
      <c r="CX2" s="5">
        <f t="shared" ca="1" si="2"/>
        <v>115</v>
      </c>
      <c r="CY2" s="5">
        <f t="shared" ca="1" si="2"/>
        <v>116</v>
      </c>
      <c r="CZ2" s="5">
        <f t="shared" ca="1" si="2"/>
        <v>117</v>
      </c>
      <c r="DA2" s="5">
        <f t="shared" ca="1" si="2"/>
        <v>118</v>
      </c>
      <c r="DB2" s="5">
        <f t="shared" ca="1" si="2"/>
        <v>119</v>
      </c>
      <c r="DC2" s="5">
        <f t="shared" ca="1" si="2"/>
        <v>120</v>
      </c>
      <c r="DD2" s="5">
        <f t="shared" ca="1" si="2"/>
        <v>121</v>
      </c>
      <c r="DE2" s="5">
        <f t="shared" ca="1" si="2"/>
        <v>122</v>
      </c>
      <c r="DF2" s="5">
        <f t="shared" ca="1" si="2"/>
        <v>123</v>
      </c>
      <c r="DG2" s="5">
        <f t="shared" ca="1" si="2"/>
        <v>124</v>
      </c>
      <c r="DH2" s="5">
        <f t="shared" ca="1" si="2"/>
        <v>125</v>
      </c>
      <c r="ID2" s="5">
        <f>MATCH(ID1,ReportCriteria!A:A,0)</f>
        <v>3</v>
      </c>
      <c r="IF2" s="5" t="s">
        <v>24</v>
      </c>
      <c r="IH2" s="5" t="s">
        <v>93</v>
      </c>
      <c r="II2" s="5" t="s">
        <v>91</v>
      </c>
      <c r="IJ2" s="5" t="s">
        <v>92</v>
      </c>
      <c r="IK2" s="22"/>
      <c r="IL2" s="22"/>
      <c r="IM2" s="22"/>
      <c r="IN2" s="22"/>
      <c r="IO2" s="22"/>
      <c r="IP2" s="22"/>
      <c r="IQ2" s="22"/>
      <c r="IR2" s="22"/>
      <c r="IS2" s="22"/>
      <c r="IT2" s="22"/>
    </row>
    <row r="3" spans="1:256" outlineLevel="1">
      <c r="BA3" s="5" t="s">
        <v>66</v>
      </c>
      <c r="IB3" s="5">
        <f>ID2</f>
        <v>3</v>
      </c>
      <c r="IC3" s="5" t="str">
        <f>IF(IB3=0, "", IF(IB3&gt;26, CHAR(64+INT((IB3-1)/26)),"")&amp;CHAR(65+MOD(IB3-1, 26)))</f>
        <v>C</v>
      </c>
      <c r="ID3" s="5" t="str">
        <f t="shared" ref="ID3:ID62" ca="1" si="3">IF(INDIRECT("ReportCriteria!"&amp;IC3&amp;$ID$2)="","",INDIRECT("ReportCriteria!"&amp;IC3&amp;$ID$2))&amp;" "</f>
        <v xml:space="preserve">Current Year Sales Target (Units) </v>
      </c>
      <c r="IE3" s="5">
        <f ca="1">COUNTIF($IF$3:$IF$62,"&gt;="&amp;IF3)</f>
        <v>3</v>
      </c>
      <c r="IF3" s="5" t="str">
        <f ca="1">ID3</f>
        <v xml:space="preserve">Current Year Sales Target (Units) </v>
      </c>
      <c r="IG3" s="5">
        <f ca="1">COUNTIF($IH$3:$IH$62,"&gt;="&amp;IH3)</f>
        <v>0</v>
      </c>
      <c r="IH3" s="5" t="str">
        <f ca="1">IF(RIGHT(ID3,6)="(DOH) ",ID3,"")</f>
        <v/>
      </c>
      <c r="II3" s="5" t="str">
        <f t="shared" ref="II3:II25" ca="1" si="4">IF(ISERROR(VLOOKUP(ROW()-ROW($IH$2),$IG$3:$IH$62,2,FALSE)),"",VLOOKUP(ROW()-ROW($IH$2),$IG$3:$IH$62,2,FALSE))</f>
        <v/>
      </c>
      <c r="IJ3" s="5" t="str">
        <f t="shared" ref="IJ3:IJ25" ca="1" si="5">IF(ISERROR(VLOOKUP(ROW()-ROW($IF$2),$IE$3:$IF$62,2,FALSE)),"",VLOOKUP(ROW()-ROW($IF$2),$IE$3:$IF$62,2,FALSE))</f>
        <v xml:space="preserve">L3 CY Net Sales Forecast (Units) </v>
      </c>
      <c r="IK3" s="22"/>
      <c r="IL3" s="22"/>
      <c r="IM3" s="22"/>
      <c r="IN3" s="22"/>
      <c r="IO3" s="22"/>
      <c r="IP3" s="22"/>
      <c r="IQ3" s="22"/>
      <c r="IR3" s="22"/>
      <c r="IS3" s="22"/>
      <c r="IT3" s="22"/>
    </row>
    <row r="4" spans="1:256" outlineLevel="1">
      <c r="BC4" s="6">
        <f ca="1">IF(AND(BC10=""),NA(),IF(BC10&lt;&gt;"",BC10,IF(BD10&lt;&gt;"",BD10,BE10)))</f>
        <v>40649</v>
      </c>
      <c r="BD4" s="6">
        <f ca="1">IF(AND(BD10=""),NA(),IF(BD10&lt;&gt;"",BD10,IF(BE10&lt;&gt;"",BE10,BF10)))</f>
        <v>40679</v>
      </c>
      <c r="BE4" s="6">
        <f ca="1">IF(AND(BE10="",BF10="",BG10=""),NA(),IF(BE10&lt;&gt;"",BE10,IF(BF10&lt;&gt;"",BF10,BG10)))</f>
        <v>40710</v>
      </c>
      <c r="BF4" s="6">
        <f t="shared" ref="BF4:CX4" ca="1" si="6">IF(AND(BF10="",BG10="",BH10=""),NA(),IF(BF10&lt;&gt;"",BF10,IF(BG10&lt;&gt;"",BG10,BH10)))</f>
        <v>40740</v>
      </c>
      <c r="BG4" s="6">
        <f t="shared" ca="1" si="6"/>
        <v>40771</v>
      </c>
      <c r="BH4" s="6">
        <f t="shared" ca="1" si="6"/>
        <v>40802</v>
      </c>
      <c r="BI4" s="6">
        <f t="shared" ca="1" si="6"/>
        <v>40832</v>
      </c>
      <c r="BJ4" s="6">
        <f t="shared" ca="1" si="6"/>
        <v>40863</v>
      </c>
      <c r="BK4" s="6">
        <f t="shared" ca="1" si="6"/>
        <v>40893</v>
      </c>
      <c r="BL4" s="6">
        <f t="shared" ca="1" si="6"/>
        <v>40924</v>
      </c>
      <c r="BM4" s="6">
        <f t="shared" ca="1" si="6"/>
        <v>40955</v>
      </c>
      <c r="BN4" s="6">
        <f t="shared" ca="1" si="6"/>
        <v>40984</v>
      </c>
      <c r="BO4" s="6">
        <f t="shared" ca="1" si="6"/>
        <v>41015</v>
      </c>
      <c r="BP4" s="6">
        <f t="shared" ca="1" si="6"/>
        <v>41045</v>
      </c>
      <c r="BQ4" s="6" t="e">
        <f t="shared" ca="1" si="6"/>
        <v>#N/A</v>
      </c>
      <c r="BR4" s="6" t="e">
        <f t="shared" ca="1" si="6"/>
        <v>#N/A</v>
      </c>
      <c r="BS4" s="6" t="e">
        <f t="shared" ca="1" si="6"/>
        <v>#N/A</v>
      </c>
      <c r="BT4" s="6" t="e">
        <f t="shared" ca="1" si="6"/>
        <v>#N/A</v>
      </c>
      <c r="BU4" s="6" t="e">
        <f t="shared" ca="1" si="6"/>
        <v>#N/A</v>
      </c>
      <c r="BV4" s="6" t="e">
        <f t="shared" ca="1" si="6"/>
        <v>#N/A</v>
      </c>
      <c r="BW4" s="6" t="e">
        <f t="shared" ca="1" si="6"/>
        <v>#N/A</v>
      </c>
      <c r="BX4" s="6" t="e">
        <f t="shared" ca="1" si="6"/>
        <v>#N/A</v>
      </c>
      <c r="BY4" s="6" t="e">
        <f t="shared" ca="1" si="6"/>
        <v>#N/A</v>
      </c>
      <c r="BZ4" s="6" t="e">
        <f t="shared" ca="1" si="6"/>
        <v>#N/A</v>
      </c>
      <c r="CA4" s="6" t="e">
        <f t="shared" ca="1" si="6"/>
        <v>#N/A</v>
      </c>
      <c r="CB4" s="6" t="e">
        <f t="shared" ca="1" si="6"/>
        <v>#N/A</v>
      </c>
      <c r="CC4" s="6" t="e">
        <f t="shared" ca="1" si="6"/>
        <v>#N/A</v>
      </c>
      <c r="CD4" s="6" t="e">
        <f t="shared" ca="1" si="6"/>
        <v>#N/A</v>
      </c>
      <c r="CE4" s="6" t="e">
        <f t="shared" ca="1" si="6"/>
        <v>#N/A</v>
      </c>
      <c r="CF4" s="6" t="e">
        <f t="shared" ca="1" si="6"/>
        <v>#N/A</v>
      </c>
      <c r="CG4" s="6" t="e">
        <f t="shared" ca="1" si="6"/>
        <v>#N/A</v>
      </c>
      <c r="CH4" s="6" t="e">
        <f t="shared" ca="1" si="6"/>
        <v>#N/A</v>
      </c>
      <c r="CI4" s="6" t="e">
        <f t="shared" ca="1" si="6"/>
        <v>#N/A</v>
      </c>
      <c r="CJ4" s="6" t="e">
        <f t="shared" ca="1" si="6"/>
        <v>#N/A</v>
      </c>
      <c r="CK4" s="6" t="e">
        <f t="shared" ca="1" si="6"/>
        <v>#N/A</v>
      </c>
      <c r="CL4" s="6" t="e">
        <f t="shared" ca="1" si="6"/>
        <v>#N/A</v>
      </c>
      <c r="CM4" s="6" t="e">
        <f t="shared" ca="1" si="6"/>
        <v>#N/A</v>
      </c>
      <c r="CN4" s="6" t="e">
        <f t="shared" ca="1" si="6"/>
        <v>#N/A</v>
      </c>
      <c r="CO4" s="6" t="e">
        <f t="shared" ca="1" si="6"/>
        <v>#N/A</v>
      </c>
      <c r="CP4" s="6" t="e">
        <f t="shared" ca="1" si="6"/>
        <v>#N/A</v>
      </c>
      <c r="CQ4" s="6" t="e">
        <f t="shared" ca="1" si="6"/>
        <v>#N/A</v>
      </c>
      <c r="CR4" s="6" t="e">
        <f t="shared" ca="1" si="6"/>
        <v>#N/A</v>
      </c>
      <c r="CS4" s="6" t="e">
        <f t="shared" ca="1" si="6"/>
        <v>#N/A</v>
      </c>
      <c r="CT4" s="6" t="e">
        <f t="shared" ca="1" si="6"/>
        <v>#N/A</v>
      </c>
      <c r="CU4" s="6" t="e">
        <f t="shared" ca="1" si="6"/>
        <v>#N/A</v>
      </c>
      <c r="CV4" s="6" t="e">
        <f t="shared" ca="1" si="6"/>
        <v>#N/A</v>
      </c>
      <c r="CW4" s="6" t="e">
        <f t="shared" ca="1" si="6"/>
        <v>#N/A</v>
      </c>
      <c r="CX4" s="6" t="e">
        <f t="shared" ca="1" si="6"/>
        <v>#N/A</v>
      </c>
      <c r="IB4" s="5">
        <f>IB3+1</f>
        <v>4</v>
      </c>
      <c r="IC4" s="5" t="str">
        <f t="shared" ref="IC4:IC62" si="7">IF(IB4=0, "", IF(IB4&gt;26, CHAR(64+INT((IB4-1)/26)),"")&amp;CHAR(65+MOD(IB4-1, 26)))</f>
        <v>D</v>
      </c>
      <c r="ID4" s="5" t="str">
        <f t="shared" ca="1" si="3"/>
        <v xml:space="preserve">L3 CY Net Sales Forecast (Units) </v>
      </c>
      <c r="IE4" s="5">
        <f t="shared" ref="IE4:IE62" ca="1" si="8">COUNTIF($IF$3:$IF$62,"&gt;="&amp;IF4)</f>
        <v>1</v>
      </c>
      <c r="IF4" s="5" t="str">
        <f t="shared" ref="IF4:IF62" ca="1" si="9">ID4</f>
        <v xml:space="preserve">L3 CY Net Sales Forecast (Units) </v>
      </c>
      <c r="IG4" s="5">
        <f t="shared" ref="IG4:IG62" ca="1" si="10">COUNTIF($IH$3:$IH$62,"&gt;="&amp;IH4)</f>
        <v>0</v>
      </c>
      <c r="IH4" s="5" t="str">
        <f t="shared" ref="IH4:IH62" ca="1" si="11">IF(RIGHT(ID4,6)="(DOH) ",ID4,"")</f>
        <v/>
      </c>
      <c r="II4" s="5" t="str">
        <f t="shared" ca="1" si="4"/>
        <v/>
      </c>
      <c r="IJ4" s="5" t="str">
        <f t="shared" ca="1" si="5"/>
        <v xml:space="preserve">L3 Additional Allocation Requested (Units) </v>
      </c>
      <c r="IK4" s="22"/>
      <c r="IL4" s="22"/>
      <c r="IM4" s="22"/>
      <c r="IN4" s="22"/>
      <c r="IO4" s="22"/>
      <c r="IP4" s="22"/>
      <c r="IQ4" s="22"/>
      <c r="IR4" s="22"/>
      <c r="IS4" s="22"/>
      <c r="IT4" s="22"/>
    </row>
    <row r="5" spans="1:256" outlineLevel="1">
      <c r="BA5" s="5" t="str">
        <f ca="1">D8</f>
        <v xml:space="preserve">Current Year Sales Target (Units) </v>
      </c>
      <c r="BC5" s="5">
        <f ca="1">HLOOKUP(BC4,$BC$19:$CA$20,2,0)</f>
        <v>16112.15</v>
      </c>
      <c r="BD5" s="5">
        <f t="shared" ref="BD5:CW5" ca="1" si="12">HLOOKUP(BD4,$BC$19:$CA$20,2,0)</f>
        <v>29714.54</v>
      </c>
      <c r="BE5" s="5">
        <f t="shared" ca="1" si="12"/>
        <v>11931.356636</v>
      </c>
      <c r="BF5" s="5">
        <f t="shared" ca="1" si="12"/>
        <v>18213.369289999999</v>
      </c>
      <c r="BG5" s="5">
        <f t="shared" ca="1" si="12"/>
        <v>11548.855916</v>
      </c>
      <c r="BH5" s="5">
        <f t="shared" ca="1" si="12"/>
        <v>23541.71326</v>
      </c>
      <c r="BI5" s="5">
        <f t="shared" ca="1" si="12"/>
        <v>25342.216845999999</v>
      </c>
      <c r="BJ5" s="5">
        <f t="shared" ca="1" si="12"/>
        <v>12946.525398</v>
      </c>
      <c r="BK5" s="5">
        <f t="shared" ca="1" si="12"/>
        <v>13416.192994000001</v>
      </c>
      <c r="BL5" s="5">
        <f t="shared" ca="1" si="12"/>
        <v>17101.533708000003</v>
      </c>
      <c r="BM5" s="5">
        <f t="shared" ca="1" si="12"/>
        <v>18733.203627999999</v>
      </c>
      <c r="BN5" s="5">
        <f t="shared" ca="1" si="12"/>
        <v>16506.532518</v>
      </c>
      <c r="BO5" s="5">
        <f t="shared" ca="1" si="12"/>
        <v>19066.370965999999</v>
      </c>
      <c r="BP5" s="5">
        <f t="shared" ca="1" si="12"/>
        <v>22314.377462</v>
      </c>
      <c r="BQ5" s="5" t="e">
        <f t="shared" ca="1" si="12"/>
        <v>#N/A</v>
      </c>
      <c r="BR5" s="5" t="e">
        <f t="shared" ca="1" si="12"/>
        <v>#N/A</v>
      </c>
      <c r="BS5" s="5" t="e">
        <f t="shared" ca="1" si="12"/>
        <v>#N/A</v>
      </c>
      <c r="BT5" s="5" t="e">
        <f t="shared" ca="1" si="12"/>
        <v>#N/A</v>
      </c>
      <c r="BU5" s="5" t="e">
        <f t="shared" ca="1" si="12"/>
        <v>#N/A</v>
      </c>
      <c r="BV5" s="5" t="e">
        <f t="shared" ca="1" si="12"/>
        <v>#N/A</v>
      </c>
      <c r="BW5" s="5" t="e">
        <f t="shared" ca="1" si="12"/>
        <v>#N/A</v>
      </c>
      <c r="BX5" s="5" t="e">
        <f t="shared" ca="1" si="12"/>
        <v>#N/A</v>
      </c>
      <c r="BY5" s="5" t="e">
        <f t="shared" ca="1" si="12"/>
        <v>#N/A</v>
      </c>
      <c r="BZ5" s="5" t="e">
        <f t="shared" ca="1" si="12"/>
        <v>#N/A</v>
      </c>
      <c r="CA5" s="5" t="e">
        <f t="shared" ca="1" si="12"/>
        <v>#N/A</v>
      </c>
      <c r="CB5" s="5" t="e">
        <f t="shared" ca="1" si="12"/>
        <v>#N/A</v>
      </c>
      <c r="CC5" s="5" t="e">
        <f t="shared" ca="1" si="12"/>
        <v>#N/A</v>
      </c>
      <c r="CD5" s="5" t="e">
        <f t="shared" ca="1" si="12"/>
        <v>#N/A</v>
      </c>
      <c r="CE5" s="5" t="e">
        <f t="shared" ca="1" si="12"/>
        <v>#N/A</v>
      </c>
      <c r="CF5" s="5" t="e">
        <f t="shared" ca="1" si="12"/>
        <v>#N/A</v>
      </c>
      <c r="CG5" s="5" t="e">
        <f t="shared" ca="1" si="12"/>
        <v>#N/A</v>
      </c>
      <c r="CH5" s="5" t="e">
        <f t="shared" ca="1" si="12"/>
        <v>#N/A</v>
      </c>
      <c r="CI5" s="5" t="e">
        <f t="shared" ca="1" si="12"/>
        <v>#N/A</v>
      </c>
      <c r="CJ5" s="5" t="e">
        <f t="shared" ca="1" si="12"/>
        <v>#N/A</v>
      </c>
      <c r="CK5" s="5" t="e">
        <f t="shared" ca="1" si="12"/>
        <v>#N/A</v>
      </c>
      <c r="CL5" s="5" t="e">
        <f t="shared" ca="1" si="12"/>
        <v>#N/A</v>
      </c>
      <c r="CM5" s="5" t="e">
        <f t="shared" ca="1" si="12"/>
        <v>#N/A</v>
      </c>
      <c r="CN5" s="5" t="e">
        <f t="shared" ca="1" si="12"/>
        <v>#N/A</v>
      </c>
      <c r="CO5" s="5" t="e">
        <f t="shared" ca="1" si="12"/>
        <v>#N/A</v>
      </c>
      <c r="CP5" s="5" t="e">
        <f t="shared" ca="1" si="12"/>
        <v>#N/A</v>
      </c>
      <c r="CQ5" s="5" t="e">
        <f t="shared" ca="1" si="12"/>
        <v>#N/A</v>
      </c>
      <c r="CR5" s="5" t="e">
        <f t="shared" ca="1" si="12"/>
        <v>#N/A</v>
      </c>
      <c r="CS5" s="5" t="e">
        <f t="shared" ca="1" si="12"/>
        <v>#N/A</v>
      </c>
      <c r="CT5" s="5" t="e">
        <f t="shared" ca="1" si="12"/>
        <v>#N/A</v>
      </c>
      <c r="CU5" s="5" t="e">
        <f t="shared" ca="1" si="12"/>
        <v>#N/A</v>
      </c>
      <c r="CV5" s="5" t="e">
        <f t="shared" ca="1" si="12"/>
        <v>#N/A</v>
      </c>
      <c r="CW5" s="5" t="e">
        <f t="shared" ca="1" si="12"/>
        <v>#N/A</v>
      </c>
      <c r="CX5" s="5" t="e">
        <f t="shared" ref="CX5" ca="1" si="13">HLOOKUP(CX4,$BC$19:$CA$20,2,0)</f>
        <v>#N/A</v>
      </c>
      <c r="IB5" s="5">
        <f t="shared" ref="IB5:IB62" si="14">IB4+1</f>
        <v>5</v>
      </c>
      <c r="IC5" s="5" t="str">
        <f t="shared" si="7"/>
        <v>E</v>
      </c>
      <c r="ID5" s="5" t="str">
        <f t="shared" ca="1" si="3"/>
        <v xml:space="preserve">L3 Additional Allocation Requested (Units) </v>
      </c>
      <c r="IE5" s="5">
        <f t="shared" ca="1" si="8"/>
        <v>2</v>
      </c>
      <c r="IF5" s="5" t="str">
        <f t="shared" ca="1" si="9"/>
        <v xml:space="preserve">L3 Additional Allocation Requested (Units) </v>
      </c>
      <c r="IG5" s="5">
        <f t="shared" ca="1" si="10"/>
        <v>0</v>
      </c>
      <c r="IH5" s="5" t="str">
        <f t="shared" ca="1" si="11"/>
        <v/>
      </c>
      <c r="II5" s="5" t="str">
        <f t="shared" ca="1" si="4"/>
        <v/>
      </c>
      <c r="IJ5" s="5" t="str">
        <f t="shared" ca="1" si="5"/>
        <v xml:space="preserve">Current Year Sales Target (Units) </v>
      </c>
      <c r="IK5" s="22"/>
      <c r="IL5" s="22"/>
      <c r="IM5" s="22"/>
      <c r="IN5" s="22"/>
      <c r="IO5" s="22"/>
      <c r="IP5" s="22"/>
      <c r="IQ5" s="22"/>
      <c r="IR5" s="22"/>
      <c r="IS5" s="22"/>
      <c r="IT5" s="22"/>
    </row>
    <row r="6" spans="1:256" ht="17.25" customHeight="1" outlineLevel="1">
      <c r="BA6" s="5" t="str">
        <f ca="1">D9</f>
        <v xml:space="preserve">L3 CY Net Sales Forecast (Units) </v>
      </c>
      <c r="BC6" s="5">
        <f ca="1">HLOOKUP(BC4,$BC$19:$CA$21,3,0)</f>
        <v>16112.15</v>
      </c>
      <c r="BD6" s="5">
        <f t="shared" ref="BD6:CW6" ca="1" si="15">HLOOKUP(BD4,$BC$19:$CA$21,3,0)</f>
        <v>29714.54</v>
      </c>
      <c r="BE6" s="5">
        <f t="shared" ca="1" si="15"/>
        <v>11931.356636</v>
      </c>
      <c r="BF6" s="5">
        <f t="shared" ca="1" si="15"/>
        <v>18213.369289999999</v>
      </c>
      <c r="BG6" s="5">
        <f t="shared" ca="1" si="15"/>
        <v>11548.855916</v>
      </c>
      <c r="BH6" s="5">
        <f t="shared" ca="1" si="15"/>
        <v>23541.71326</v>
      </c>
      <c r="BI6" s="5">
        <f t="shared" ca="1" si="15"/>
        <v>25342.216845999999</v>
      </c>
      <c r="BJ6" s="5">
        <f t="shared" ca="1" si="15"/>
        <v>12946.525398</v>
      </c>
      <c r="BK6" s="5">
        <f t="shared" ca="1" si="15"/>
        <v>13416.192994000001</v>
      </c>
      <c r="BL6" s="5">
        <f t="shared" ca="1" si="15"/>
        <v>17101.533708000003</v>
      </c>
      <c r="BM6" s="5">
        <f t="shared" ca="1" si="15"/>
        <v>18733.203627999999</v>
      </c>
      <c r="BN6" s="5">
        <f t="shared" ca="1" si="15"/>
        <v>16506.532518</v>
      </c>
      <c r="BO6" s="5">
        <f t="shared" ca="1" si="15"/>
        <v>19066.370965999999</v>
      </c>
      <c r="BP6" s="5">
        <f t="shared" ca="1" si="15"/>
        <v>22314.377462</v>
      </c>
      <c r="BQ6" s="5" t="e">
        <f t="shared" ca="1" si="15"/>
        <v>#N/A</v>
      </c>
      <c r="BR6" s="5" t="e">
        <f t="shared" ca="1" si="15"/>
        <v>#N/A</v>
      </c>
      <c r="BS6" s="5" t="e">
        <f t="shared" ca="1" si="15"/>
        <v>#N/A</v>
      </c>
      <c r="BT6" s="5" t="e">
        <f t="shared" ca="1" si="15"/>
        <v>#N/A</v>
      </c>
      <c r="BU6" s="5" t="e">
        <f t="shared" ca="1" si="15"/>
        <v>#N/A</v>
      </c>
      <c r="BV6" s="5" t="e">
        <f t="shared" ca="1" si="15"/>
        <v>#N/A</v>
      </c>
      <c r="BW6" s="5" t="e">
        <f t="shared" ca="1" si="15"/>
        <v>#N/A</v>
      </c>
      <c r="BX6" s="5" t="e">
        <f t="shared" ca="1" si="15"/>
        <v>#N/A</v>
      </c>
      <c r="BY6" s="5" t="e">
        <f t="shared" ca="1" si="15"/>
        <v>#N/A</v>
      </c>
      <c r="BZ6" s="5" t="e">
        <f t="shared" ca="1" si="15"/>
        <v>#N/A</v>
      </c>
      <c r="CA6" s="5" t="e">
        <f t="shared" ca="1" si="15"/>
        <v>#N/A</v>
      </c>
      <c r="CB6" s="5" t="e">
        <f t="shared" ca="1" si="15"/>
        <v>#N/A</v>
      </c>
      <c r="CC6" s="5" t="e">
        <f t="shared" ca="1" si="15"/>
        <v>#N/A</v>
      </c>
      <c r="CD6" s="5" t="e">
        <f t="shared" ca="1" si="15"/>
        <v>#N/A</v>
      </c>
      <c r="CE6" s="5" t="e">
        <f t="shared" ca="1" si="15"/>
        <v>#N/A</v>
      </c>
      <c r="CF6" s="5" t="e">
        <f t="shared" ca="1" si="15"/>
        <v>#N/A</v>
      </c>
      <c r="CG6" s="5" t="e">
        <f t="shared" ca="1" si="15"/>
        <v>#N/A</v>
      </c>
      <c r="CH6" s="5" t="e">
        <f t="shared" ca="1" si="15"/>
        <v>#N/A</v>
      </c>
      <c r="CI6" s="5" t="e">
        <f t="shared" ca="1" si="15"/>
        <v>#N/A</v>
      </c>
      <c r="CJ6" s="5" t="e">
        <f t="shared" ca="1" si="15"/>
        <v>#N/A</v>
      </c>
      <c r="CK6" s="5" t="e">
        <f t="shared" ca="1" si="15"/>
        <v>#N/A</v>
      </c>
      <c r="CL6" s="5" t="e">
        <f t="shared" ca="1" si="15"/>
        <v>#N/A</v>
      </c>
      <c r="CM6" s="5" t="e">
        <f t="shared" ca="1" si="15"/>
        <v>#N/A</v>
      </c>
      <c r="CN6" s="5" t="e">
        <f t="shared" ca="1" si="15"/>
        <v>#N/A</v>
      </c>
      <c r="CO6" s="5" t="e">
        <f t="shared" ca="1" si="15"/>
        <v>#N/A</v>
      </c>
      <c r="CP6" s="5" t="e">
        <f t="shared" ca="1" si="15"/>
        <v>#N/A</v>
      </c>
      <c r="CQ6" s="5" t="e">
        <f t="shared" ca="1" si="15"/>
        <v>#N/A</v>
      </c>
      <c r="CR6" s="5" t="e">
        <f t="shared" ca="1" si="15"/>
        <v>#N/A</v>
      </c>
      <c r="CS6" s="5" t="e">
        <f t="shared" ca="1" si="15"/>
        <v>#N/A</v>
      </c>
      <c r="CT6" s="5" t="e">
        <f t="shared" ca="1" si="15"/>
        <v>#N/A</v>
      </c>
      <c r="CU6" s="5" t="e">
        <f t="shared" ca="1" si="15"/>
        <v>#N/A</v>
      </c>
      <c r="CV6" s="5" t="e">
        <f t="shared" ca="1" si="15"/>
        <v>#N/A</v>
      </c>
      <c r="CW6" s="5" t="e">
        <f t="shared" ca="1" si="15"/>
        <v>#N/A</v>
      </c>
      <c r="CX6" s="5" t="e">
        <f t="shared" ref="CX6" ca="1" si="16">HLOOKUP(CX4,$BC$19:$CA$21,3,0)</f>
        <v>#N/A</v>
      </c>
      <c r="IB6" s="5">
        <f t="shared" si="14"/>
        <v>6</v>
      </c>
      <c r="IC6" s="5" t="str">
        <f t="shared" si="7"/>
        <v>F</v>
      </c>
      <c r="ID6" s="5" t="str">
        <f t="shared" ca="1" si="3"/>
        <v xml:space="preserve"> </v>
      </c>
      <c r="IE6" s="5">
        <f t="shared" ca="1" si="8"/>
        <v>60</v>
      </c>
      <c r="IF6" s="5" t="str">
        <f t="shared" ca="1" si="9"/>
        <v xml:space="preserve"> </v>
      </c>
      <c r="IG6" s="5">
        <f t="shared" ca="1" si="10"/>
        <v>0</v>
      </c>
      <c r="IH6" s="5" t="str">
        <f t="shared" ca="1" si="11"/>
        <v/>
      </c>
      <c r="II6" s="5" t="str">
        <f t="shared" ca="1" si="4"/>
        <v/>
      </c>
      <c r="IJ6" s="5" t="str">
        <f t="shared" ca="1" si="5"/>
        <v/>
      </c>
      <c r="IK6" s="22"/>
      <c r="IL6" s="22"/>
      <c r="IM6" s="22"/>
      <c r="IN6" s="22"/>
      <c r="IO6" s="22"/>
      <c r="IP6" s="22"/>
      <c r="IQ6" s="22"/>
      <c r="IR6" s="22"/>
      <c r="IS6" s="22"/>
      <c r="IT6" s="22"/>
    </row>
    <row r="7" spans="1:256" ht="16.5" customHeight="1" outlineLevel="1">
      <c r="D7" s="14" t="s">
        <v>67</v>
      </c>
      <c r="BA7" s="5" t="str">
        <f ca="1">D10</f>
        <v xml:space="preserve">L3 Additional Allocation Requested (Units) </v>
      </c>
      <c r="BC7" s="5">
        <f ca="1">HLOOKUP(BC4,$BC$19:$CA$22,4,0)</f>
        <v>16112.15</v>
      </c>
      <c r="BD7" s="5">
        <f t="shared" ref="BD7:CW7" ca="1" si="17">HLOOKUP(BD4,$BC$19:$CA$22,4,0)</f>
        <v>29714.54</v>
      </c>
      <c r="BE7" s="5">
        <f t="shared" ca="1" si="17"/>
        <v>11931.356636</v>
      </c>
      <c r="BF7" s="5">
        <f t="shared" ca="1" si="17"/>
        <v>18213.369289999999</v>
      </c>
      <c r="BG7" s="5">
        <f t="shared" ca="1" si="17"/>
        <v>11548.855916</v>
      </c>
      <c r="BH7" s="5">
        <f t="shared" ca="1" si="17"/>
        <v>23541.71326</v>
      </c>
      <c r="BI7" s="5">
        <f t="shared" ca="1" si="17"/>
        <v>25342.216845999999</v>
      </c>
      <c r="BJ7" s="5">
        <f t="shared" ca="1" si="17"/>
        <v>12946.525398</v>
      </c>
      <c r="BK7" s="5">
        <f t="shared" ca="1" si="17"/>
        <v>13416.192994000001</v>
      </c>
      <c r="BL7" s="5">
        <f t="shared" ca="1" si="17"/>
        <v>17101.533708000003</v>
      </c>
      <c r="BM7" s="5">
        <f t="shared" ca="1" si="17"/>
        <v>18733.203627999999</v>
      </c>
      <c r="BN7" s="5">
        <f t="shared" ca="1" si="17"/>
        <v>16506.532518</v>
      </c>
      <c r="BO7" s="5">
        <f t="shared" ca="1" si="17"/>
        <v>19066.370965999999</v>
      </c>
      <c r="BP7" s="5">
        <f t="shared" ca="1" si="17"/>
        <v>22314.377462</v>
      </c>
      <c r="BQ7" s="5" t="e">
        <f t="shared" ca="1" si="17"/>
        <v>#N/A</v>
      </c>
      <c r="BR7" s="5" t="e">
        <f t="shared" ca="1" si="17"/>
        <v>#N/A</v>
      </c>
      <c r="BS7" s="5" t="e">
        <f t="shared" ca="1" si="17"/>
        <v>#N/A</v>
      </c>
      <c r="BT7" s="5" t="e">
        <f t="shared" ca="1" si="17"/>
        <v>#N/A</v>
      </c>
      <c r="BU7" s="5" t="e">
        <f t="shared" ca="1" si="17"/>
        <v>#N/A</v>
      </c>
      <c r="BV7" s="5" t="e">
        <f t="shared" ca="1" si="17"/>
        <v>#N/A</v>
      </c>
      <c r="BW7" s="5" t="e">
        <f t="shared" ca="1" si="17"/>
        <v>#N/A</v>
      </c>
      <c r="BX7" s="5" t="e">
        <f t="shared" ca="1" si="17"/>
        <v>#N/A</v>
      </c>
      <c r="BY7" s="5" t="e">
        <f t="shared" ca="1" si="17"/>
        <v>#N/A</v>
      </c>
      <c r="BZ7" s="5" t="e">
        <f t="shared" ca="1" si="17"/>
        <v>#N/A</v>
      </c>
      <c r="CA7" s="5" t="e">
        <f t="shared" ca="1" si="17"/>
        <v>#N/A</v>
      </c>
      <c r="CB7" s="5" t="e">
        <f t="shared" ca="1" si="17"/>
        <v>#N/A</v>
      </c>
      <c r="CC7" s="5" t="e">
        <f t="shared" ca="1" si="17"/>
        <v>#N/A</v>
      </c>
      <c r="CD7" s="5" t="e">
        <f t="shared" ca="1" si="17"/>
        <v>#N/A</v>
      </c>
      <c r="CE7" s="5" t="e">
        <f t="shared" ca="1" si="17"/>
        <v>#N/A</v>
      </c>
      <c r="CF7" s="5" t="e">
        <f t="shared" ca="1" si="17"/>
        <v>#N/A</v>
      </c>
      <c r="CG7" s="5" t="e">
        <f t="shared" ca="1" si="17"/>
        <v>#N/A</v>
      </c>
      <c r="CH7" s="5" t="e">
        <f t="shared" ca="1" si="17"/>
        <v>#N/A</v>
      </c>
      <c r="CI7" s="5" t="e">
        <f t="shared" ca="1" si="17"/>
        <v>#N/A</v>
      </c>
      <c r="CJ7" s="5" t="e">
        <f t="shared" ca="1" si="17"/>
        <v>#N/A</v>
      </c>
      <c r="CK7" s="5" t="e">
        <f t="shared" ca="1" si="17"/>
        <v>#N/A</v>
      </c>
      <c r="CL7" s="5" t="e">
        <f t="shared" ca="1" si="17"/>
        <v>#N/A</v>
      </c>
      <c r="CM7" s="5" t="e">
        <f t="shared" ca="1" si="17"/>
        <v>#N/A</v>
      </c>
      <c r="CN7" s="5" t="e">
        <f t="shared" ca="1" si="17"/>
        <v>#N/A</v>
      </c>
      <c r="CO7" s="5" t="e">
        <f t="shared" ca="1" si="17"/>
        <v>#N/A</v>
      </c>
      <c r="CP7" s="5" t="e">
        <f t="shared" ca="1" si="17"/>
        <v>#N/A</v>
      </c>
      <c r="CQ7" s="5" t="e">
        <f t="shared" ca="1" si="17"/>
        <v>#N/A</v>
      </c>
      <c r="CR7" s="5" t="e">
        <f t="shared" ca="1" si="17"/>
        <v>#N/A</v>
      </c>
      <c r="CS7" s="5" t="e">
        <f t="shared" ca="1" si="17"/>
        <v>#N/A</v>
      </c>
      <c r="CT7" s="5" t="e">
        <f t="shared" ca="1" si="17"/>
        <v>#N/A</v>
      </c>
      <c r="CU7" s="5" t="e">
        <f t="shared" ca="1" si="17"/>
        <v>#N/A</v>
      </c>
      <c r="CV7" s="5" t="e">
        <f t="shared" ca="1" si="17"/>
        <v>#N/A</v>
      </c>
      <c r="CW7" s="5" t="e">
        <f t="shared" ca="1" si="17"/>
        <v>#N/A</v>
      </c>
      <c r="CX7" s="5" t="e">
        <f t="shared" ref="CX7" ca="1" si="18">HLOOKUP(CX4,$BC$19:$CA$22,4,0)</f>
        <v>#N/A</v>
      </c>
      <c r="IB7" s="5">
        <f t="shared" si="14"/>
        <v>7</v>
      </c>
      <c r="IC7" s="5" t="str">
        <f t="shared" si="7"/>
        <v>G</v>
      </c>
      <c r="ID7" s="5" t="str">
        <f t="shared" ca="1" si="3"/>
        <v xml:space="preserve"> </v>
      </c>
      <c r="IE7" s="5">
        <f t="shared" ca="1" si="8"/>
        <v>60</v>
      </c>
      <c r="IF7" s="5" t="str">
        <f t="shared" ca="1" si="9"/>
        <v xml:space="preserve"> </v>
      </c>
      <c r="IG7" s="5">
        <f t="shared" ca="1" si="10"/>
        <v>0</v>
      </c>
      <c r="IH7" s="5" t="str">
        <f t="shared" ca="1" si="11"/>
        <v/>
      </c>
      <c r="II7" s="5" t="str">
        <f t="shared" ca="1" si="4"/>
        <v/>
      </c>
      <c r="IJ7" s="5" t="str">
        <f t="shared" ca="1" si="5"/>
        <v/>
      </c>
      <c r="IK7" s="22"/>
      <c r="IL7" s="22"/>
      <c r="IM7" s="22"/>
      <c r="IN7" s="22"/>
      <c r="IO7" s="22"/>
      <c r="IP7" s="22"/>
      <c r="IQ7" s="22"/>
      <c r="IR7" s="22"/>
      <c r="IS7" s="22"/>
      <c r="IT7" s="22"/>
    </row>
    <row r="8" spans="1:256" ht="12.75" customHeight="1" outlineLevel="1">
      <c r="D8" s="15" t="str">
        <f ca="1">IFERROR(ID3,"")</f>
        <v xml:space="preserve">Current Year Sales Target (Units) </v>
      </c>
      <c r="IB8" s="5">
        <f t="shared" si="14"/>
        <v>8</v>
      </c>
      <c r="IC8" s="5" t="str">
        <f t="shared" si="7"/>
        <v>H</v>
      </c>
      <c r="ID8" s="5" t="str">
        <f t="shared" ca="1" si="3"/>
        <v xml:space="preserve"> </v>
      </c>
      <c r="IE8" s="5">
        <f t="shared" ca="1" si="8"/>
        <v>60</v>
      </c>
      <c r="IF8" s="5" t="str">
        <f t="shared" ca="1" si="9"/>
        <v xml:space="preserve"> </v>
      </c>
      <c r="IG8" s="5">
        <f t="shared" ca="1" si="10"/>
        <v>0</v>
      </c>
      <c r="IH8" s="5" t="str">
        <f t="shared" ca="1" si="11"/>
        <v/>
      </c>
      <c r="II8" s="5" t="str">
        <f t="shared" ca="1" si="4"/>
        <v/>
      </c>
      <c r="IJ8" s="5" t="str">
        <f t="shared" ca="1" si="5"/>
        <v/>
      </c>
      <c r="IK8" s="22"/>
      <c r="IL8" s="22"/>
      <c r="IM8" s="22"/>
      <c r="IN8" s="22"/>
      <c r="IO8" s="22"/>
      <c r="IP8" s="22"/>
      <c r="IQ8" s="22"/>
      <c r="IR8" s="22"/>
      <c r="IS8" s="22"/>
      <c r="IT8" s="22"/>
    </row>
    <row r="9" spans="1:256" ht="12.75" customHeight="1" outlineLevel="1">
      <c r="D9" s="16" t="str">
        <f t="shared" ref="D9:D10" ca="1" si="19">IFERROR(ID4,"")</f>
        <v xml:space="preserve">L3 CY Net Sales Forecast (Units) </v>
      </c>
      <c r="BC9" s="5" t="str">
        <f t="shared" ref="BC9:CH9" ca="1" si="20">VLOOKUP(BC2,$IQ$36:$IR$87,2,0)</f>
        <v>D</v>
      </c>
      <c r="BD9" s="5" t="str">
        <f t="shared" ca="1" si="20"/>
        <v>E</v>
      </c>
      <c r="BE9" s="5" t="str">
        <f t="shared" ca="1" si="20"/>
        <v>F</v>
      </c>
      <c r="BF9" s="5" t="str">
        <f t="shared" ca="1" si="20"/>
        <v>G</v>
      </c>
      <c r="BG9" s="5" t="str">
        <f t="shared" ca="1" si="20"/>
        <v>H</v>
      </c>
      <c r="BH9" s="5" t="str">
        <f t="shared" ca="1" si="20"/>
        <v>I</v>
      </c>
      <c r="BI9" s="5" t="str">
        <f t="shared" ca="1" si="20"/>
        <v>J</v>
      </c>
      <c r="BJ9" s="5" t="str">
        <f t="shared" ca="1" si="20"/>
        <v>K</v>
      </c>
      <c r="BK9" s="5" t="str">
        <f t="shared" ca="1" si="20"/>
        <v>L</v>
      </c>
      <c r="BL9" s="5" t="str">
        <f t="shared" ca="1" si="20"/>
        <v>M</v>
      </c>
      <c r="BM9" s="5" t="str">
        <f t="shared" ca="1" si="20"/>
        <v>N</v>
      </c>
      <c r="BN9" s="5" t="str">
        <f t="shared" ca="1" si="20"/>
        <v>O</v>
      </c>
      <c r="BO9" s="5" t="str">
        <f t="shared" ca="1" si="20"/>
        <v>P</v>
      </c>
      <c r="BP9" s="5" t="str">
        <f t="shared" ca="1" si="20"/>
        <v>Q</v>
      </c>
      <c r="BQ9" s="5" t="str">
        <f t="shared" ca="1" si="20"/>
        <v>R</v>
      </c>
      <c r="BR9" s="5" t="str">
        <f t="shared" ca="1" si="20"/>
        <v>S</v>
      </c>
      <c r="BS9" s="5" t="str">
        <f t="shared" ca="1" si="20"/>
        <v>T</v>
      </c>
      <c r="BT9" s="5" t="str">
        <f t="shared" ca="1" si="20"/>
        <v>U</v>
      </c>
      <c r="BU9" s="5" t="str">
        <f t="shared" ca="1" si="20"/>
        <v>V</v>
      </c>
      <c r="BV9" s="5" t="str">
        <f t="shared" ca="1" si="20"/>
        <v>W</v>
      </c>
      <c r="BW9" s="5" t="str">
        <f t="shared" ca="1" si="20"/>
        <v>X</v>
      </c>
      <c r="BX9" s="5" t="str">
        <f t="shared" ca="1" si="20"/>
        <v>Y</v>
      </c>
      <c r="BY9" s="5" t="str">
        <f t="shared" ca="1" si="20"/>
        <v>Z</v>
      </c>
      <c r="BZ9" s="5" t="str">
        <f t="shared" ca="1" si="20"/>
        <v>AA</v>
      </c>
      <c r="CA9" s="5" t="str">
        <f t="shared" ca="1" si="20"/>
        <v>AB</v>
      </c>
      <c r="CB9" s="5" t="str">
        <f t="shared" ca="1" si="20"/>
        <v>AC</v>
      </c>
      <c r="CC9" s="5" t="str">
        <f t="shared" ca="1" si="20"/>
        <v>AD</v>
      </c>
      <c r="CD9" s="5" t="str">
        <f t="shared" ca="1" si="20"/>
        <v>AE</v>
      </c>
      <c r="CE9" s="5" t="str">
        <f t="shared" ca="1" si="20"/>
        <v>AF</v>
      </c>
      <c r="CF9" s="5" t="str">
        <f t="shared" ca="1" si="20"/>
        <v>AG</v>
      </c>
      <c r="CG9" s="5" t="str">
        <f t="shared" ca="1" si="20"/>
        <v>AH</v>
      </c>
      <c r="CH9" s="5" t="str">
        <f t="shared" ca="1" si="20"/>
        <v>AI</v>
      </c>
      <c r="CI9" s="5" t="str">
        <f t="shared" ref="CI9:CY9" ca="1" si="21">VLOOKUP(CI2,$IQ$36:$IR$87,2,0)</f>
        <v>AJ</v>
      </c>
      <c r="CJ9" s="5" t="str">
        <f t="shared" ca="1" si="21"/>
        <v>AK</v>
      </c>
      <c r="CK9" s="5" t="str">
        <f t="shared" ca="1" si="21"/>
        <v>AL</v>
      </c>
      <c r="CL9" s="5" t="str">
        <f t="shared" ca="1" si="21"/>
        <v>AM</v>
      </c>
      <c r="CM9" s="5" t="str">
        <f t="shared" ca="1" si="21"/>
        <v>AN</v>
      </c>
      <c r="CN9" s="5" t="str">
        <f t="shared" ca="1" si="21"/>
        <v>AO</v>
      </c>
      <c r="CO9" s="5" t="str">
        <f t="shared" ca="1" si="21"/>
        <v>AP</v>
      </c>
      <c r="CP9" s="5" t="str">
        <f t="shared" ca="1" si="21"/>
        <v>AQ</v>
      </c>
      <c r="CQ9" s="5" t="str">
        <f t="shared" ca="1" si="21"/>
        <v>AR</v>
      </c>
      <c r="CR9" s="5" t="str">
        <f t="shared" ca="1" si="21"/>
        <v>AS</v>
      </c>
      <c r="CS9" s="5" t="str">
        <f t="shared" ca="1" si="21"/>
        <v>AT</v>
      </c>
      <c r="CT9" s="5" t="str">
        <f t="shared" ca="1" si="21"/>
        <v>AU</v>
      </c>
      <c r="CU9" s="5" t="str">
        <f t="shared" ca="1" si="21"/>
        <v>AV</v>
      </c>
      <c r="CV9" s="5" t="str">
        <f t="shared" ca="1" si="21"/>
        <v>AW</v>
      </c>
      <c r="CW9" s="5" t="str">
        <f t="shared" ca="1" si="21"/>
        <v>AX</v>
      </c>
      <c r="CX9" s="5" t="str">
        <f t="shared" ca="1" si="21"/>
        <v>AY</v>
      </c>
      <c r="CY9" s="5" t="str">
        <f t="shared" ca="1" si="21"/>
        <v>AZ</v>
      </c>
      <c r="IB9" s="5">
        <f t="shared" si="14"/>
        <v>9</v>
      </c>
      <c r="IC9" s="5" t="str">
        <f t="shared" si="7"/>
        <v>I</v>
      </c>
      <c r="ID9" s="5" t="str">
        <f t="shared" ca="1" si="3"/>
        <v xml:space="preserve"> </v>
      </c>
      <c r="IE9" s="5">
        <f t="shared" ca="1" si="8"/>
        <v>60</v>
      </c>
      <c r="IF9" s="5" t="str">
        <f t="shared" ca="1" si="9"/>
        <v xml:space="preserve"> </v>
      </c>
      <c r="IG9" s="5">
        <f t="shared" ca="1" si="10"/>
        <v>0</v>
      </c>
      <c r="IH9" s="5" t="str">
        <f t="shared" ca="1" si="11"/>
        <v/>
      </c>
      <c r="II9" s="5" t="str">
        <f t="shared" ca="1" si="4"/>
        <v/>
      </c>
      <c r="IJ9" s="5" t="str">
        <f t="shared" ca="1" si="5"/>
        <v/>
      </c>
      <c r="IK9" s="22"/>
      <c r="IL9" s="22"/>
      <c r="IM9" s="22"/>
      <c r="IN9" s="22"/>
      <c r="IO9" s="22"/>
      <c r="IP9" s="22"/>
      <c r="IQ9" s="22"/>
      <c r="IR9" s="22"/>
      <c r="IS9" s="22"/>
      <c r="IT9" s="22"/>
    </row>
    <row r="10" spans="1:256" ht="12.75" customHeight="1" outlineLevel="1">
      <c r="D10" s="17" t="str">
        <f t="shared" ca="1" si="19"/>
        <v xml:space="preserve">L3 Additional Allocation Requested (Units) </v>
      </c>
      <c r="BC10" s="6">
        <f ca="1">IF(INDIRECT(BC9&amp;$BC$1)="","",INDIRECT(BC9&amp;$BC$1))</f>
        <v>40649</v>
      </c>
      <c r="BD10" s="6">
        <f t="shared" ref="BD10:CY10" ca="1" si="22">IF(INDIRECT(BD9&amp;$BC$1)="","",INDIRECT(BD9&amp;$BC$1))</f>
        <v>40679</v>
      </c>
      <c r="BE10" s="6">
        <f t="shared" ca="1" si="22"/>
        <v>40710</v>
      </c>
      <c r="BF10" s="6">
        <f t="shared" ca="1" si="22"/>
        <v>40740</v>
      </c>
      <c r="BG10" s="6">
        <f t="shared" ca="1" si="22"/>
        <v>40771</v>
      </c>
      <c r="BH10" s="6">
        <f t="shared" ca="1" si="22"/>
        <v>40802</v>
      </c>
      <c r="BI10" s="6">
        <f t="shared" ca="1" si="22"/>
        <v>40832</v>
      </c>
      <c r="BJ10" s="6">
        <f t="shared" ca="1" si="22"/>
        <v>40863</v>
      </c>
      <c r="BK10" s="6">
        <f t="shared" ca="1" si="22"/>
        <v>40893</v>
      </c>
      <c r="BL10" s="6">
        <f t="shared" ca="1" si="22"/>
        <v>40924</v>
      </c>
      <c r="BM10" s="6">
        <f t="shared" ca="1" si="22"/>
        <v>40955</v>
      </c>
      <c r="BN10" s="6">
        <f t="shared" ca="1" si="22"/>
        <v>40984</v>
      </c>
      <c r="BO10" s="6">
        <f t="shared" ca="1" si="22"/>
        <v>41015</v>
      </c>
      <c r="BP10" s="6">
        <f t="shared" ca="1" si="22"/>
        <v>41045</v>
      </c>
      <c r="BQ10" s="6" t="str">
        <f t="shared" ca="1" si="22"/>
        <v/>
      </c>
      <c r="BR10" s="6" t="str">
        <f t="shared" ca="1" si="22"/>
        <v/>
      </c>
      <c r="BS10" s="6" t="str">
        <f t="shared" ca="1" si="22"/>
        <v/>
      </c>
      <c r="BT10" s="6" t="str">
        <f t="shared" ca="1" si="22"/>
        <v/>
      </c>
      <c r="BU10" s="6" t="str">
        <f t="shared" ca="1" si="22"/>
        <v/>
      </c>
      <c r="BV10" s="6" t="str">
        <f t="shared" ca="1" si="22"/>
        <v/>
      </c>
      <c r="BW10" s="6" t="str">
        <f t="shared" ca="1" si="22"/>
        <v/>
      </c>
      <c r="BX10" s="6" t="str">
        <f t="shared" ca="1" si="22"/>
        <v/>
      </c>
      <c r="BY10" s="6" t="str">
        <f t="shared" ca="1" si="22"/>
        <v/>
      </c>
      <c r="BZ10" s="6" t="str">
        <f t="shared" ca="1" si="22"/>
        <v/>
      </c>
      <c r="CA10" s="6" t="str">
        <f t="shared" ca="1" si="22"/>
        <v/>
      </c>
      <c r="CB10" s="6" t="str">
        <f t="shared" ca="1" si="22"/>
        <v/>
      </c>
      <c r="CC10" s="6" t="str">
        <f t="shared" ca="1" si="22"/>
        <v/>
      </c>
      <c r="CD10" s="6" t="str">
        <f t="shared" ca="1" si="22"/>
        <v/>
      </c>
      <c r="CE10" s="6" t="str">
        <f t="shared" ca="1" si="22"/>
        <v/>
      </c>
      <c r="CF10" s="6" t="str">
        <f t="shared" ca="1" si="22"/>
        <v/>
      </c>
      <c r="CG10" s="6" t="str">
        <f t="shared" ca="1" si="22"/>
        <v/>
      </c>
      <c r="CH10" s="6" t="str">
        <f t="shared" ca="1" si="22"/>
        <v/>
      </c>
      <c r="CI10" s="6" t="str">
        <f t="shared" ca="1" si="22"/>
        <v/>
      </c>
      <c r="CJ10" s="6" t="str">
        <f t="shared" ca="1" si="22"/>
        <v/>
      </c>
      <c r="CK10" s="6" t="str">
        <f t="shared" ca="1" si="22"/>
        <v/>
      </c>
      <c r="CL10" s="6" t="str">
        <f t="shared" ca="1" si="22"/>
        <v/>
      </c>
      <c r="CM10" s="6" t="str">
        <f t="shared" ca="1" si="22"/>
        <v/>
      </c>
      <c r="CN10" s="6" t="str">
        <f t="shared" ca="1" si="22"/>
        <v/>
      </c>
      <c r="CO10" s="6" t="str">
        <f t="shared" ca="1" si="22"/>
        <v/>
      </c>
      <c r="CP10" s="6" t="str">
        <f t="shared" ca="1" si="22"/>
        <v/>
      </c>
      <c r="CQ10" s="6" t="str">
        <f t="shared" ca="1" si="22"/>
        <v/>
      </c>
      <c r="CR10" s="6" t="str">
        <f t="shared" ca="1" si="22"/>
        <v/>
      </c>
      <c r="CS10" s="6" t="str">
        <f t="shared" ca="1" si="22"/>
        <v/>
      </c>
      <c r="CT10" s="6" t="str">
        <f t="shared" ca="1" si="22"/>
        <v/>
      </c>
      <c r="CU10" s="6" t="str">
        <f t="shared" ca="1" si="22"/>
        <v/>
      </c>
      <c r="CV10" s="6" t="str">
        <f t="shared" ca="1" si="22"/>
        <v/>
      </c>
      <c r="CW10" s="6" t="str">
        <f t="shared" ca="1" si="22"/>
        <v/>
      </c>
      <c r="CX10" s="6" t="str">
        <f t="shared" ca="1" si="22"/>
        <v/>
      </c>
      <c r="CY10" s="6" t="str">
        <f t="shared" ca="1" si="22"/>
        <v/>
      </c>
      <c r="IB10" s="5">
        <f t="shared" si="14"/>
        <v>10</v>
      </c>
      <c r="IC10" s="5" t="str">
        <f t="shared" si="7"/>
        <v>J</v>
      </c>
      <c r="ID10" s="5" t="str">
        <f t="shared" ca="1" si="3"/>
        <v xml:space="preserve"> </v>
      </c>
      <c r="IE10" s="5">
        <f t="shared" ca="1" si="8"/>
        <v>60</v>
      </c>
      <c r="IF10" s="5" t="str">
        <f t="shared" ca="1" si="9"/>
        <v xml:space="preserve"> </v>
      </c>
      <c r="IG10" s="5">
        <f t="shared" ca="1" si="10"/>
        <v>0</v>
      </c>
      <c r="IH10" s="5" t="str">
        <f t="shared" ca="1" si="11"/>
        <v/>
      </c>
      <c r="II10" s="5" t="str">
        <f t="shared" ca="1" si="4"/>
        <v/>
      </c>
      <c r="IJ10" s="5" t="str">
        <f t="shared" ca="1" si="5"/>
        <v/>
      </c>
      <c r="IK10" s="22"/>
      <c r="IL10" s="22"/>
      <c r="IM10" s="22"/>
      <c r="IN10" s="22"/>
      <c r="IO10" s="22"/>
      <c r="IP10" s="22"/>
      <c r="IQ10" s="22"/>
      <c r="IR10" s="22"/>
      <c r="IS10" s="22"/>
      <c r="IT10" s="22"/>
    </row>
    <row r="11" spans="1:256" ht="12.75" customHeight="1" outlineLevel="1">
      <c r="IB11" s="5">
        <f t="shared" si="14"/>
        <v>11</v>
      </c>
      <c r="IC11" s="5" t="str">
        <f t="shared" si="7"/>
        <v>K</v>
      </c>
      <c r="ID11" s="5" t="str">
        <f t="shared" ca="1" si="3"/>
        <v xml:space="preserve"> </v>
      </c>
      <c r="IE11" s="5">
        <f t="shared" ca="1" si="8"/>
        <v>60</v>
      </c>
      <c r="IF11" s="5" t="str">
        <f t="shared" ca="1" si="9"/>
        <v xml:space="preserve"> </v>
      </c>
      <c r="IG11" s="5">
        <f t="shared" ca="1" si="10"/>
        <v>0</v>
      </c>
      <c r="IH11" s="5" t="str">
        <f t="shared" ca="1" si="11"/>
        <v/>
      </c>
      <c r="II11" s="5" t="str">
        <f t="shared" ca="1" si="4"/>
        <v/>
      </c>
      <c r="IJ11" s="5" t="str">
        <f t="shared" ca="1" si="5"/>
        <v/>
      </c>
      <c r="IK11" s="22"/>
      <c r="IL11" s="22"/>
      <c r="IM11" s="22"/>
      <c r="IN11" s="22"/>
      <c r="IO11" s="22"/>
      <c r="IP11" s="22"/>
      <c r="IQ11" s="22"/>
      <c r="IR11" s="22"/>
      <c r="IS11" s="22"/>
      <c r="IT11" s="22"/>
    </row>
    <row r="12" spans="1:256" ht="12.75" customHeight="1" outlineLevel="1">
      <c r="M12" s="7"/>
      <c r="IB12" s="5">
        <f t="shared" si="14"/>
        <v>12</v>
      </c>
      <c r="IC12" s="5" t="str">
        <f t="shared" si="7"/>
        <v>L</v>
      </c>
      <c r="ID12" s="5" t="str">
        <f t="shared" ca="1" si="3"/>
        <v xml:space="preserve"> </v>
      </c>
      <c r="IE12" s="5">
        <f t="shared" ca="1" si="8"/>
        <v>60</v>
      </c>
      <c r="IF12" s="5" t="str">
        <f t="shared" ca="1" si="9"/>
        <v xml:space="preserve"> </v>
      </c>
      <c r="IG12" s="5">
        <f t="shared" ca="1" si="10"/>
        <v>0</v>
      </c>
      <c r="IH12" s="5" t="str">
        <f t="shared" ca="1" si="11"/>
        <v/>
      </c>
      <c r="II12" s="5" t="str">
        <f t="shared" ca="1" si="4"/>
        <v/>
      </c>
      <c r="IJ12" s="5" t="str">
        <f t="shared" ca="1" si="5"/>
        <v/>
      </c>
      <c r="IK12" s="22"/>
      <c r="IL12" s="22"/>
      <c r="IM12" s="22"/>
      <c r="IN12" s="22"/>
      <c r="IO12" s="22"/>
      <c r="IP12" s="22"/>
      <c r="IQ12" s="22"/>
      <c r="IR12" s="22"/>
      <c r="IS12" s="22"/>
      <c r="IT12" s="22"/>
    </row>
    <row r="13" spans="1:256" ht="12.75" customHeight="1" outlineLevel="1">
      <c r="B13"/>
      <c r="C13"/>
      <c r="M13" s="7"/>
      <c r="IB13" s="5">
        <f t="shared" si="14"/>
        <v>13</v>
      </c>
      <c r="IC13" s="5" t="str">
        <f t="shared" si="7"/>
        <v>M</v>
      </c>
      <c r="ID13" s="5" t="str">
        <f t="shared" ca="1" si="3"/>
        <v xml:space="preserve"> </v>
      </c>
      <c r="IE13" s="5">
        <f t="shared" ca="1" si="8"/>
        <v>60</v>
      </c>
      <c r="IF13" s="5" t="str">
        <f t="shared" ca="1" si="9"/>
        <v xml:space="preserve"> </v>
      </c>
      <c r="IG13" s="5">
        <f t="shared" ca="1" si="10"/>
        <v>0</v>
      </c>
      <c r="IH13" s="5" t="str">
        <f t="shared" ca="1" si="11"/>
        <v/>
      </c>
      <c r="II13" s="5" t="str">
        <f t="shared" ca="1" si="4"/>
        <v/>
      </c>
      <c r="IJ13" s="5" t="str">
        <f t="shared" ca="1" si="5"/>
        <v/>
      </c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V13" s="5" t="s">
        <v>4</v>
      </c>
    </row>
    <row r="14" spans="1:256" ht="12.75" customHeight="1" outlineLevel="1">
      <c r="B14"/>
      <c r="C14"/>
      <c r="M14" s="7"/>
      <c r="IB14" s="5">
        <f t="shared" si="14"/>
        <v>14</v>
      </c>
      <c r="IC14" s="5" t="str">
        <f t="shared" si="7"/>
        <v>N</v>
      </c>
      <c r="ID14" s="5" t="str">
        <f t="shared" ca="1" si="3"/>
        <v xml:space="preserve"> </v>
      </c>
      <c r="IE14" s="5">
        <f t="shared" ca="1" si="8"/>
        <v>60</v>
      </c>
      <c r="IF14" s="5" t="str">
        <f t="shared" ca="1" si="9"/>
        <v xml:space="preserve"> </v>
      </c>
      <c r="IG14" s="5">
        <f t="shared" ca="1" si="10"/>
        <v>0</v>
      </c>
      <c r="IH14" s="5" t="str">
        <f t="shared" ca="1" si="11"/>
        <v/>
      </c>
      <c r="II14" s="5" t="str">
        <f t="shared" ca="1" si="4"/>
        <v/>
      </c>
      <c r="IJ14" s="5" t="str">
        <f t="shared" ca="1" si="5"/>
        <v/>
      </c>
      <c r="IK14" s="22"/>
      <c r="IL14" s="22"/>
      <c r="IM14" s="22"/>
      <c r="IN14" s="22"/>
      <c r="IO14" s="22"/>
      <c r="IP14" s="22"/>
      <c r="IQ14" s="22"/>
      <c r="IR14" s="22"/>
      <c r="IS14" s="22"/>
      <c r="IT14" s="22"/>
    </row>
    <row r="15" spans="1:256" ht="12.75" customHeight="1" outlineLevel="1">
      <c r="B15" s="24" t="s">
        <v>102</v>
      </c>
      <c r="C15" s="25" t="s">
        <v>64</v>
      </c>
      <c r="M15" s="7"/>
      <c r="IB15" s="5">
        <f t="shared" si="14"/>
        <v>15</v>
      </c>
      <c r="IC15" s="5" t="str">
        <f t="shared" si="7"/>
        <v>O</v>
      </c>
      <c r="ID15" s="5" t="str">
        <f t="shared" ca="1" si="3"/>
        <v xml:space="preserve"> </v>
      </c>
      <c r="IE15" s="5">
        <f t="shared" ca="1" si="8"/>
        <v>60</v>
      </c>
      <c r="IF15" s="5" t="str">
        <f t="shared" ca="1" si="9"/>
        <v xml:space="preserve"> </v>
      </c>
      <c r="IG15" s="5">
        <f t="shared" ca="1" si="10"/>
        <v>0</v>
      </c>
      <c r="IH15" s="5" t="str">
        <f t="shared" ca="1" si="11"/>
        <v/>
      </c>
      <c r="II15" s="5" t="str">
        <f t="shared" ca="1" si="4"/>
        <v/>
      </c>
      <c r="IJ15" s="5" t="str">
        <f t="shared" ca="1" si="5"/>
        <v/>
      </c>
      <c r="IK15" s="22"/>
      <c r="IL15" s="22"/>
      <c r="IM15" s="22"/>
      <c r="IN15" s="22"/>
      <c r="IO15" s="22"/>
      <c r="IP15" s="22"/>
      <c r="IQ15" s="22"/>
      <c r="IR15" s="22"/>
      <c r="IS15" s="22"/>
      <c r="IT15" s="22"/>
    </row>
    <row r="16" spans="1:256" ht="12.75" customHeight="1">
      <c r="B16" s="24" t="s">
        <v>119</v>
      </c>
      <c r="C16" s="25" t="s">
        <v>64</v>
      </c>
      <c r="D16" s="7" t="str">
        <f ca="1">REPORT_STATUS</f>
        <v xml:space="preserve">REPORT LOADING . . . </v>
      </c>
      <c r="E16" s="7"/>
      <c r="F16" s="7"/>
      <c r="G16" s="7"/>
      <c r="M16" s="7"/>
      <c r="IB16" s="5">
        <f t="shared" si="14"/>
        <v>16</v>
      </c>
      <c r="IC16" s="5" t="str">
        <f t="shared" si="7"/>
        <v>P</v>
      </c>
      <c r="ID16" s="5" t="str">
        <f t="shared" ca="1" si="3"/>
        <v xml:space="preserve"> </v>
      </c>
      <c r="IE16" s="5">
        <f t="shared" ca="1" si="8"/>
        <v>60</v>
      </c>
      <c r="IF16" s="5" t="str">
        <f t="shared" ca="1" si="9"/>
        <v xml:space="preserve"> </v>
      </c>
      <c r="IG16" s="5">
        <f t="shared" ca="1" si="10"/>
        <v>0</v>
      </c>
      <c r="IH16" s="5" t="str">
        <f t="shared" ca="1" si="11"/>
        <v/>
      </c>
      <c r="II16" s="5" t="str">
        <f t="shared" ca="1" si="4"/>
        <v/>
      </c>
      <c r="IJ16" s="5" t="str">
        <f t="shared" ca="1" si="5"/>
        <v/>
      </c>
      <c r="IK16" s="22"/>
      <c r="IL16" s="22"/>
      <c r="IM16" s="22"/>
      <c r="IN16" s="22"/>
      <c r="IO16" s="22"/>
      <c r="IP16" s="22"/>
      <c r="IQ16" s="22"/>
      <c r="IR16" s="22"/>
      <c r="IS16" s="22"/>
      <c r="IT16" s="22"/>
    </row>
    <row r="17" spans="2:256" ht="12.75" customHeight="1">
      <c r="B17" s="24" t="s">
        <v>121</v>
      </c>
      <c r="C17" s="25" t="s">
        <v>64</v>
      </c>
      <c r="E17" s="7"/>
      <c r="F17" s="7"/>
      <c r="G17" s="7"/>
      <c r="M17" s="7"/>
      <c r="BC17" s="5" t="str">
        <f t="shared" ref="BC17:CW17" ca="1" si="23">$IS$20&amp;$IS$19+1&amp;":"&amp;$IS$20&amp;50000</f>
        <v>C24:C50000</v>
      </c>
      <c r="BD17" s="5" t="str">
        <f t="shared" ca="1" si="23"/>
        <v>C24:C50000</v>
      </c>
      <c r="BE17" s="5" t="str">
        <f t="shared" ca="1" si="23"/>
        <v>C24:C50000</v>
      </c>
      <c r="BF17" s="5" t="str">
        <f t="shared" ca="1" si="23"/>
        <v>C24:C50000</v>
      </c>
      <c r="BG17" s="5" t="str">
        <f t="shared" ca="1" si="23"/>
        <v>C24:C50000</v>
      </c>
      <c r="BH17" s="5" t="str">
        <f t="shared" ca="1" si="23"/>
        <v>C24:C50000</v>
      </c>
      <c r="BI17" s="5" t="str">
        <f t="shared" ca="1" si="23"/>
        <v>C24:C50000</v>
      </c>
      <c r="BJ17" s="5" t="str">
        <f t="shared" ca="1" si="23"/>
        <v>C24:C50000</v>
      </c>
      <c r="BK17" s="5" t="str">
        <f t="shared" ca="1" si="23"/>
        <v>C24:C50000</v>
      </c>
      <c r="BL17" s="5" t="str">
        <f t="shared" ca="1" si="23"/>
        <v>C24:C50000</v>
      </c>
      <c r="BM17" s="5" t="str">
        <f t="shared" ca="1" si="23"/>
        <v>C24:C50000</v>
      </c>
      <c r="BN17" s="5" t="str">
        <f t="shared" ca="1" si="23"/>
        <v>C24:C50000</v>
      </c>
      <c r="BO17" s="5" t="str">
        <f t="shared" ca="1" si="23"/>
        <v>C24:C50000</v>
      </c>
      <c r="BP17" s="5" t="str">
        <f t="shared" ca="1" si="23"/>
        <v>C24:C50000</v>
      </c>
      <c r="BQ17" s="5" t="str">
        <f t="shared" ca="1" si="23"/>
        <v>C24:C50000</v>
      </c>
      <c r="BR17" s="5" t="str">
        <f t="shared" ca="1" si="23"/>
        <v>C24:C50000</v>
      </c>
      <c r="BS17" s="5" t="str">
        <f t="shared" ca="1" si="23"/>
        <v>C24:C50000</v>
      </c>
      <c r="BT17" s="5" t="str">
        <f t="shared" ca="1" si="23"/>
        <v>C24:C50000</v>
      </c>
      <c r="BU17" s="5" t="str">
        <f t="shared" ca="1" si="23"/>
        <v>C24:C50000</v>
      </c>
      <c r="BV17" s="5" t="str">
        <f t="shared" ca="1" si="23"/>
        <v>C24:C50000</v>
      </c>
      <c r="BW17" s="5" t="str">
        <f t="shared" ca="1" si="23"/>
        <v>C24:C50000</v>
      </c>
      <c r="BX17" s="5" t="str">
        <f t="shared" ca="1" si="23"/>
        <v>C24:C50000</v>
      </c>
      <c r="BY17" s="5" t="str">
        <f t="shared" ca="1" si="23"/>
        <v>C24:C50000</v>
      </c>
      <c r="BZ17" s="5" t="str">
        <f t="shared" ca="1" si="23"/>
        <v>C24:C50000</v>
      </c>
      <c r="CA17" s="5" t="str">
        <f t="shared" ca="1" si="23"/>
        <v>C24:C50000</v>
      </c>
      <c r="CB17" s="5" t="str">
        <f t="shared" ca="1" si="23"/>
        <v>C24:C50000</v>
      </c>
      <c r="CC17" s="5" t="str">
        <f t="shared" ca="1" si="23"/>
        <v>C24:C50000</v>
      </c>
      <c r="CD17" s="5" t="str">
        <f t="shared" ca="1" si="23"/>
        <v>C24:C50000</v>
      </c>
      <c r="CE17" s="5" t="str">
        <f t="shared" ca="1" si="23"/>
        <v>C24:C50000</v>
      </c>
      <c r="CF17" s="5" t="str">
        <f t="shared" ca="1" si="23"/>
        <v>C24:C50000</v>
      </c>
      <c r="CG17" s="5" t="str">
        <f t="shared" ca="1" si="23"/>
        <v>C24:C50000</v>
      </c>
      <c r="CH17" s="5" t="str">
        <f t="shared" ca="1" si="23"/>
        <v>C24:C50000</v>
      </c>
      <c r="CI17" s="5" t="str">
        <f t="shared" ca="1" si="23"/>
        <v>C24:C50000</v>
      </c>
      <c r="CJ17" s="5" t="str">
        <f t="shared" ca="1" si="23"/>
        <v>C24:C50000</v>
      </c>
      <c r="CK17" s="5" t="str">
        <f t="shared" ca="1" si="23"/>
        <v>C24:C50000</v>
      </c>
      <c r="CL17" s="5" t="str">
        <f t="shared" ca="1" si="23"/>
        <v>C24:C50000</v>
      </c>
      <c r="CM17" s="5" t="str">
        <f t="shared" ca="1" si="23"/>
        <v>C24:C50000</v>
      </c>
      <c r="CN17" s="5" t="str">
        <f t="shared" ca="1" si="23"/>
        <v>C24:C50000</v>
      </c>
      <c r="CO17" s="5" t="str">
        <f t="shared" ca="1" si="23"/>
        <v>C24:C50000</v>
      </c>
      <c r="CP17" s="5" t="str">
        <f t="shared" ca="1" si="23"/>
        <v>C24:C50000</v>
      </c>
      <c r="CQ17" s="5" t="str">
        <f t="shared" ca="1" si="23"/>
        <v>C24:C50000</v>
      </c>
      <c r="CR17" s="5" t="str">
        <f t="shared" ca="1" si="23"/>
        <v>C24:C50000</v>
      </c>
      <c r="CS17" s="5" t="str">
        <f t="shared" ca="1" si="23"/>
        <v>C24:C50000</v>
      </c>
      <c r="CT17" s="5" t="str">
        <f t="shared" ca="1" si="23"/>
        <v>C24:C50000</v>
      </c>
      <c r="CU17" s="5" t="str">
        <f t="shared" ca="1" si="23"/>
        <v>C24:C50000</v>
      </c>
      <c r="CV17" s="5" t="str">
        <f t="shared" ca="1" si="23"/>
        <v>C24:C50000</v>
      </c>
      <c r="CW17" s="5" t="str">
        <f t="shared" ca="1" si="23"/>
        <v>C24:C50000</v>
      </c>
      <c r="IB17" s="5">
        <f t="shared" si="14"/>
        <v>17</v>
      </c>
      <c r="IC17" s="5" t="str">
        <f t="shared" si="7"/>
        <v>Q</v>
      </c>
      <c r="ID17" s="5" t="str">
        <f t="shared" ca="1" si="3"/>
        <v xml:space="preserve"> </v>
      </c>
      <c r="IE17" s="5">
        <f t="shared" ca="1" si="8"/>
        <v>60</v>
      </c>
      <c r="IF17" s="5" t="str">
        <f t="shared" ca="1" si="9"/>
        <v xml:space="preserve"> </v>
      </c>
      <c r="IG17" s="5">
        <f t="shared" ca="1" si="10"/>
        <v>0</v>
      </c>
      <c r="IH17" s="5" t="str">
        <f t="shared" ca="1" si="11"/>
        <v/>
      </c>
      <c r="II17" s="5" t="str">
        <f t="shared" ca="1" si="4"/>
        <v/>
      </c>
      <c r="IJ17" s="5" t="str">
        <f t="shared" ca="1" si="5"/>
        <v/>
      </c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V17" s="8"/>
    </row>
    <row r="18" spans="2:256">
      <c r="B18" s="24" t="s">
        <v>123</v>
      </c>
      <c r="C18" s="25" t="s">
        <v>64</v>
      </c>
      <c r="D18" s="7"/>
      <c r="E18" s="7"/>
      <c r="F18" s="19" t="str">
        <f ca="1">IF(LEN(REPORT_STATUS)&lt;1,"UOM: "&amp;SW_META3_UOM,"")</f>
        <v/>
      </c>
      <c r="G18" s="20"/>
      <c r="M18" s="7"/>
      <c r="BC18" s="5" t="str">
        <f t="shared" ref="BC18:CW18" ca="1" si="24">BC9&amp;$IS$19+1&amp;":"&amp;BC9&amp;50000</f>
        <v>D24:D50000</v>
      </c>
      <c r="BD18" s="5" t="str">
        <f t="shared" ca="1" si="24"/>
        <v>E24:E50000</v>
      </c>
      <c r="BE18" s="5" t="str">
        <f t="shared" ca="1" si="24"/>
        <v>F24:F50000</v>
      </c>
      <c r="BF18" s="5" t="str">
        <f t="shared" ca="1" si="24"/>
        <v>G24:G50000</v>
      </c>
      <c r="BG18" s="5" t="str">
        <f t="shared" ca="1" si="24"/>
        <v>H24:H50000</v>
      </c>
      <c r="BH18" s="5" t="str">
        <f t="shared" ca="1" si="24"/>
        <v>I24:I50000</v>
      </c>
      <c r="BI18" s="5" t="str">
        <f t="shared" ca="1" si="24"/>
        <v>J24:J50000</v>
      </c>
      <c r="BJ18" s="5" t="str">
        <f t="shared" ca="1" si="24"/>
        <v>K24:K50000</v>
      </c>
      <c r="BK18" s="5" t="str">
        <f t="shared" ca="1" si="24"/>
        <v>L24:L50000</v>
      </c>
      <c r="BL18" s="5" t="str">
        <f t="shared" ca="1" si="24"/>
        <v>M24:M50000</v>
      </c>
      <c r="BM18" s="5" t="str">
        <f t="shared" ca="1" si="24"/>
        <v>N24:N50000</v>
      </c>
      <c r="BN18" s="5" t="str">
        <f t="shared" ca="1" si="24"/>
        <v>O24:O50000</v>
      </c>
      <c r="BO18" s="5" t="str">
        <f t="shared" ca="1" si="24"/>
        <v>P24:P50000</v>
      </c>
      <c r="BP18" s="5" t="str">
        <f t="shared" ca="1" si="24"/>
        <v>Q24:Q50000</v>
      </c>
      <c r="BQ18" s="5" t="str">
        <f t="shared" ca="1" si="24"/>
        <v>R24:R50000</v>
      </c>
      <c r="BR18" s="5" t="str">
        <f t="shared" ca="1" si="24"/>
        <v>S24:S50000</v>
      </c>
      <c r="BS18" s="5" t="str">
        <f t="shared" ca="1" si="24"/>
        <v>T24:T50000</v>
      </c>
      <c r="BT18" s="5" t="str">
        <f t="shared" ca="1" si="24"/>
        <v>U24:U50000</v>
      </c>
      <c r="BU18" s="5" t="str">
        <f t="shared" ca="1" si="24"/>
        <v>V24:V50000</v>
      </c>
      <c r="BV18" s="5" t="str">
        <f t="shared" ca="1" si="24"/>
        <v>W24:W50000</v>
      </c>
      <c r="BW18" s="5" t="str">
        <f t="shared" ca="1" si="24"/>
        <v>X24:X50000</v>
      </c>
      <c r="BX18" s="5" t="str">
        <f t="shared" ca="1" si="24"/>
        <v>Y24:Y50000</v>
      </c>
      <c r="BY18" s="5" t="str">
        <f t="shared" ca="1" si="24"/>
        <v>Z24:Z50000</v>
      </c>
      <c r="BZ18" s="5" t="str">
        <f t="shared" ca="1" si="24"/>
        <v>AA24:AA50000</v>
      </c>
      <c r="CA18" s="5" t="str">
        <f t="shared" ca="1" si="24"/>
        <v>AB24:AB50000</v>
      </c>
      <c r="CB18" s="5" t="str">
        <f t="shared" ca="1" si="24"/>
        <v>AC24:AC50000</v>
      </c>
      <c r="CC18" s="5" t="str">
        <f t="shared" ca="1" si="24"/>
        <v>AD24:AD50000</v>
      </c>
      <c r="CD18" s="5" t="str">
        <f t="shared" ca="1" si="24"/>
        <v>AE24:AE50000</v>
      </c>
      <c r="CE18" s="5" t="str">
        <f t="shared" ca="1" si="24"/>
        <v>AF24:AF50000</v>
      </c>
      <c r="CF18" s="5" t="str">
        <f t="shared" ca="1" si="24"/>
        <v>AG24:AG50000</v>
      </c>
      <c r="CG18" s="5" t="str">
        <f t="shared" ca="1" si="24"/>
        <v>AH24:AH50000</v>
      </c>
      <c r="CH18" s="5" t="str">
        <f t="shared" ca="1" si="24"/>
        <v>AI24:AI50000</v>
      </c>
      <c r="CI18" s="5" t="str">
        <f t="shared" ca="1" si="24"/>
        <v>AJ24:AJ50000</v>
      </c>
      <c r="CJ18" s="5" t="str">
        <f t="shared" ca="1" si="24"/>
        <v>AK24:AK50000</v>
      </c>
      <c r="CK18" s="5" t="str">
        <f t="shared" ca="1" si="24"/>
        <v>AL24:AL50000</v>
      </c>
      <c r="CL18" s="5" t="str">
        <f t="shared" ca="1" si="24"/>
        <v>AM24:AM50000</v>
      </c>
      <c r="CM18" s="5" t="str">
        <f t="shared" ca="1" si="24"/>
        <v>AN24:AN50000</v>
      </c>
      <c r="CN18" s="5" t="str">
        <f t="shared" ca="1" si="24"/>
        <v>AO24:AO50000</v>
      </c>
      <c r="CO18" s="5" t="str">
        <f t="shared" ca="1" si="24"/>
        <v>AP24:AP50000</v>
      </c>
      <c r="CP18" s="5" t="str">
        <f t="shared" ca="1" si="24"/>
        <v>AQ24:AQ50000</v>
      </c>
      <c r="CQ18" s="5" t="str">
        <f t="shared" ca="1" si="24"/>
        <v>AR24:AR50000</v>
      </c>
      <c r="CR18" s="5" t="str">
        <f t="shared" ca="1" si="24"/>
        <v>AS24:AS50000</v>
      </c>
      <c r="CS18" s="5" t="str">
        <f t="shared" ca="1" si="24"/>
        <v>AT24:AT50000</v>
      </c>
      <c r="CT18" s="5" t="str">
        <f t="shared" ca="1" si="24"/>
        <v>AU24:AU50000</v>
      </c>
      <c r="CU18" s="5" t="str">
        <f t="shared" ca="1" si="24"/>
        <v>AV24:AV50000</v>
      </c>
      <c r="CV18" s="5" t="str">
        <f t="shared" ca="1" si="24"/>
        <v>AW24:AW50000</v>
      </c>
      <c r="CW18" s="5" t="str">
        <f t="shared" ca="1" si="24"/>
        <v>AX24:AX50000</v>
      </c>
      <c r="IB18" s="5">
        <f t="shared" si="14"/>
        <v>18</v>
      </c>
      <c r="IC18" s="5" t="str">
        <f t="shared" si="7"/>
        <v>R</v>
      </c>
      <c r="ID18" s="5" t="str">
        <f t="shared" ca="1" si="3"/>
        <v xml:space="preserve"> </v>
      </c>
      <c r="IE18" s="5">
        <f t="shared" ca="1" si="8"/>
        <v>60</v>
      </c>
      <c r="IF18" s="5" t="str">
        <f t="shared" ca="1" si="9"/>
        <v xml:space="preserve"> </v>
      </c>
      <c r="IG18" s="5">
        <f t="shared" ca="1" si="10"/>
        <v>0</v>
      </c>
      <c r="IH18" s="5" t="str">
        <f t="shared" ca="1" si="11"/>
        <v/>
      </c>
      <c r="II18" s="5" t="str">
        <f t="shared" ca="1" si="4"/>
        <v/>
      </c>
      <c r="IJ18" s="5" t="str">
        <f t="shared" ca="1" si="5"/>
        <v/>
      </c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5" t="s">
        <v>53</v>
      </c>
    </row>
    <row r="19" spans="2:256">
      <c r="B19" s="24" t="s">
        <v>125</v>
      </c>
      <c r="C19" s="25" t="s">
        <v>64</v>
      </c>
      <c r="E19" s="7"/>
      <c r="F19" s="12" t="s">
        <v>70</v>
      </c>
      <c r="G19" s="13">
        <f>IF(ISERROR(VLOOKUP("Current Effective Period ",ReportCriteria!$A$1:$C$28,3,0)),"",IF(ISERROR(FIND(".",VLOOKUP("Current Effective Period ",ReportCriteria!$A$1:$C$28,3,0))),VLOOKUP("Current Effective Period ",ReportCriteria!$A$1:$C$28,3,0)+15,IF(FIND(".",VLOOKUP("Current Effective Period ",ReportCriteria!$A$1:$C$28,3,0))&gt;0,DATEVALUE(LEFT(VLOOKUP("Current Effective Period ",ReportCriteria!$A$1:$C$28,3,0),FIND(".",VLOOKUP("Current Effective Period ",ReportCriteria!$A$1:$C$28,3,0))-1))+15)))</f>
        <v>40710</v>
      </c>
      <c r="H19" s="7"/>
      <c r="I19" s="7"/>
      <c r="J19" s="7"/>
      <c r="K19" s="7"/>
      <c r="L19" s="9"/>
      <c r="M19" s="7"/>
      <c r="BC19" s="6">
        <f ca="1">BC10</f>
        <v>40649</v>
      </c>
      <c r="BD19" s="6">
        <f t="shared" ref="BD19:CW19" ca="1" si="25">BD10</f>
        <v>40679</v>
      </c>
      <c r="BE19" s="6">
        <f t="shared" ca="1" si="25"/>
        <v>40710</v>
      </c>
      <c r="BF19" s="6">
        <f t="shared" ca="1" si="25"/>
        <v>40740</v>
      </c>
      <c r="BG19" s="6">
        <f t="shared" ca="1" si="25"/>
        <v>40771</v>
      </c>
      <c r="BH19" s="6">
        <f t="shared" ca="1" si="25"/>
        <v>40802</v>
      </c>
      <c r="BI19" s="6">
        <f t="shared" ca="1" si="25"/>
        <v>40832</v>
      </c>
      <c r="BJ19" s="6">
        <f t="shared" ca="1" si="25"/>
        <v>40863</v>
      </c>
      <c r="BK19" s="6">
        <f t="shared" ca="1" si="25"/>
        <v>40893</v>
      </c>
      <c r="BL19" s="6">
        <f t="shared" ca="1" si="25"/>
        <v>40924</v>
      </c>
      <c r="BM19" s="6">
        <f t="shared" ca="1" si="25"/>
        <v>40955</v>
      </c>
      <c r="BN19" s="6">
        <f t="shared" ca="1" si="25"/>
        <v>40984</v>
      </c>
      <c r="BO19" s="6">
        <f t="shared" ca="1" si="25"/>
        <v>41015</v>
      </c>
      <c r="BP19" s="6">
        <f t="shared" ca="1" si="25"/>
        <v>41045</v>
      </c>
      <c r="BQ19" s="6" t="str">
        <f t="shared" ca="1" si="25"/>
        <v/>
      </c>
      <c r="BR19" s="6" t="str">
        <f t="shared" ca="1" si="25"/>
        <v/>
      </c>
      <c r="BS19" s="6" t="str">
        <f t="shared" ca="1" si="25"/>
        <v/>
      </c>
      <c r="BT19" s="6" t="str">
        <f t="shared" ca="1" si="25"/>
        <v/>
      </c>
      <c r="BU19" s="6" t="str">
        <f t="shared" ca="1" si="25"/>
        <v/>
      </c>
      <c r="BV19" s="6" t="str">
        <f t="shared" ca="1" si="25"/>
        <v/>
      </c>
      <c r="BW19" s="6" t="str">
        <f t="shared" ca="1" si="25"/>
        <v/>
      </c>
      <c r="BX19" s="6" t="str">
        <f t="shared" ca="1" si="25"/>
        <v/>
      </c>
      <c r="BY19" s="6" t="str">
        <f t="shared" ca="1" si="25"/>
        <v/>
      </c>
      <c r="BZ19" s="6" t="str">
        <f t="shared" ca="1" si="25"/>
        <v/>
      </c>
      <c r="CA19" s="6" t="str">
        <f t="shared" ca="1" si="25"/>
        <v/>
      </c>
      <c r="CB19" s="6" t="str">
        <f t="shared" ca="1" si="25"/>
        <v/>
      </c>
      <c r="CC19" s="6" t="str">
        <f t="shared" ca="1" si="25"/>
        <v/>
      </c>
      <c r="CD19" s="6" t="str">
        <f t="shared" ca="1" si="25"/>
        <v/>
      </c>
      <c r="CE19" s="6" t="str">
        <f t="shared" ca="1" si="25"/>
        <v/>
      </c>
      <c r="CF19" s="6" t="str">
        <f t="shared" ca="1" si="25"/>
        <v/>
      </c>
      <c r="CG19" s="6" t="str">
        <f t="shared" ca="1" si="25"/>
        <v/>
      </c>
      <c r="CH19" s="6" t="str">
        <f t="shared" ca="1" si="25"/>
        <v/>
      </c>
      <c r="CI19" s="6" t="str">
        <f t="shared" ca="1" si="25"/>
        <v/>
      </c>
      <c r="CJ19" s="6" t="str">
        <f t="shared" ca="1" si="25"/>
        <v/>
      </c>
      <c r="CK19" s="6" t="str">
        <f t="shared" ca="1" si="25"/>
        <v/>
      </c>
      <c r="CL19" s="6" t="str">
        <f t="shared" ca="1" si="25"/>
        <v/>
      </c>
      <c r="CM19" s="6" t="str">
        <f t="shared" ca="1" si="25"/>
        <v/>
      </c>
      <c r="CN19" s="6" t="str">
        <f t="shared" ca="1" si="25"/>
        <v/>
      </c>
      <c r="CO19" s="6" t="str">
        <f t="shared" ca="1" si="25"/>
        <v/>
      </c>
      <c r="CP19" s="6" t="str">
        <f t="shared" ca="1" si="25"/>
        <v/>
      </c>
      <c r="CQ19" s="6" t="str">
        <f t="shared" ca="1" si="25"/>
        <v/>
      </c>
      <c r="CR19" s="6" t="str">
        <f t="shared" ca="1" si="25"/>
        <v/>
      </c>
      <c r="CS19" s="6" t="str">
        <f t="shared" ca="1" si="25"/>
        <v/>
      </c>
      <c r="CT19" s="6" t="str">
        <f t="shared" ca="1" si="25"/>
        <v/>
      </c>
      <c r="CU19" s="6" t="str">
        <f t="shared" ca="1" si="25"/>
        <v/>
      </c>
      <c r="CV19" s="6" t="str">
        <f t="shared" ca="1" si="25"/>
        <v/>
      </c>
      <c r="CW19" s="6" t="str">
        <f t="shared" ca="1" si="25"/>
        <v/>
      </c>
      <c r="IB19" s="5">
        <f t="shared" si="14"/>
        <v>19</v>
      </c>
      <c r="IC19" s="5" t="str">
        <f t="shared" si="7"/>
        <v>S</v>
      </c>
      <c r="ID19" s="5" t="str">
        <f t="shared" ca="1" si="3"/>
        <v xml:space="preserve"> </v>
      </c>
      <c r="IE19" s="5">
        <f t="shared" ca="1" si="8"/>
        <v>60</v>
      </c>
      <c r="IF19" s="5" t="str">
        <f t="shared" ca="1" si="9"/>
        <v xml:space="preserve"> </v>
      </c>
      <c r="IG19" s="5">
        <f t="shared" ca="1" si="10"/>
        <v>0</v>
      </c>
      <c r="IH19" s="5" t="str">
        <f t="shared" ca="1" si="11"/>
        <v/>
      </c>
      <c r="II19" s="5" t="str">
        <f t="shared" ca="1" si="4"/>
        <v/>
      </c>
      <c r="IJ19" s="5" t="str">
        <f t="shared" ca="1" si="5"/>
        <v/>
      </c>
      <c r="IK19" s="22"/>
      <c r="IL19" s="22"/>
      <c r="IM19" s="22"/>
      <c r="IN19" s="22"/>
      <c r="IO19" s="22"/>
      <c r="IP19" s="22"/>
      <c r="IQ19" s="22"/>
      <c r="IR19" s="22" t="s">
        <v>5</v>
      </c>
      <c r="IS19" s="22">
        <f ca="1">SUM(A1:AU1)</f>
        <v>23</v>
      </c>
      <c r="IT19" s="22">
        <f ca="1">IS19</f>
        <v>23</v>
      </c>
      <c r="IU19" s="5" t="str">
        <f t="shared" ref="IU19:IU48" ca="1" si="26">INDIRECT($IS$20&amp;$IS$19+(ROW()-18))</f>
        <v xml:space="preserve">Current Year Sales Target (Units) </v>
      </c>
    </row>
    <row r="20" spans="2:256" ht="12.75" customHeight="1">
      <c r="B20" s="24" t="s">
        <v>129</v>
      </c>
      <c r="C20" s="25" t="s">
        <v>64</v>
      </c>
      <c r="D20" s="7"/>
      <c r="E20" s="7"/>
      <c r="H20" s="7"/>
      <c r="I20" s="7"/>
      <c r="J20" s="7"/>
      <c r="K20" s="7"/>
      <c r="L20" s="7"/>
      <c r="M20" s="7"/>
      <c r="BA20" s="5" t="str">
        <f ca="1">BA5</f>
        <v xml:space="preserve">Current Year Sales Target (Units) </v>
      </c>
      <c r="BC20" s="5">
        <f ca="1">SUMIF(INDIRECT(BC$17),$BA20,INDIRECT(BC$18))</f>
        <v>16112.15</v>
      </c>
      <c r="BD20" s="5">
        <f t="shared" ref="BD20:CW22" ca="1" si="27">SUMIF(INDIRECT(BD$17),$BA20,INDIRECT(BD$18))</f>
        <v>29714.54</v>
      </c>
      <c r="BE20" s="5">
        <f t="shared" ca="1" si="27"/>
        <v>11931.356636</v>
      </c>
      <c r="BF20" s="5">
        <f t="shared" ca="1" si="27"/>
        <v>18213.369289999999</v>
      </c>
      <c r="BG20" s="5">
        <f t="shared" ca="1" si="27"/>
        <v>11548.855916</v>
      </c>
      <c r="BH20" s="5">
        <f t="shared" ca="1" si="27"/>
        <v>23541.71326</v>
      </c>
      <c r="BI20" s="5">
        <f t="shared" ca="1" si="27"/>
        <v>25342.216845999999</v>
      </c>
      <c r="BJ20" s="5">
        <f t="shared" ca="1" si="27"/>
        <v>12946.525398</v>
      </c>
      <c r="BK20" s="5">
        <f t="shared" ca="1" si="27"/>
        <v>13416.192994000001</v>
      </c>
      <c r="BL20" s="5">
        <f t="shared" ca="1" si="27"/>
        <v>17101.533708000003</v>
      </c>
      <c r="BM20" s="5">
        <f t="shared" ca="1" si="27"/>
        <v>18733.203627999999</v>
      </c>
      <c r="BN20" s="5">
        <f t="shared" ca="1" si="27"/>
        <v>16506.532518</v>
      </c>
      <c r="BO20" s="5">
        <f t="shared" ca="1" si="27"/>
        <v>19066.370965999999</v>
      </c>
      <c r="BP20" s="5">
        <f t="shared" ca="1" si="27"/>
        <v>22314.377462</v>
      </c>
      <c r="BQ20" s="5">
        <f t="shared" ca="1" si="27"/>
        <v>0</v>
      </c>
      <c r="BR20" s="5">
        <f t="shared" ca="1" si="27"/>
        <v>0</v>
      </c>
      <c r="BS20" s="5">
        <f t="shared" ca="1" si="27"/>
        <v>0</v>
      </c>
      <c r="BT20" s="5">
        <f t="shared" ca="1" si="27"/>
        <v>0</v>
      </c>
      <c r="BU20" s="5">
        <f t="shared" ca="1" si="27"/>
        <v>0</v>
      </c>
      <c r="BV20" s="5">
        <f t="shared" ca="1" si="27"/>
        <v>0</v>
      </c>
      <c r="BW20" s="5">
        <f t="shared" ca="1" si="27"/>
        <v>0</v>
      </c>
      <c r="BX20" s="5">
        <f t="shared" ca="1" si="27"/>
        <v>0</v>
      </c>
      <c r="BY20" s="5">
        <f t="shared" ca="1" si="27"/>
        <v>0</v>
      </c>
      <c r="BZ20" s="5">
        <f t="shared" ca="1" si="27"/>
        <v>0</v>
      </c>
      <c r="CA20" s="5">
        <f t="shared" ca="1" si="27"/>
        <v>0</v>
      </c>
      <c r="CB20" s="5">
        <f t="shared" ca="1" si="27"/>
        <v>0</v>
      </c>
      <c r="CC20" s="5">
        <f t="shared" ca="1" si="27"/>
        <v>0</v>
      </c>
      <c r="CD20" s="5">
        <f t="shared" ca="1" si="27"/>
        <v>0</v>
      </c>
      <c r="CE20" s="5">
        <f t="shared" ca="1" si="27"/>
        <v>0</v>
      </c>
      <c r="CF20" s="5">
        <f t="shared" ca="1" si="27"/>
        <v>0</v>
      </c>
      <c r="CG20" s="5">
        <f t="shared" ca="1" si="27"/>
        <v>0</v>
      </c>
      <c r="CH20" s="5">
        <f t="shared" ca="1" si="27"/>
        <v>0</v>
      </c>
      <c r="CI20" s="5">
        <f t="shared" ca="1" si="27"/>
        <v>0</v>
      </c>
      <c r="CJ20" s="5">
        <f t="shared" ca="1" si="27"/>
        <v>0</v>
      </c>
      <c r="CK20" s="5">
        <f t="shared" ca="1" si="27"/>
        <v>0</v>
      </c>
      <c r="CL20" s="5">
        <f t="shared" ca="1" si="27"/>
        <v>0</v>
      </c>
      <c r="CM20" s="5">
        <f t="shared" ca="1" si="27"/>
        <v>0</v>
      </c>
      <c r="CN20" s="5">
        <f t="shared" ca="1" si="27"/>
        <v>0</v>
      </c>
      <c r="CO20" s="5">
        <f t="shared" ca="1" si="27"/>
        <v>0</v>
      </c>
      <c r="CP20" s="5">
        <f t="shared" ca="1" si="27"/>
        <v>0</v>
      </c>
      <c r="CQ20" s="5">
        <f t="shared" ca="1" si="27"/>
        <v>0</v>
      </c>
      <c r="CR20" s="5">
        <f t="shared" ca="1" si="27"/>
        <v>0</v>
      </c>
      <c r="CS20" s="5">
        <f t="shared" ca="1" si="27"/>
        <v>0</v>
      </c>
      <c r="CT20" s="5">
        <f t="shared" ca="1" si="27"/>
        <v>0</v>
      </c>
      <c r="CU20" s="5">
        <f t="shared" ca="1" si="27"/>
        <v>0</v>
      </c>
      <c r="CV20" s="5">
        <f t="shared" ca="1" si="27"/>
        <v>0</v>
      </c>
      <c r="CW20" s="5">
        <f t="shared" ca="1" si="27"/>
        <v>0</v>
      </c>
      <c r="IB20" s="5">
        <f t="shared" si="14"/>
        <v>20</v>
      </c>
      <c r="IC20" s="5" t="str">
        <f t="shared" si="7"/>
        <v>T</v>
      </c>
      <c r="ID20" s="5" t="str">
        <f t="shared" ca="1" si="3"/>
        <v xml:space="preserve"> </v>
      </c>
      <c r="IE20" s="5">
        <f t="shared" ca="1" si="8"/>
        <v>60</v>
      </c>
      <c r="IF20" s="5" t="str">
        <f t="shared" ca="1" si="9"/>
        <v xml:space="preserve"> </v>
      </c>
      <c r="IG20" s="5">
        <f t="shared" ca="1" si="10"/>
        <v>0</v>
      </c>
      <c r="IH20" s="5" t="str">
        <f t="shared" ca="1" si="11"/>
        <v/>
      </c>
      <c r="II20" s="5" t="str">
        <f t="shared" ca="1" si="4"/>
        <v/>
      </c>
      <c r="IJ20" s="5" t="str">
        <f t="shared" ca="1" si="5"/>
        <v/>
      </c>
      <c r="IK20" s="22"/>
      <c r="IL20" s="22"/>
      <c r="IM20" s="22"/>
      <c r="IN20" s="22"/>
      <c r="IO20" s="22"/>
      <c r="IP20" s="22"/>
      <c r="IQ20" s="22"/>
      <c r="IR20" s="22" t="s">
        <v>6</v>
      </c>
      <c r="IS20" s="22" t="str">
        <f ca="1">CHAR(SUM(IS22:IS33))</f>
        <v>C</v>
      </c>
      <c r="IT20" s="22" t="str">
        <f ca="1">CHAR(SUM(IT22:IT33))</f>
        <v>D</v>
      </c>
      <c r="IU20" s="5" t="str">
        <f t="shared" ca="1" si="26"/>
        <v xml:space="preserve">L3 CY Net Sales Forecast (Units) </v>
      </c>
    </row>
    <row r="21" spans="2:256">
      <c r="B21" s="7"/>
      <c r="C21" s="7"/>
      <c r="D21" s="11"/>
      <c r="E21" s="11"/>
      <c r="H21" s="7"/>
      <c r="I21" s="7"/>
      <c r="J21" s="7"/>
      <c r="K21" s="7"/>
      <c r="L21" s="7"/>
      <c r="M21" s="7"/>
      <c r="BA21" s="5" t="str">
        <f ca="1">BA6</f>
        <v xml:space="preserve">L3 CY Net Sales Forecast (Units) </v>
      </c>
      <c r="BC21" s="5">
        <f t="shared" ref="BC21:BR22" ca="1" si="28">SUMIF(INDIRECT(BC$17),$BA21,INDIRECT(BC$18))</f>
        <v>16112.15</v>
      </c>
      <c r="BD21" s="5">
        <f t="shared" ca="1" si="28"/>
        <v>29714.54</v>
      </c>
      <c r="BE21" s="5">
        <f t="shared" ca="1" si="28"/>
        <v>11931.356636</v>
      </c>
      <c r="BF21" s="5">
        <f t="shared" ca="1" si="28"/>
        <v>18213.369289999999</v>
      </c>
      <c r="BG21" s="5">
        <f t="shared" ca="1" si="28"/>
        <v>11548.855916</v>
      </c>
      <c r="BH21" s="5">
        <f t="shared" ca="1" si="28"/>
        <v>23541.71326</v>
      </c>
      <c r="BI21" s="5">
        <f t="shared" ca="1" si="28"/>
        <v>25342.216845999999</v>
      </c>
      <c r="BJ21" s="5">
        <f t="shared" ca="1" si="28"/>
        <v>12946.525398</v>
      </c>
      <c r="BK21" s="5">
        <f t="shared" ca="1" si="28"/>
        <v>13416.192994000001</v>
      </c>
      <c r="BL21" s="5">
        <f t="shared" ca="1" si="28"/>
        <v>17101.533708000003</v>
      </c>
      <c r="BM21" s="5">
        <f t="shared" ca="1" si="28"/>
        <v>18733.203627999999</v>
      </c>
      <c r="BN21" s="5">
        <f t="shared" ca="1" si="28"/>
        <v>16506.532518</v>
      </c>
      <c r="BO21" s="5">
        <f t="shared" ca="1" si="28"/>
        <v>19066.370965999999</v>
      </c>
      <c r="BP21" s="5">
        <f t="shared" ca="1" si="28"/>
        <v>22314.377462</v>
      </c>
      <c r="BQ21" s="5">
        <f t="shared" ca="1" si="28"/>
        <v>0</v>
      </c>
      <c r="BR21" s="5">
        <f t="shared" ca="1" si="28"/>
        <v>0</v>
      </c>
      <c r="BS21" s="5">
        <f t="shared" ca="1" si="27"/>
        <v>0</v>
      </c>
      <c r="BT21" s="5">
        <f t="shared" ca="1" si="27"/>
        <v>0</v>
      </c>
      <c r="BU21" s="5">
        <f t="shared" ca="1" si="27"/>
        <v>0</v>
      </c>
      <c r="BV21" s="5">
        <f t="shared" ca="1" si="27"/>
        <v>0</v>
      </c>
      <c r="BW21" s="5">
        <f t="shared" ca="1" si="27"/>
        <v>0</v>
      </c>
      <c r="BX21" s="5">
        <f t="shared" ca="1" si="27"/>
        <v>0</v>
      </c>
      <c r="BY21" s="5">
        <f t="shared" ca="1" si="27"/>
        <v>0</v>
      </c>
      <c r="BZ21" s="5">
        <f t="shared" ca="1" si="27"/>
        <v>0</v>
      </c>
      <c r="CA21" s="5">
        <f t="shared" ca="1" si="27"/>
        <v>0</v>
      </c>
      <c r="CB21" s="5">
        <f t="shared" ca="1" si="27"/>
        <v>0</v>
      </c>
      <c r="CC21" s="5">
        <f t="shared" ca="1" si="27"/>
        <v>0</v>
      </c>
      <c r="CD21" s="5">
        <f t="shared" ca="1" si="27"/>
        <v>0</v>
      </c>
      <c r="CE21" s="5">
        <f t="shared" ca="1" si="27"/>
        <v>0</v>
      </c>
      <c r="CF21" s="5">
        <f t="shared" ca="1" si="27"/>
        <v>0</v>
      </c>
      <c r="CG21" s="5">
        <f t="shared" ca="1" si="27"/>
        <v>0</v>
      </c>
      <c r="CH21" s="5">
        <f t="shared" ca="1" si="27"/>
        <v>0</v>
      </c>
      <c r="CI21" s="5">
        <f t="shared" ca="1" si="27"/>
        <v>0</v>
      </c>
      <c r="CJ21" s="5">
        <f t="shared" ca="1" si="27"/>
        <v>0</v>
      </c>
      <c r="CK21" s="5">
        <f t="shared" ca="1" si="27"/>
        <v>0</v>
      </c>
      <c r="CL21" s="5">
        <f t="shared" ca="1" si="27"/>
        <v>0</v>
      </c>
      <c r="CM21" s="5">
        <f t="shared" ca="1" si="27"/>
        <v>0</v>
      </c>
      <c r="CN21" s="5">
        <f t="shared" ca="1" si="27"/>
        <v>0</v>
      </c>
      <c r="CO21" s="5">
        <f t="shared" ca="1" si="27"/>
        <v>0</v>
      </c>
      <c r="CP21" s="5">
        <f t="shared" ca="1" si="27"/>
        <v>0</v>
      </c>
      <c r="CQ21" s="5">
        <f t="shared" ca="1" si="27"/>
        <v>0</v>
      </c>
      <c r="CR21" s="5">
        <f t="shared" ca="1" si="27"/>
        <v>0</v>
      </c>
      <c r="CS21" s="5">
        <f t="shared" ca="1" si="27"/>
        <v>0</v>
      </c>
      <c r="CT21" s="5">
        <f t="shared" ca="1" si="27"/>
        <v>0</v>
      </c>
      <c r="CU21" s="5">
        <f t="shared" ca="1" si="27"/>
        <v>0</v>
      </c>
      <c r="CV21" s="5">
        <f t="shared" ca="1" si="27"/>
        <v>0</v>
      </c>
      <c r="CW21" s="5">
        <f t="shared" ca="1" si="27"/>
        <v>0</v>
      </c>
      <c r="IB21" s="5">
        <f t="shared" si="14"/>
        <v>21</v>
      </c>
      <c r="IC21" s="5" t="str">
        <f t="shared" si="7"/>
        <v>U</v>
      </c>
      <c r="ID21" s="5" t="str">
        <f t="shared" ca="1" si="3"/>
        <v xml:space="preserve"> </v>
      </c>
      <c r="IE21" s="5">
        <f t="shared" ca="1" si="8"/>
        <v>60</v>
      </c>
      <c r="IF21" s="5" t="str">
        <f t="shared" ca="1" si="9"/>
        <v xml:space="preserve"> </v>
      </c>
      <c r="IG21" s="5">
        <f t="shared" ca="1" si="10"/>
        <v>0</v>
      </c>
      <c r="IH21" s="5" t="str">
        <f t="shared" ca="1" si="11"/>
        <v/>
      </c>
      <c r="II21" s="5" t="str">
        <f t="shared" ca="1" si="4"/>
        <v/>
      </c>
      <c r="IJ21" s="5" t="str">
        <f t="shared" ca="1" si="5"/>
        <v/>
      </c>
      <c r="IK21" s="22"/>
      <c r="IL21" s="22"/>
      <c r="IM21" s="22"/>
      <c r="IN21" s="22"/>
      <c r="IO21" s="22"/>
      <c r="IP21" s="22"/>
      <c r="IQ21" s="22"/>
      <c r="IR21" s="22"/>
      <c r="IS21" s="22" t="s">
        <v>7</v>
      </c>
      <c r="IT21" s="22" t="s">
        <v>8</v>
      </c>
      <c r="IU21" s="5" t="str">
        <f t="shared" ca="1" si="26"/>
        <v xml:space="preserve">L3 Additional Allocation Requested (Units) </v>
      </c>
    </row>
    <row r="22" spans="2:256" ht="12.75" customHeight="1">
      <c r="B22" s="27"/>
      <c r="C22" s="27"/>
      <c r="D22" s="29" t="s">
        <v>65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/>
      <c r="S22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 t="str">
        <f ca="1">BA7</f>
        <v xml:space="preserve">L3 Additional Allocation Requested (Units) </v>
      </c>
      <c r="BC22" s="5">
        <f t="shared" ca="1" si="28"/>
        <v>16112.15</v>
      </c>
      <c r="BD22" s="5">
        <f t="shared" ca="1" si="27"/>
        <v>29714.54</v>
      </c>
      <c r="BE22" s="5">
        <f t="shared" ca="1" si="27"/>
        <v>11931.356636</v>
      </c>
      <c r="BF22" s="5">
        <f t="shared" ca="1" si="27"/>
        <v>18213.369289999999</v>
      </c>
      <c r="BG22" s="5">
        <f t="shared" ca="1" si="27"/>
        <v>11548.855916</v>
      </c>
      <c r="BH22" s="5">
        <f t="shared" ca="1" si="27"/>
        <v>23541.71326</v>
      </c>
      <c r="BI22" s="5">
        <f t="shared" ca="1" si="27"/>
        <v>25342.216845999999</v>
      </c>
      <c r="BJ22" s="5">
        <f t="shared" ca="1" si="27"/>
        <v>12946.525398</v>
      </c>
      <c r="BK22" s="5">
        <f t="shared" ca="1" si="27"/>
        <v>13416.192994000001</v>
      </c>
      <c r="BL22" s="5">
        <f t="shared" ca="1" si="27"/>
        <v>17101.533708000003</v>
      </c>
      <c r="BM22" s="5">
        <f t="shared" ca="1" si="27"/>
        <v>18733.203627999999</v>
      </c>
      <c r="BN22" s="5">
        <f t="shared" ca="1" si="27"/>
        <v>16506.532518</v>
      </c>
      <c r="BO22" s="5">
        <f t="shared" ca="1" si="27"/>
        <v>19066.370965999999</v>
      </c>
      <c r="BP22" s="5">
        <f t="shared" ca="1" si="27"/>
        <v>22314.377462</v>
      </c>
      <c r="BQ22" s="5">
        <f t="shared" ca="1" si="27"/>
        <v>0</v>
      </c>
      <c r="BR22" s="5">
        <f t="shared" ca="1" si="27"/>
        <v>0</v>
      </c>
      <c r="BS22" s="5">
        <f t="shared" ca="1" si="27"/>
        <v>0</v>
      </c>
      <c r="BT22" s="5">
        <f t="shared" ca="1" si="27"/>
        <v>0</v>
      </c>
      <c r="BU22" s="5">
        <f t="shared" ca="1" si="27"/>
        <v>0</v>
      </c>
      <c r="BV22" s="5">
        <f t="shared" ca="1" si="27"/>
        <v>0</v>
      </c>
      <c r="BW22" s="5">
        <f t="shared" ca="1" si="27"/>
        <v>0</v>
      </c>
      <c r="BX22" s="5">
        <f t="shared" ca="1" si="27"/>
        <v>0</v>
      </c>
      <c r="BY22" s="5">
        <f t="shared" ca="1" si="27"/>
        <v>0</v>
      </c>
      <c r="BZ22" s="5">
        <f t="shared" ca="1" si="27"/>
        <v>0</v>
      </c>
      <c r="CA22" s="5">
        <f t="shared" ca="1" si="27"/>
        <v>0</v>
      </c>
      <c r="CB22" s="5">
        <f t="shared" ca="1" si="27"/>
        <v>0</v>
      </c>
      <c r="CC22" s="5">
        <f t="shared" ca="1" si="27"/>
        <v>0</v>
      </c>
      <c r="CD22" s="5">
        <f t="shared" ca="1" si="27"/>
        <v>0</v>
      </c>
      <c r="CE22" s="5">
        <f t="shared" ca="1" si="27"/>
        <v>0</v>
      </c>
      <c r="CF22" s="5">
        <f t="shared" ca="1" si="27"/>
        <v>0</v>
      </c>
      <c r="CG22" s="5">
        <f t="shared" ca="1" si="27"/>
        <v>0</v>
      </c>
      <c r="CH22" s="5">
        <f t="shared" ca="1" si="27"/>
        <v>0</v>
      </c>
      <c r="CI22" s="5">
        <f t="shared" ca="1" si="27"/>
        <v>0</v>
      </c>
      <c r="CJ22" s="5">
        <f t="shared" ca="1" si="27"/>
        <v>0</v>
      </c>
      <c r="CK22" s="5">
        <f t="shared" ca="1" si="27"/>
        <v>0</v>
      </c>
      <c r="CL22" s="5">
        <f t="shared" ca="1" si="27"/>
        <v>0</v>
      </c>
      <c r="CM22" s="5">
        <f t="shared" ca="1" si="27"/>
        <v>0</v>
      </c>
      <c r="CN22" s="5">
        <f t="shared" ca="1" si="27"/>
        <v>0</v>
      </c>
      <c r="CO22" s="5">
        <f t="shared" ca="1" si="27"/>
        <v>0</v>
      </c>
      <c r="CP22" s="5">
        <f t="shared" ca="1" si="27"/>
        <v>0</v>
      </c>
      <c r="CQ22" s="5">
        <f t="shared" ca="1" si="27"/>
        <v>0</v>
      </c>
      <c r="CR22" s="5">
        <f t="shared" ca="1" si="27"/>
        <v>0</v>
      </c>
      <c r="CS22" s="5">
        <f t="shared" ca="1" si="27"/>
        <v>0</v>
      </c>
      <c r="CT22" s="5">
        <f t="shared" ca="1" si="27"/>
        <v>0</v>
      </c>
      <c r="CU22" s="5">
        <f t="shared" ca="1" si="27"/>
        <v>0</v>
      </c>
      <c r="CV22" s="5">
        <f t="shared" ca="1" si="27"/>
        <v>0</v>
      </c>
      <c r="CW22" s="5">
        <f t="shared" ca="1" si="27"/>
        <v>0</v>
      </c>
      <c r="IB22" s="5">
        <f t="shared" si="14"/>
        <v>22</v>
      </c>
      <c r="IC22" s="5" t="str">
        <f t="shared" si="7"/>
        <v>V</v>
      </c>
      <c r="ID22" s="5" t="str">
        <f t="shared" ca="1" si="3"/>
        <v xml:space="preserve"> </v>
      </c>
      <c r="IE22" s="5">
        <f t="shared" ca="1" si="8"/>
        <v>60</v>
      </c>
      <c r="IF22" s="5" t="str">
        <f t="shared" ca="1" si="9"/>
        <v xml:space="preserve"> </v>
      </c>
      <c r="IG22" s="5">
        <f t="shared" ca="1" si="10"/>
        <v>0</v>
      </c>
      <c r="IH22" s="5" t="str">
        <f t="shared" ca="1" si="11"/>
        <v/>
      </c>
      <c r="II22" s="5" t="str">
        <f t="shared" ca="1" si="4"/>
        <v/>
      </c>
      <c r="IJ22" s="5" t="str">
        <f t="shared" ca="1" si="5"/>
        <v/>
      </c>
      <c r="IK22" s="22"/>
      <c r="IL22" s="22"/>
      <c r="IM22" s="22"/>
      <c r="IN22" s="22"/>
      <c r="IO22" s="22"/>
      <c r="IP22" s="22"/>
      <c r="IQ22" s="22"/>
      <c r="IR22" s="22" t="s">
        <v>54</v>
      </c>
      <c r="IS22" s="22" t="str">
        <f t="shared" ref="IS22:IS33" ca="1" si="29">IF(INDIRECT(IR22&amp;$IS$19)="Time Series",CODE(IR22),"")</f>
        <v/>
      </c>
      <c r="IT22" s="22" t="str">
        <f ca="1">IF(ISNUMBER(IS22),IS22+1,"")</f>
        <v/>
      </c>
      <c r="IU22" s="5" t="str">
        <f t="shared" ca="1" si="26"/>
        <v xml:space="preserve">L3 Excess Allocation Released (Units) </v>
      </c>
    </row>
    <row r="23" spans="2:256" ht="12.75" customHeight="1">
      <c r="B23" s="24" t="s">
        <v>104</v>
      </c>
      <c r="C23" s="29" t="s">
        <v>7</v>
      </c>
      <c r="D23" s="30">
        <v>40649</v>
      </c>
      <c r="E23" s="28">
        <v>40679</v>
      </c>
      <c r="F23" s="28">
        <v>40710</v>
      </c>
      <c r="G23" s="28">
        <v>40740</v>
      </c>
      <c r="H23" s="28">
        <v>40771</v>
      </c>
      <c r="I23" s="28">
        <v>40802</v>
      </c>
      <c r="J23" s="28">
        <v>40832</v>
      </c>
      <c r="K23" s="28">
        <v>40863</v>
      </c>
      <c r="L23" s="28">
        <v>40893</v>
      </c>
      <c r="M23" s="28">
        <v>40924</v>
      </c>
      <c r="N23" s="28">
        <v>40955</v>
      </c>
      <c r="O23" s="28">
        <v>40984</v>
      </c>
      <c r="P23" s="28">
        <v>41015</v>
      </c>
      <c r="Q23" s="28">
        <v>41045</v>
      </c>
      <c r="R23"/>
      <c r="S23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IB23" s="5">
        <f t="shared" si="14"/>
        <v>23</v>
      </c>
      <c r="IC23" s="5" t="str">
        <f t="shared" si="7"/>
        <v>W</v>
      </c>
      <c r="ID23" s="5" t="str">
        <f t="shared" ca="1" si="3"/>
        <v xml:space="preserve"> </v>
      </c>
      <c r="IE23" s="5">
        <f t="shared" ca="1" si="8"/>
        <v>60</v>
      </c>
      <c r="IF23" s="5" t="str">
        <f t="shared" ca="1" si="9"/>
        <v xml:space="preserve"> </v>
      </c>
      <c r="IG23" s="5">
        <f t="shared" ca="1" si="10"/>
        <v>0</v>
      </c>
      <c r="IH23" s="5" t="str">
        <f t="shared" ca="1" si="11"/>
        <v/>
      </c>
      <c r="II23" s="5" t="str">
        <f t="shared" ca="1" si="4"/>
        <v/>
      </c>
      <c r="IJ23" s="5" t="str">
        <f t="shared" ca="1" si="5"/>
        <v/>
      </c>
      <c r="IK23" s="22"/>
      <c r="IL23" s="22"/>
      <c r="IM23" s="22"/>
      <c r="IN23" s="22"/>
      <c r="IO23" s="22"/>
      <c r="IP23" s="22"/>
      <c r="IQ23" s="22"/>
      <c r="IR23" s="22" t="s">
        <v>56</v>
      </c>
      <c r="IS23" s="22" t="str">
        <f t="shared" ca="1" si="29"/>
        <v/>
      </c>
      <c r="IT23" s="22" t="str">
        <f t="shared" ref="IT23:IT33" ca="1" si="30">IF(ISNUMBER(IS23),IS23+1,"")</f>
        <v/>
      </c>
      <c r="IU23" s="5" t="str">
        <f t="shared" ca="1" si="26"/>
        <v xml:space="preserve">L3 Calculated Return Rate (Pct) </v>
      </c>
    </row>
    <row r="24" spans="2:256" ht="12.75" customHeight="1">
      <c r="B24" s="25" t="s">
        <v>75</v>
      </c>
      <c r="C24" s="25" t="s">
        <v>240</v>
      </c>
      <c r="D24" s="26">
        <v>16112.15</v>
      </c>
      <c r="E24" s="26">
        <v>29714.54</v>
      </c>
      <c r="F24" s="26">
        <v>11931.356636</v>
      </c>
      <c r="G24" s="26">
        <v>18213.369289999999</v>
      </c>
      <c r="H24" s="26">
        <v>11548.855916</v>
      </c>
      <c r="I24" s="26">
        <v>23541.71326</v>
      </c>
      <c r="J24" s="26">
        <v>25342.216845999999</v>
      </c>
      <c r="K24" s="26">
        <v>12946.525398</v>
      </c>
      <c r="L24" s="26">
        <v>13416.192994000001</v>
      </c>
      <c r="M24" s="26">
        <v>17101.533708000003</v>
      </c>
      <c r="N24" s="26">
        <v>18733.203627999999</v>
      </c>
      <c r="O24" s="26">
        <v>16506.532518</v>
      </c>
      <c r="P24" s="26">
        <v>19066.370965999999</v>
      </c>
      <c r="Q24" s="26">
        <v>22314.377462</v>
      </c>
      <c r="R24"/>
      <c r="S24"/>
      <c r="IB24" s="5">
        <f t="shared" si="14"/>
        <v>24</v>
      </c>
      <c r="IC24" s="5" t="str">
        <f t="shared" si="7"/>
        <v>X</v>
      </c>
      <c r="ID24" s="5" t="str">
        <f t="shared" ca="1" si="3"/>
        <v xml:space="preserve"> </v>
      </c>
      <c r="IE24" s="5">
        <f t="shared" ca="1" si="8"/>
        <v>60</v>
      </c>
      <c r="IF24" s="5" t="str">
        <f t="shared" ca="1" si="9"/>
        <v xml:space="preserve"> </v>
      </c>
      <c r="IG24" s="5">
        <f t="shared" ca="1" si="10"/>
        <v>0</v>
      </c>
      <c r="IH24" s="5" t="str">
        <f t="shared" ca="1" si="11"/>
        <v/>
      </c>
      <c r="II24" s="5" t="str">
        <f t="shared" ca="1" si="4"/>
        <v/>
      </c>
      <c r="IJ24" s="5" t="str">
        <f t="shared" ca="1" si="5"/>
        <v/>
      </c>
      <c r="IK24" s="22"/>
      <c r="IL24" s="22"/>
      <c r="IM24" s="22"/>
      <c r="IN24" s="22"/>
      <c r="IO24" s="22"/>
      <c r="IP24" s="22"/>
      <c r="IQ24" s="22"/>
      <c r="IR24" s="22" t="s">
        <v>9</v>
      </c>
      <c r="IS24" s="22">
        <f t="shared" ca="1" si="29"/>
        <v>67</v>
      </c>
      <c r="IT24" s="22">
        <f t="shared" ca="1" si="30"/>
        <v>68</v>
      </c>
      <c r="IU24" s="5" t="str">
        <f t="shared" ca="1" si="26"/>
        <v xml:space="preserve">Gross Orders YTD (Units) </v>
      </c>
    </row>
    <row r="25" spans="2:256" ht="12.75" customHeight="1">
      <c r="B25" s="25"/>
      <c r="C25" s="25" t="s">
        <v>241</v>
      </c>
      <c r="D25" s="26">
        <v>16112.15</v>
      </c>
      <c r="E25" s="26">
        <v>29714.54</v>
      </c>
      <c r="F25" s="26">
        <v>11931.356636</v>
      </c>
      <c r="G25" s="26">
        <v>18213.369289999999</v>
      </c>
      <c r="H25" s="26">
        <v>11548.855916</v>
      </c>
      <c r="I25" s="26">
        <v>23541.71326</v>
      </c>
      <c r="J25" s="26">
        <v>25342.216845999999</v>
      </c>
      <c r="K25" s="26">
        <v>12946.525398</v>
      </c>
      <c r="L25" s="26">
        <v>13416.192994000001</v>
      </c>
      <c r="M25" s="26">
        <v>17101.533708000003</v>
      </c>
      <c r="N25" s="26">
        <v>18733.203627999999</v>
      </c>
      <c r="O25" s="26">
        <v>16506.532518</v>
      </c>
      <c r="P25" s="26">
        <v>19066.370965999999</v>
      </c>
      <c r="Q25" s="26">
        <v>22314.377462</v>
      </c>
      <c r="R25"/>
      <c r="S25"/>
      <c r="IB25" s="5">
        <f t="shared" si="14"/>
        <v>25</v>
      </c>
      <c r="IC25" s="5" t="str">
        <f t="shared" si="7"/>
        <v>Y</v>
      </c>
      <c r="ID25" s="5" t="str">
        <f t="shared" ca="1" si="3"/>
        <v xml:space="preserve"> </v>
      </c>
      <c r="IE25" s="5">
        <f t="shared" ca="1" si="8"/>
        <v>60</v>
      </c>
      <c r="IF25" s="5" t="str">
        <f t="shared" ca="1" si="9"/>
        <v xml:space="preserve"> </v>
      </c>
      <c r="IG25" s="5">
        <f t="shared" ca="1" si="10"/>
        <v>0</v>
      </c>
      <c r="IH25" s="5" t="str">
        <f t="shared" ca="1" si="11"/>
        <v/>
      </c>
      <c r="II25" s="5" t="str">
        <f t="shared" ca="1" si="4"/>
        <v/>
      </c>
      <c r="IJ25" s="5" t="str">
        <f t="shared" ca="1" si="5"/>
        <v/>
      </c>
      <c r="IK25" s="22"/>
      <c r="IL25" s="22"/>
      <c r="IM25" s="22"/>
      <c r="IN25" s="22"/>
      <c r="IO25" s="22"/>
      <c r="IP25" s="22"/>
      <c r="IQ25" s="22"/>
      <c r="IR25" s="22" t="s">
        <v>10</v>
      </c>
      <c r="IS25" s="22" t="str">
        <f t="shared" ca="1" si="29"/>
        <v/>
      </c>
      <c r="IT25" s="22" t="str">
        <f t="shared" ca="1" si="30"/>
        <v/>
      </c>
      <c r="IU25" s="5" t="str">
        <f t="shared" ca="1" si="26"/>
        <v xml:space="preserve">Net Sales Actual YTD (Units) </v>
      </c>
    </row>
    <row r="26" spans="2:256">
      <c r="B26" s="25"/>
      <c r="C26" s="25" t="s">
        <v>242</v>
      </c>
      <c r="D26" s="26">
        <v>16112.15</v>
      </c>
      <c r="E26" s="26">
        <v>29714.54</v>
      </c>
      <c r="F26" s="26">
        <v>11931.356636</v>
      </c>
      <c r="G26" s="26">
        <v>18213.369289999999</v>
      </c>
      <c r="H26" s="26">
        <v>11548.855916</v>
      </c>
      <c r="I26" s="26">
        <v>23541.71326</v>
      </c>
      <c r="J26" s="26">
        <v>25342.216845999999</v>
      </c>
      <c r="K26" s="26">
        <v>12946.525398</v>
      </c>
      <c r="L26" s="26">
        <v>13416.192994000001</v>
      </c>
      <c r="M26" s="26">
        <v>17101.533708000003</v>
      </c>
      <c r="N26" s="26">
        <v>18733.203627999999</v>
      </c>
      <c r="O26" s="26">
        <v>16506.532518</v>
      </c>
      <c r="P26" s="26">
        <v>19066.370965999999</v>
      </c>
      <c r="Q26" s="26">
        <v>22314.377462</v>
      </c>
      <c r="R26"/>
      <c r="S26"/>
      <c r="IB26" s="5">
        <f t="shared" si="14"/>
        <v>26</v>
      </c>
      <c r="IC26" s="5" t="str">
        <f t="shared" si="7"/>
        <v>Z</v>
      </c>
      <c r="ID26" s="5" t="str">
        <f t="shared" ca="1" si="3"/>
        <v xml:space="preserve"> </v>
      </c>
      <c r="IE26" s="5">
        <f t="shared" ca="1" si="8"/>
        <v>60</v>
      </c>
      <c r="IF26" s="5" t="str">
        <f t="shared" ca="1" si="9"/>
        <v xml:space="preserve"> </v>
      </c>
      <c r="IG26" s="5">
        <f t="shared" ca="1" si="10"/>
        <v>0</v>
      </c>
      <c r="IH26" s="5" t="str">
        <f t="shared" ca="1" si="11"/>
        <v/>
      </c>
      <c r="II26" s="5" t="str">
        <f t="shared" ref="II26:II62" ca="1" si="31">IF(ISERROR(VLOOKUP(ROW()-ROW($IH$2),$IG$3:$IH$62,2,FALSE)),"",VLOOKUP(ROW()-ROW($IH$2),$IG$3:$IH$62,2,FALSE))</f>
        <v/>
      </c>
      <c r="IJ26" s="5" t="str">
        <f t="shared" ref="IJ26:IJ62" ca="1" si="32">IF(ISERROR(VLOOKUP(ROW()-ROW($IF$2),$IE$3:$IF$62,2,FALSE)),"",VLOOKUP(ROW()-ROW($IF$2),$IE$3:$IF$62,2,FALSE))</f>
        <v/>
      </c>
      <c r="IK26" s="22"/>
      <c r="IL26" s="22"/>
      <c r="IM26" s="22"/>
      <c r="IN26" s="22"/>
      <c r="IO26" s="22"/>
      <c r="IP26" s="22"/>
      <c r="IQ26" s="22"/>
      <c r="IR26" s="22" t="s">
        <v>11</v>
      </c>
      <c r="IS26" s="22" t="str">
        <f t="shared" ca="1" si="29"/>
        <v/>
      </c>
      <c r="IT26" s="22" t="str">
        <f t="shared" ca="1" si="30"/>
        <v/>
      </c>
      <c r="IU26" s="5" t="str">
        <f t="shared" ca="1" si="26"/>
        <v xml:space="preserve">Net Orders YTD (Units) </v>
      </c>
    </row>
    <row r="27" spans="2:256">
      <c r="B27" s="25"/>
      <c r="C27" s="25" t="s">
        <v>243</v>
      </c>
      <c r="D27" s="26">
        <v>16112.15</v>
      </c>
      <c r="E27" s="26">
        <v>29714.54</v>
      </c>
      <c r="F27" s="26">
        <v>11931.356636</v>
      </c>
      <c r="G27" s="26">
        <v>18213.369289999999</v>
      </c>
      <c r="H27" s="26">
        <v>11548.855916</v>
      </c>
      <c r="I27" s="26">
        <v>23541.71326</v>
      </c>
      <c r="J27" s="26">
        <v>25342.216845999999</v>
      </c>
      <c r="K27" s="26">
        <v>12946.525398</v>
      </c>
      <c r="L27" s="26">
        <v>13416.192994000001</v>
      </c>
      <c r="M27" s="26">
        <v>17101.533708000003</v>
      </c>
      <c r="N27" s="26">
        <v>18733.203627999999</v>
      </c>
      <c r="O27" s="26">
        <v>16506.532518</v>
      </c>
      <c r="P27" s="26">
        <v>19066.370965999999</v>
      </c>
      <c r="Q27" s="26">
        <v>22314.377462</v>
      </c>
      <c r="R27"/>
      <c r="S27"/>
      <c r="IB27" s="5">
        <f t="shared" si="14"/>
        <v>27</v>
      </c>
      <c r="IC27" s="5" t="str">
        <f t="shared" si="7"/>
        <v>AA</v>
      </c>
      <c r="ID27" s="5" t="str">
        <f t="shared" ca="1" si="3"/>
        <v xml:space="preserve"> </v>
      </c>
      <c r="IE27" s="5">
        <f t="shared" ca="1" si="8"/>
        <v>60</v>
      </c>
      <c r="IF27" s="5" t="str">
        <f t="shared" ca="1" si="9"/>
        <v xml:space="preserve"> </v>
      </c>
      <c r="IG27" s="5">
        <f t="shared" ca="1" si="10"/>
        <v>0</v>
      </c>
      <c r="IH27" s="5" t="str">
        <f t="shared" ca="1" si="11"/>
        <v/>
      </c>
      <c r="II27" s="5" t="str">
        <f t="shared" ca="1" si="31"/>
        <v/>
      </c>
      <c r="IJ27" s="5" t="str">
        <f t="shared" ca="1" si="32"/>
        <v/>
      </c>
      <c r="IK27" s="22"/>
      <c r="IL27" s="22"/>
      <c r="IM27" s="22"/>
      <c r="IN27" s="22"/>
      <c r="IO27" s="22"/>
      <c r="IP27" s="22"/>
      <c r="IQ27" s="22"/>
      <c r="IR27" s="22" t="s">
        <v>12</v>
      </c>
      <c r="IS27" s="22" t="str">
        <f t="shared" ca="1" si="29"/>
        <v/>
      </c>
      <c r="IT27" s="22" t="str">
        <f t="shared" ca="1" si="30"/>
        <v/>
      </c>
      <c r="IU27" s="5" t="str">
        <f t="shared" ca="1" si="26"/>
        <v xml:space="preserve">Last Year Net Sales Total (Units) </v>
      </c>
    </row>
    <row r="28" spans="2:256">
      <c r="B28" s="25"/>
      <c r="C28" s="25" t="s">
        <v>244</v>
      </c>
      <c r="D28" s="26">
        <v>16112.15</v>
      </c>
      <c r="E28" s="26">
        <v>29714.54</v>
      </c>
      <c r="F28" s="26">
        <v>11931.356636</v>
      </c>
      <c r="G28" s="26">
        <v>18213.369289999999</v>
      </c>
      <c r="H28" s="26">
        <v>11548.855916</v>
      </c>
      <c r="I28" s="26">
        <v>23541.71326</v>
      </c>
      <c r="J28" s="26">
        <v>25342.216845999999</v>
      </c>
      <c r="K28" s="26">
        <v>12946.525398</v>
      </c>
      <c r="L28" s="26">
        <v>13416.192994000001</v>
      </c>
      <c r="M28" s="26">
        <v>17101.533708000003</v>
      </c>
      <c r="N28" s="26">
        <v>18733.203627999999</v>
      </c>
      <c r="O28" s="26">
        <v>16506.532518</v>
      </c>
      <c r="P28" s="26">
        <v>19066.370965999999</v>
      </c>
      <c r="Q28" s="26">
        <v>22314.377462</v>
      </c>
      <c r="R28"/>
      <c r="S28"/>
      <c r="IB28" s="5">
        <f t="shared" si="14"/>
        <v>28</v>
      </c>
      <c r="IC28" s="5" t="str">
        <f t="shared" si="7"/>
        <v>AB</v>
      </c>
      <c r="ID28" s="5" t="str">
        <f t="shared" ca="1" si="3"/>
        <v xml:space="preserve"> </v>
      </c>
      <c r="IE28" s="5">
        <f t="shared" ca="1" si="8"/>
        <v>60</v>
      </c>
      <c r="IF28" s="5" t="str">
        <f t="shared" ca="1" si="9"/>
        <v xml:space="preserve"> </v>
      </c>
      <c r="IG28" s="5">
        <f t="shared" ca="1" si="10"/>
        <v>0</v>
      </c>
      <c r="IH28" s="5" t="str">
        <f t="shared" ca="1" si="11"/>
        <v/>
      </c>
      <c r="II28" s="5" t="str">
        <f t="shared" ca="1" si="31"/>
        <v/>
      </c>
      <c r="IJ28" s="5" t="str">
        <f t="shared" ca="1" si="32"/>
        <v/>
      </c>
      <c r="IK28" s="22"/>
      <c r="IL28" s="22"/>
      <c r="IM28" s="22"/>
      <c r="IN28" s="22"/>
      <c r="IO28" s="22"/>
      <c r="IP28" s="22"/>
      <c r="IQ28" s="22"/>
      <c r="IR28" s="22" t="s">
        <v>57</v>
      </c>
      <c r="IS28" s="22" t="str">
        <f t="shared" ca="1" si="29"/>
        <v/>
      </c>
      <c r="IT28" s="22" t="str">
        <f t="shared" ca="1" si="30"/>
        <v/>
      </c>
      <c r="IU28" s="5" t="str">
        <f t="shared" ca="1" si="26"/>
        <v xml:space="preserve">Sales Force Order Intentions (Units) </v>
      </c>
    </row>
    <row r="29" spans="2:256">
      <c r="B29" s="25"/>
      <c r="C29" s="25" t="s">
        <v>245</v>
      </c>
      <c r="D29" s="26">
        <v>16112.15</v>
      </c>
      <c r="E29" s="26">
        <v>29714.54</v>
      </c>
      <c r="F29" s="26">
        <v>11931.356636</v>
      </c>
      <c r="G29" s="26">
        <v>18213.369289999999</v>
      </c>
      <c r="H29" s="26">
        <v>11548.855916</v>
      </c>
      <c r="I29" s="26">
        <v>23541.71326</v>
      </c>
      <c r="J29" s="26">
        <v>25342.216845999999</v>
      </c>
      <c r="K29" s="26">
        <v>12946.525398</v>
      </c>
      <c r="L29" s="26">
        <v>13416.192994000001</v>
      </c>
      <c r="M29" s="26">
        <v>17101.533708000003</v>
      </c>
      <c r="N29" s="26">
        <v>18733.203627999999</v>
      </c>
      <c r="O29" s="26">
        <v>16506.532518</v>
      </c>
      <c r="P29" s="26">
        <v>19066.370965999999</v>
      </c>
      <c r="Q29" s="26">
        <v>22314.377462</v>
      </c>
      <c r="R29"/>
      <c r="S29"/>
      <c r="IB29" s="5">
        <f t="shared" si="14"/>
        <v>29</v>
      </c>
      <c r="IC29" s="5" t="str">
        <f t="shared" si="7"/>
        <v>AC</v>
      </c>
      <c r="ID29" s="5" t="str">
        <f t="shared" ca="1" si="3"/>
        <v xml:space="preserve"> </v>
      </c>
      <c r="IE29" s="5">
        <f t="shared" ca="1" si="8"/>
        <v>60</v>
      </c>
      <c r="IF29" s="5" t="str">
        <f t="shared" ca="1" si="9"/>
        <v xml:space="preserve"> </v>
      </c>
      <c r="IG29" s="5">
        <f t="shared" ca="1" si="10"/>
        <v>0</v>
      </c>
      <c r="IH29" s="5" t="str">
        <f t="shared" ca="1" si="11"/>
        <v/>
      </c>
      <c r="II29" s="5" t="str">
        <f t="shared" ca="1" si="31"/>
        <v/>
      </c>
      <c r="IJ29" s="5" t="str">
        <f t="shared" ca="1" si="32"/>
        <v/>
      </c>
      <c r="IR29" s="5" t="s">
        <v>13</v>
      </c>
      <c r="IS29" s="5" t="str">
        <f t="shared" ca="1" si="29"/>
        <v/>
      </c>
      <c r="IT29" s="5" t="str">
        <f t="shared" ca="1" si="30"/>
        <v/>
      </c>
      <c r="IU29" s="5" t="str">
        <f t="shared" ca="1" si="26"/>
        <v xml:space="preserve">L2 CY Net Sales Forecast (Units) </v>
      </c>
    </row>
    <row r="30" spans="2:256">
      <c r="B30" s="25"/>
      <c r="C30" s="25" t="s">
        <v>246</v>
      </c>
      <c r="D30" s="26">
        <v>16112.15</v>
      </c>
      <c r="E30" s="26">
        <v>29714.54</v>
      </c>
      <c r="F30" s="26">
        <v>11931.356636</v>
      </c>
      <c r="G30" s="26">
        <v>18213.369289999999</v>
      </c>
      <c r="H30" s="26">
        <v>11548.855916</v>
      </c>
      <c r="I30" s="26">
        <v>23541.71326</v>
      </c>
      <c r="J30" s="26">
        <v>25342.216845999999</v>
      </c>
      <c r="K30" s="26">
        <v>12946.525398</v>
      </c>
      <c r="L30" s="26">
        <v>13416.192994000001</v>
      </c>
      <c r="M30" s="26">
        <v>17101.533708000003</v>
      </c>
      <c r="N30" s="26">
        <v>18733.203627999999</v>
      </c>
      <c r="O30" s="26">
        <v>16506.532518</v>
      </c>
      <c r="P30" s="26">
        <v>19066.370965999999</v>
      </c>
      <c r="Q30" s="26">
        <v>22314.377462</v>
      </c>
      <c r="R30"/>
      <c r="S30"/>
      <c r="IB30" s="5">
        <f t="shared" si="14"/>
        <v>30</v>
      </c>
      <c r="IC30" s="5" t="str">
        <f t="shared" si="7"/>
        <v>AD</v>
      </c>
      <c r="ID30" s="5" t="str">
        <f t="shared" ca="1" si="3"/>
        <v xml:space="preserve"> </v>
      </c>
      <c r="IE30" s="5">
        <f t="shared" ca="1" si="8"/>
        <v>60</v>
      </c>
      <c r="IF30" s="5" t="str">
        <f t="shared" ca="1" si="9"/>
        <v xml:space="preserve"> </v>
      </c>
      <c r="IG30" s="5">
        <f t="shared" ca="1" si="10"/>
        <v>0</v>
      </c>
      <c r="IH30" s="5" t="str">
        <f t="shared" ca="1" si="11"/>
        <v/>
      </c>
      <c r="II30" s="5" t="str">
        <f t="shared" ca="1" si="31"/>
        <v/>
      </c>
      <c r="IJ30" s="5" t="str">
        <f t="shared" ca="1" si="32"/>
        <v/>
      </c>
      <c r="IR30" s="5" t="s">
        <v>14</v>
      </c>
      <c r="IS30" s="5" t="str">
        <f t="shared" ca="1" si="29"/>
        <v/>
      </c>
      <c r="IT30" s="5" t="str">
        <f t="shared" ca="1" si="30"/>
        <v/>
      </c>
      <c r="IU30" s="5" t="str">
        <f t="shared" ca="1" si="26"/>
        <v xml:space="preserve">L2 Additional Allocation Requested (Units) </v>
      </c>
    </row>
    <row r="31" spans="2:256">
      <c r="B31" s="25"/>
      <c r="C31" s="25" t="s">
        <v>247</v>
      </c>
      <c r="D31" s="26">
        <v>16112.15</v>
      </c>
      <c r="E31" s="26">
        <v>29714.54</v>
      </c>
      <c r="F31" s="26">
        <v>11931.356636</v>
      </c>
      <c r="G31" s="26">
        <v>18213.369289999999</v>
      </c>
      <c r="H31" s="26">
        <v>11548.855916</v>
      </c>
      <c r="I31" s="26">
        <v>23541.71326</v>
      </c>
      <c r="J31" s="26">
        <v>25342.216845999999</v>
      </c>
      <c r="K31" s="26">
        <v>12946.525398</v>
      </c>
      <c r="L31" s="26">
        <v>13416.192994000001</v>
      </c>
      <c r="M31" s="26">
        <v>17101.533708000003</v>
      </c>
      <c r="N31" s="26">
        <v>18733.203627999999</v>
      </c>
      <c r="O31" s="26">
        <v>16506.532518</v>
      </c>
      <c r="P31" s="26">
        <v>19066.370965999999</v>
      </c>
      <c r="Q31" s="26">
        <v>22314.377462</v>
      </c>
      <c r="R31"/>
      <c r="S31"/>
      <c r="IB31" s="5">
        <f t="shared" si="14"/>
        <v>31</v>
      </c>
      <c r="IC31" s="5" t="str">
        <f t="shared" si="7"/>
        <v>AE</v>
      </c>
      <c r="ID31" s="5" t="str">
        <f t="shared" ca="1" si="3"/>
        <v xml:space="preserve"> </v>
      </c>
      <c r="IE31" s="5">
        <f t="shared" ca="1" si="8"/>
        <v>60</v>
      </c>
      <c r="IF31" s="5" t="str">
        <f t="shared" ca="1" si="9"/>
        <v xml:space="preserve"> </v>
      </c>
      <c r="IG31" s="5">
        <f t="shared" ca="1" si="10"/>
        <v>0</v>
      </c>
      <c r="IH31" s="5" t="str">
        <f t="shared" ca="1" si="11"/>
        <v/>
      </c>
      <c r="II31" s="5" t="str">
        <f t="shared" ca="1" si="31"/>
        <v/>
      </c>
      <c r="IJ31" s="5" t="str">
        <f t="shared" ca="1" si="32"/>
        <v/>
      </c>
      <c r="IR31" s="5" t="s">
        <v>15</v>
      </c>
      <c r="IS31" s="5" t="str">
        <f t="shared" ca="1" si="29"/>
        <v/>
      </c>
      <c r="IT31" s="5" t="str">
        <f t="shared" ca="1" si="30"/>
        <v/>
      </c>
      <c r="IU31" s="5" t="str">
        <f t="shared" ca="1" si="26"/>
        <v xml:space="preserve">L2 Excess Allocation Released (Units) </v>
      </c>
    </row>
    <row r="32" spans="2:256">
      <c r="B32" s="25"/>
      <c r="C32" s="25" t="s">
        <v>248</v>
      </c>
      <c r="D32" s="26">
        <v>16112.15</v>
      </c>
      <c r="E32" s="26">
        <v>29714.54</v>
      </c>
      <c r="F32" s="26">
        <v>11931.356636</v>
      </c>
      <c r="G32" s="26">
        <v>18213.369289999999</v>
      </c>
      <c r="H32" s="26">
        <v>11548.855916</v>
      </c>
      <c r="I32" s="26">
        <v>23541.71326</v>
      </c>
      <c r="J32" s="26">
        <v>25342.216845999999</v>
      </c>
      <c r="K32" s="26">
        <v>12946.525398</v>
      </c>
      <c r="L32" s="26">
        <v>13416.192994000001</v>
      </c>
      <c r="M32" s="26">
        <v>17101.533708000003</v>
      </c>
      <c r="N32" s="26">
        <v>18733.203627999999</v>
      </c>
      <c r="O32" s="26">
        <v>16506.532518</v>
      </c>
      <c r="P32" s="26">
        <v>19066.370965999999</v>
      </c>
      <c r="Q32" s="26">
        <v>22314.377462</v>
      </c>
      <c r="R32"/>
      <c r="S32"/>
      <c r="IB32" s="5">
        <f t="shared" si="14"/>
        <v>32</v>
      </c>
      <c r="IC32" s="5" t="str">
        <f t="shared" si="7"/>
        <v>AF</v>
      </c>
      <c r="ID32" s="5" t="str">
        <f t="shared" ca="1" si="3"/>
        <v xml:space="preserve"> </v>
      </c>
      <c r="IE32" s="5">
        <f t="shared" ca="1" si="8"/>
        <v>60</v>
      </c>
      <c r="IF32" s="5" t="str">
        <f t="shared" ca="1" si="9"/>
        <v xml:space="preserve"> </v>
      </c>
      <c r="IG32" s="5">
        <f t="shared" ca="1" si="10"/>
        <v>0</v>
      </c>
      <c r="IH32" s="5" t="str">
        <f t="shared" ca="1" si="11"/>
        <v/>
      </c>
      <c r="II32" s="5" t="str">
        <f t="shared" ca="1" si="31"/>
        <v/>
      </c>
      <c r="IJ32" s="5" t="str">
        <f t="shared" ca="1" si="32"/>
        <v/>
      </c>
      <c r="IR32" s="5" t="s">
        <v>16</v>
      </c>
      <c r="IS32" s="5" t="str">
        <f t="shared" ca="1" si="29"/>
        <v/>
      </c>
      <c r="IT32" s="5" t="str">
        <f t="shared" ca="1" si="30"/>
        <v/>
      </c>
      <c r="IU32" s="5" t="str">
        <f t="shared" ca="1" si="26"/>
        <v xml:space="preserve">L2 Calculated Return Rate (Pct) </v>
      </c>
    </row>
    <row r="33" spans="2:255">
      <c r="B33" s="25"/>
      <c r="C33" s="25" t="s">
        <v>249</v>
      </c>
      <c r="D33" s="26">
        <v>16112.15</v>
      </c>
      <c r="E33" s="26">
        <v>29714.54</v>
      </c>
      <c r="F33" s="26">
        <v>11931.356636</v>
      </c>
      <c r="G33" s="26">
        <v>18213.369289999999</v>
      </c>
      <c r="H33" s="26">
        <v>11548.855916</v>
      </c>
      <c r="I33" s="26">
        <v>23541.71326</v>
      </c>
      <c r="J33" s="26">
        <v>25342.216845999999</v>
      </c>
      <c r="K33" s="26">
        <v>12946.525398</v>
      </c>
      <c r="L33" s="26">
        <v>13416.192994000001</v>
      </c>
      <c r="M33" s="26">
        <v>17101.533708000003</v>
      </c>
      <c r="N33" s="26">
        <v>18733.203627999999</v>
      </c>
      <c r="O33" s="26">
        <v>16506.532518</v>
      </c>
      <c r="P33" s="26">
        <v>19066.370965999999</v>
      </c>
      <c r="Q33" s="26">
        <v>22314.377462</v>
      </c>
      <c r="R33"/>
      <c r="S33"/>
      <c r="IB33" s="5">
        <f t="shared" si="14"/>
        <v>33</v>
      </c>
      <c r="IC33" s="5" t="str">
        <f t="shared" si="7"/>
        <v>AG</v>
      </c>
      <c r="ID33" s="5" t="str">
        <f t="shared" ca="1" si="3"/>
        <v xml:space="preserve"> </v>
      </c>
      <c r="IE33" s="5">
        <f t="shared" ca="1" si="8"/>
        <v>60</v>
      </c>
      <c r="IF33" s="5" t="str">
        <f t="shared" ca="1" si="9"/>
        <v xml:space="preserve"> </v>
      </c>
      <c r="IG33" s="5">
        <f t="shared" ca="1" si="10"/>
        <v>0</v>
      </c>
      <c r="IH33" s="5" t="str">
        <f t="shared" ca="1" si="11"/>
        <v/>
      </c>
      <c r="II33" s="5" t="str">
        <f t="shared" ca="1" si="31"/>
        <v/>
      </c>
      <c r="IJ33" s="5" t="str">
        <f t="shared" ca="1" si="32"/>
        <v/>
      </c>
      <c r="IR33" s="5" t="s">
        <v>58</v>
      </c>
      <c r="IS33" s="5" t="str">
        <f t="shared" ca="1" si="29"/>
        <v/>
      </c>
      <c r="IT33" s="5" t="str">
        <f t="shared" ca="1" si="30"/>
        <v/>
      </c>
      <c r="IU33" s="5" t="str">
        <f t="shared" ca="1" si="26"/>
        <v xml:space="preserve">L2 CY Net Sales Forecast Best Case (Units) </v>
      </c>
    </row>
    <row r="34" spans="2:255">
      <c r="B34" s="25"/>
      <c r="C34" s="25" t="s">
        <v>250</v>
      </c>
      <c r="D34" s="26">
        <v>16112.15</v>
      </c>
      <c r="E34" s="26">
        <v>29714.54</v>
      </c>
      <c r="F34" s="26">
        <v>11931.356636</v>
      </c>
      <c r="G34" s="26">
        <v>18213.369289999999</v>
      </c>
      <c r="H34" s="26">
        <v>11548.855916</v>
      </c>
      <c r="I34" s="26">
        <v>23541.71326</v>
      </c>
      <c r="J34" s="26">
        <v>25342.216845999999</v>
      </c>
      <c r="K34" s="26">
        <v>12946.525398</v>
      </c>
      <c r="L34" s="26">
        <v>13416.192994000001</v>
      </c>
      <c r="M34" s="26">
        <v>17101.533708000003</v>
      </c>
      <c r="N34" s="26">
        <v>18733.203627999999</v>
      </c>
      <c r="O34" s="26">
        <v>16506.532518</v>
      </c>
      <c r="P34" s="26">
        <v>19066.370965999999</v>
      </c>
      <c r="Q34" s="26">
        <v>22314.377462</v>
      </c>
      <c r="R34"/>
      <c r="S34"/>
      <c r="IB34" s="5">
        <f t="shared" si="14"/>
        <v>34</v>
      </c>
      <c r="IC34" s="5" t="str">
        <f t="shared" si="7"/>
        <v>AH</v>
      </c>
      <c r="ID34" s="5" t="str">
        <f t="shared" ca="1" si="3"/>
        <v xml:space="preserve"> </v>
      </c>
      <c r="IE34" s="5">
        <f t="shared" ca="1" si="8"/>
        <v>60</v>
      </c>
      <c r="IF34" s="5" t="str">
        <f t="shared" ca="1" si="9"/>
        <v xml:space="preserve"> </v>
      </c>
      <c r="IG34" s="5">
        <f t="shared" ca="1" si="10"/>
        <v>0</v>
      </c>
      <c r="IH34" s="5" t="str">
        <f t="shared" ca="1" si="11"/>
        <v/>
      </c>
      <c r="II34" s="5" t="str">
        <f t="shared" ca="1" si="31"/>
        <v/>
      </c>
      <c r="IJ34" s="5" t="str">
        <f t="shared" ca="1" si="32"/>
        <v/>
      </c>
      <c r="IU34" s="5" t="str">
        <f t="shared" ca="1" si="26"/>
        <v xml:space="preserve">L2 CY Net Sales Forecast Worst Case (Units) </v>
      </c>
    </row>
    <row r="35" spans="2:255">
      <c r="B35" s="25"/>
      <c r="C35" s="25" t="s">
        <v>251</v>
      </c>
      <c r="D35" s="26">
        <v>16112.15</v>
      </c>
      <c r="E35" s="26">
        <v>29714.54</v>
      </c>
      <c r="F35" s="26">
        <v>11931.356636</v>
      </c>
      <c r="G35" s="26">
        <v>18213.369289999999</v>
      </c>
      <c r="H35" s="26">
        <v>11548.855916</v>
      </c>
      <c r="I35" s="26">
        <v>23541.71326</v>
      </c>
      <c r="J35" s="26">
        <v>25342.216845999999</v>
      </c>
      <c r="K35" s="26">
        <v>12946.525398</v>
      </c>
      <c r="L35" s="26">
        <v>13416.192994000001</v>
      </c>
      <c r="M35" s="26">
        <v>17101.533708000003</v>
      </c>
      <c r="N35" s="26">
        <v>18733.203627999999</v>
      </c>
      <c r="O35" s="26">
        <v>16506.532518</v>
      </c>
      <c r="P35" s="26">
        <v>19066.370965999999</v>
      </c>
      <c r="Q35" s="26">
        <v>22314.377462</v>
      </c>
      <c r="R35"/>
      <c r="S35"/>
      <c r="IB35" s="5">
        <f t="shared" si="14"/>
        <v>35</v>
      </c>
      <c r="IC35" s="5" t="str">
        <f t="shared" si="7"/>
        <v>AI</v>
      </c>
      <c r="ID35" s="5" t="str">
        <f t="shared" ca="1" si="3"/>
        <v xml:space="preserve"> </v>
      </c>
      <c r="IE35" s="5">
        <f t="shared" ca="1" si="8"/>
        <v>60</v>
      </c>
      <c r="IF35" s="5" t="str">
        <f t="shared" ca="1" si="9"/>
        <v xml:space="preserve"> </v>
      </c>
      <c r="IG35" s="5">
        <f t="shared" ca="1" si="10"/>
        <v>0</v>
      </c>
      <c r="IH35" s="5" t="str">
        <f t="shared" ca="1" si="11"/>
        <v/>
      </c>
      <c r="II35" s="5" t="str">
        <f t="shared" ca="1" si="31"/>
        <v/>
      </c>
      <c r="IJ35" s="5" t="str">
        <f t="shared" ca="1" si="32"/>
        <v/>
      </c>
      <c r="IU35" s="5" t="str">
        <f t="shared" ca="1" si="26"/>
        <v xml:space="preserve">L1 CY Net Sales Forecast Best Case (Units) </v>
      </c>
    </row>
    <row r="36" spans="2:255">
      <c r="B36" s="25"/>
      <c r="C36" s="25" t="s">
        <v>252</v>
      </c>
      <c r="D36" s="26">
        <v>16112.15</v>
      </c>
      <c r="E36" s="26">
        <v>29714.54</v>
      </c>
      <c r="F36" s="26">
        <v>11931.356636</v>
      </c>
      <c r="G36" s="26">
        <v>18213.369289999999</v>
      </c>
      <c r="H36" s="26">
        <v>11548.855916</v>
      </c>
      <c r="I36" s="26">
        <v>23541.71326</v>
      </c>
      <c r="J36" s="26">
        <v>25342.216845999999</v>
      </c>
      <c r="K36" s="26">
        <v>12946.525398</v>
      </c>
      <c r="L36" s="26">
        <v>13416.192994000001</v>
      </c>
      <c r="M36" s="26">
        <v>17101.533708000003</v>
      </c>
      <c r="N36" s="26">
        <v>18733.203627999999</v>
      </c>
      <c r="O36" s="26">
        <v>16506.532518</v>
      </c>
      <c r="P36" s="26">
        <v>19066.370965999999</v>
      </c>
      <c r="Q36" s="26">
        <v>22314.377462</v>
      </c>
      <c r="R36"/>
      <c r="S36"/>
      <c r="IB36" s="5">
        <f t="shared" si="14"/>
        <v>36</v>
      </c>
      <c r="IC36" s="5" t="str">
        <f t="shared" si="7"/>
        <v>AJ</v>
      </c>
      <c r="ID36" s="5" t="str">
        <f t="shared" ca="1" si="3"/>
        <v xml:space="preserve"> </v>
      </c>
      <c r="IE36" s="5">
        <f t="shared" ca="1" si="8"/>
        <v>60</v>
      </c>
      <c r="IF36" s="5" t="str">
        <f t="shared" ca="1" si="9"/>
        <v xml:space="preserve"> </v>
      </c>
      <c r="IG36" s="5">
        <f t="shared" ca="1" si="10"/>
        <v>0</v>
      </c>
      <c r="IH36" s="5" t="str">
        <f t="shared" ca="1" si="11"/>
        <v/>
      </c>
      <c r="II36" s="5" t="str">
        <f t="shared" ca="1" si="31"/>
        <v/>
      </c>
      <c r="IJ36" s="5" t="str">
        <f t="shared" ca="1" si="32"/>
        <v/>
      </c>
      <c r="IQ36" s="5">
        <f>65</f>
        <v>65</v>
      </c>
      <c r="IR36" s="5" t="s">
        <v>54</v>
      </c>
      <c r="IS36" s="5">
        <v>65</v>
      </c>
      <c r="IU36" s="5" t="str">
        <f t="shared" ca="1" si="26"/>
        <v xml:space="preserve">L1 CY Net Sales Forecast Worst Case (Units) </v>
      </c>
    </row>
    <row r="37" spans="2:255">
      <c r="B37" s="25"/>
      <c r="C37" s="25" t="s">
        <v>253</v>
      </c>
      <c r="D37" s="26">
        <v>16112.15</v>
      </c>
      <c r="E37" s="26">
        <v>29714.54</v>
      </c>
      <c r="F37" s="26">
        <v>11931.356636</v>
      </c>
      <c r="G37" s="26">
        <v>18213.369289999999</v>
      </c>
      <c r="H37" s="26">
        <v>11548.855916</v>
      </c>
      <c r="I37" s="26">
        <v>23541.71326</v>
      </c>
      <c r="J37" s="26">
        <v>25342.216845999999</v>
      </c>
      <c r="K37" s="26">
        <v>12946.525398</v>
      </c>
      <c r="L37" s="26">
        <v>13416.192994000001</v>
      </c>
      <c r="M37" s="26">
        <v>17101.533708000003</v>
      </c>
      <c r="N37" s="26">
        <v>18733.203627999999</v>
      </c>
      <c r="O37" s="26">
        <v>16506.532518</v>
      </c>
      <c r="P37" s="26">
        <v>19066.370965999999</v>
      </c>
      <c r="Q37" s="26">
        <v>22314.377462</v>
      </c>
      <c r="R37"/>
      <c r="S37"/>
      <c r="IB37" s="5">
        <f t="shared" si="14"/>
        <v>37</v>
      </c>
      <c r="IC37" s="5" t="str">
        <f t="shared" si="7"/>
        <v>AK</v>
      </c>
      <c r="ID37" s="5" t="str">
        <f t="shared" ca="1" si="3"/>
        <v xml:space="preserve"> </v>
      </c>
      <c r="IE37" s="5">
        <f t="shared" ca="1" si="8"/>
        <v>60</v>
      </c>
      <c r="IF37" s="5" t="str">
        <f t="shared" ca="1" si="9"/>
        <v xml:space="preserve"> </v>
      </c>
      <c r="IG37" s="5">
        <f t="shared" ca="1" si="10"/>
        <v>0</v>
      </c>
      <c r="IH37" s="5" t="str">
        <f t="shared" ca="1" si="11"/>
        <v/>
      </c>
      <c r="II37" s="5" t="str">
        <f t="shared" ca="1" si="31"/>
        <v/>
      </c>
      <c r="IJ37" s="5" t="str">
        <f t="shared" ca="1" si="32"/>
        <v/>
      </c>
      <c r="IQ37" s="5">
        <f>IQ36+1</f>
        <v>66</v>
      </c>
      <c r="IR37" s="5" t="s">
        <v>56</v>
      </c>
      <c r="IS37" s="5">
        <v>66</v>
      </c>
      <c r="IU37" s="5" t="str">
        <f t="shared" ca="1" si="26"/>
        <v xml:space="preserve">L1 CY Net Sales Forecast (Units) </v>
      </c>
    </row>
    <row r="38" spans="2:255">
      <c r="B38" s="25"/>
      <c r="C38" s="25" t="s">
        <v>254</v>
      </c>
      <c r="D38" s="26">
        <v>16112.15</v>
      </c>
      <c r="E38" s="26">
        <v>29714.54</v>
      </c>
      <c r="F38" s="26">
        <v>11931.356636</v>
      </c>
      <c r="G38" s="26">
        <v>18213.369289999999</v>
      </c>
      <c r="H38" s="26">
        <v>11548.855916</v>
      </c>
      <c r="I38" s="26">
        <v>23541.71326</v>
      </c>
      <c r="J38" s="26">
        <v>25342.216845999999</v>
      </c>
      <c r="K38" s="26">
        <v>12946.525398</v>
      </c>
      <c r="L38" s="26">
        <v>13416.192994000001</v>
      </c>
      <c r="M38" s="26">
        <v>17101.533708000003</v>
      </c>
      <c r="N38" s="26">
        <v>18733.203627999999</v>
      </c>
      <c r="O38" s="26">
        <v>16506.532518</v>
      </c>
      <c r="P38" s="26">
        <v>19066.370965999999</v>
      </c>
      <c r="Q38" s="26">
        <v>22314.377462</v>
      </c>
      <c r="R38"/>
      <c r="S38"/>
      <c r="IB38" s="5">
        <f t="shared" si="14"/>
        <v>38</v>
      </c>
      <c r="IC38" s="5" t="str">
        <f t="shared" si="7"/>
        <v>AL</v>
      </c>
      <c r="ID38" s="5" t="str">
        <f t="shared" ca="1" si="3"/>
        <v xml:space="preserve"> </v>
      </c>
      <c r="IE38" s="5">
        <f t="shared" ca="1" si="8"/>
        <v>60</v>
      </c>
      <c r="IF38" s="5" t="str">
        <f t="shared" ca="1" si="9"/>
        <v xml:space="preserve"> </v>
      </c>
      <c r="IG38" s="5">
        <f t="shared" ca="1" si="10"/>
        <v>0</v>
      </c>
      <c r="IH38" s="5" t="str">
        <f t="shared" ca="1" si="11"/>
        <v/>
      </c>
      <c r="II38" s="5" t="str">
        <f t="shared" ca="1" si="31"/>
        <v/>
      </c>
      <c r="IJ38" s="5" t="str">
        <f t="shared" ca="1" si="32"/>
        <v/>
      </c>
      <c r="IQ38" s="5">
        <f t="shared" ref="IQ38:IQ87" si="33">IQ37+1</f>
        <v>67</v>
      </c>
      <c r="IR38" s="5" t="s">
        <v>9</v>
      </c>
      <c r="IS38" s="5">
        <v>67</v>
      </c>
      <c r="IU38" s="5" t="str">
        <f t="shared" ca="1" si="26"/>
        <v xml:space="preserve">L1 Calculated Return Rate (Pct) </v>
      </c>
    </row>
    <row r="39" spans="2:255">
      <c r="B39" s="25"/>
      <c r="C39" s="25" t="s">
        <v>255</v>
      </c>
      <c r="D39" s="26">
        <v>16112.15</v>
      </c>
      <c r="E39" s="26">
        <v>29714.54</v>
      </c>
      <c r="F39" s="26">
        <v>11931.356636</v>
      </c>
      <c r="G39" s="26">
        <v>18213.369289999999</v>
      </c>
      <c r="H39" s="26">
        <v>11548.855916</v>
      </c>
      <c r="I39" s="26">
        <v>23541.71326</v>
      </c>
      <c r="J39" s="26">
        <v>25342.216845999999</v>
      </c>
      <c r="K39" s="26">
        <v>12946.525398</v>
      </c>
      <c r="L39" s="26">
        <v>13416.192994000001</v>
      </c>
      <c r="M39" s="26">
        <v>17101.533708000003</v>
      </c>
      <c r="N39" s="26">
        <v>18733.203627999999</v>
      </c>
      <c r="O39" s="26">
        <v>16506.532518</v>
      </c>
      <c r="P39" s="26">
        <v>19066.370965999999</v>
      </c>
      <c r="Q39" s="26">
        <v>22314.377462</v>
      </c>
      <c r="R39"/>
      <c r="S39"/>
      <c r="IB39" s="5">
        <f t="shared" si="14"/>
        <v>39</v>
      </c>
      <c r="IC39" s="5" t="str">
        <f t="shared" si="7"/>
        <v>AM</v>
      </c>
      <c r="ID39" s="5" t="str">
        <f t="shared" ca="1" si="3"/>
        <v xml:space="preserve"> </v>
      </c>
      <c r="IE39" s="5">
        <f t="shared" ca="1" si="8"/>
        <v>60</v>
      </c>
      <c r="IF39" s="5" t="str">
        <f t="shared" ca="1" si="9"/>
        <v xml:space="preserve"> </v>
      </c>
      <c r="IG39" s="5">
        <f t="shared" ca="1" si="10"/>
        <v>0</v>
      </c>
      <c r="IH39" s="5" t="str">
        <f t="shared" ca="1" si="11"/>
        <v/>
      </c>
      <c r="II39" s="5" t="str">
        <f t="shared" ca="1" si="31"/>
        <v/>
      </c>
      <c r="IJ39" s="5" t="str">
        <f t="shared" ca="1" si="32"/>
        <v/>
      </c>
      <c r="IQ39" s="5">
        <f>IQ38+1</f>
        <v>68</v>
      </c>
      <c r="IR39" s="5" t="s">
        <v>10</v>
      </c>
      <c r="IS39" s="5">
        <v>68</v>
      </c>
      <c r="IU39" s="5" t="str">
        <f t="shared" ca="1" si="26"/>
        <v xml:space="preserve">L3 Y1 Net Sales Forecast (Units) </v>
      </c>
    </row>
    <row r="40" spans="2:255">
      <c r="B40" s="25"/>
      <c r="C40" s="25" t="s">
        <v>256</v>
      </c>
      <c r="D40" s="26">
        <v>16112.15</v>
      </c>
      <c r="E40" s="26">
        <v>29714.54</v>
      </c>
      <c r="F40" s="26">
        <v>11931.356636</v>
      </c>
      <c r="G40" s="26">
        <v>18213.369289999999</v>
      </c>
      <c r="H40" s="26">
        <v>11548.855916</v>
      </c>
      <c r="I40" s="26">
        <v>23541.71326</v>
      </c>
      <c r="J40" s="26">
        <v>25342.216845999999</v>
      </c>
      <c r="K40" s="26">
        <v>12946.525398</v>
      </c>
      <c r="L40" s="26">
        <v>13416.192994000001</v>
      </c>
      <c r="M40" s="26">
        <v>17101.533708000003</v>
      </c>
      <c r="N40" s="26">
        <v>18733.203627999999</v>
      </c>
      <c r="O40" s="26">
        <v>16506.532518</v>
      </c>
      <c r="P40" s="26">
        <v>19066.370965999999</v>
      </c>
      <c r="Q40" s="26">
        <v>22314.377462</v>
      </c>
      <c r="R40"/>
      <c r="S40"/>
      <c r="IB40" s="5">
        <f t="shared" si="14"/>
        <v>40</v>
      </c>
      <c r="IC40" s="5" t="str">
        <f t="shared" si="7"/>
        <v>AN</v>
      </c>
      <c r="ID40" s="5" t="str">
        <f t="shared" ca="1" si="3"/>
        <v xml:space="preserve"> </v>
      </c>
      <c r="IE40" s="5">
        <f t="shared" ca="1" si="8"/>
        <v>60</v>
      </c>
      <c r="IF40" s="5" t="str">
        <f t="shared" ca="1" si="9"/>
        <v xml:space="preserve"> </v>
      </c>
      <c r="IG40" s="5">
        <f t="shared" ca="1" si="10"/>
        <v>0</v>
      </c>
      <c r="IH40" s="5" t="str">
        <f t="shared" ca="1" si="11"/>
        <v/>
      </c>
      <c r="II40" s="5" t="str">
        <f t="shared" ca="1" si="31"/>
        <v/>
      </c>
      <c r="IJ40" s="5" t="str">
        <f t="shared" ca="1" si="32"/>
        <v/>
      </c>
      <c r="IQ40" s="5">
        <f t="shared" si="33"/>
        <v>69</v>
      </c>
      <c r="IR40" s="5" t="s">
        <v>11</v>
      </c>
      <c r="IS40" s="5">
        <v>69</v>
      </c>
      <c r="IU40" s="5" t="str">
        <f t="shared" ca="1" si="26"/>
        <v xml:space="preserve">L3 Y1 Upside (Units) </v>
      </c>
    </row>
    <row r="41" spans="2:255">
      <c r="B41" s="25"/>
      <c r="C41" s="25" t="s">
        <v>257</v>
      </c>
      <c r="D41" s="26">
        <v>16112.15</v>
      </c>
      <c r="E41" s="26">
        <v>29714.54</v>
      </c>
      <c r="F41" s="26">
        <v>11931.356636</v>
      </c>
      <c r="G41" s="26">
        <v>18213.369289999999</v>
      </c>
      <c r="H41" s="26">
        <v>11548.855916</v>
      </c>
      <c r="I41" s="26">
        <v>23541.71326</v>
      </c>
      <c r="J41" s="26">
        <v>25342.216845999999</v>
      </c>
      <c r="K41" s="26">
        <v>12946.525398</v>
      </c>
      <c r="L41" s="26">
        <v>13416.192994000001</v>
      </c>
      <c r="M41" s="26">
        <v>17101.533708000003</v>
      </c>
      <c r="N41" s="26">
        <v>18733.203627999999</v>
      </c>
      <c r="O41" s="26">
        <v>16506.532518</v>
      </c>
      <c r="P41" s="26">
        <v>19066.370965999999</v>
      </c>
      <c r="Q41" s="26">
        <v>22314.377462</v>
      </c>
      <c r="R41"/>
      <c r="S41"/>
      <c r="IB41" s="5">
        <f t="shared" si="14"/>
        <v>41</v>
      </c>
      <c r="IC41" s="5" t="str">
        <f t="shared" si="7"/>
        <v>AO</v>
      </c>
      <c r="ID41" s="5" t="str">
        <f t="shared" ca="1" si="3"/>
        <v xml:space="preserve"> </v>
      </c>
      <c r="IE41" s="5">
        <f t="shared" ca="1" si="8"/>
        <v>60</v>
      </c>
      <c r="IF41" s="5" t="str">
        <f t="shared" ca="1" si="9"/>
        <v xml:space="preserve"> </v>
      </c>
      <c r="IG41" s="5">
        <f t="shared" ca="1" si="10"/>
        <v>0</v>
      </c>
      <c r="IH41" s="5" t="str">
        <f t="shared" ca="1" si="11"/>
        <v/>
      </c>
      <c r="II41" s="5" t="str">
        <f t="shared" ca="1" si="31"/>
        <v/>
      </c>
      <c r="IJ41" s="5" t="str">
        <f t="shared" ca="1" si="32"/>
        <v/>
      </c>
      <c r="IQ41" s="5">
        <f t="shared" si="33"/>
        <v>70</v>
      </c>
      <c r="IR41" s="5" t="s">
        <v>12</v>
      </c>
      <c r="IS41" s="5">
        <v>70</v>
      </c>
      <c r="IU41" s="5" t="str">
        <f t="shared" ca="1" si="26"/>
        <v xml:space="preserve">L2 Y1 Consensus Forecast (Units) </v>
      </c>
    </row>
    <row r="42" spans="2:255">
      <c r="B42" s="25"/>
      <c r="C42" s="25" t="s">
        <v>258</v>
      </c>
      <c r="D42" s="26">
        <v>16112.15</v>
      </c>
      <c r="E42" s="26">
        <v>29714.54</v>
      </c>
      <c r="F42" s="26">
        <v>11931.356636</v>
      </c>
      <c r="G42" s="26">
        <v>18213.369289999999</v>
      </c>
      <c r="H42" s="26">
        <v>11548.855916</v>
      </c>
      <c r="I42" s="26">
        <v>23541.71326</v>
      </c>
      <c r="J42" s="26">
        <v>25342.216845999999</v>
      </c>
      <c r="K42" s="26">
        <v>12946.525398</v>
      </c>
      <c r="L42" s="26">
        <v>13416.192994000001</v>
      </c>
      <c r="M42" s="26">
        <v>17101.533708000003</v>
      </c>
      <c r="N42" s="26">
        <v>18733.203627999999</v>
      </c>
      <c r="O42" s="26">
        <v>16506.532518</v>
      </c>
      <c r="P42" s="26">
        <v>19066.370965999999</v>
      </c>
      <c r="Q42" s="26">
        <v>22314.377462</v>
      </c>
      <c r="R42"/>
      <c r="S42"/>
      <c r="IB42" s="5">
        <f t="shared" si="14"/>
        <v>42</v>
      </c>
      <c r="IC42" s="5" t="str">
        <f t="shared" si="7"/>
        <v>AP</v>
      </c>
      <c r="ID42" s="5" t="str">
        <f t="shared" ca="1" si="3"/>
        <v xml:space="preserve"> </v>
      </c>
      <c r="IE42" s="5">
        <f t="shared" ca="1" si="8"/>
        <v>60</v>
      </c>
      <c r="IF42" s="5" t="str">
        <f t="shared" ca="1" si="9"/>
        <v xml:space="preserve"> </v>
      </c>
      <c r="IG42" s="5">
        <f t="shared" ca="1" si="10"/>
        <v>0</v>
      </c>
      <c r="IH42" s="5" t="str">
        <f t="shared" ca="1" si="11"/>
        <v/>
      </c>
      <c r="II42" s="5" t="str">
        <f t="shared" ca="1" si="31"/>
        <v/>
      </c>
      <c r="IJ42" s="5" t="str">
        <f t="shared" ca="1" si="32"/>
        <v/>
      </c>
      <c r="IQ42" s="5">
        <f t="shared" si="33"/>
        <v>71</v>
      </c>
      <c r="IR42" s="5" t="s">
        <v>57</v>
      </c>
      <c r="IS42" s="5">
        <v>71</v>
      </c>
      <c r="IU42" s="5" t="str">
        <f t="shared" ca="1" si="26"/>
        <v xml:space="preserve">L2 Y1 Upside (Units) </v>
      </c>
    </row>
    <row r="43" spans="2:255">
      <c r="B43" s="25"/>
      <c r="C43" s="25" t="s">
        <v>259</v>
      </c>
      <c r="D43" s="26">
        <v>16112.15</v>
      </c>
      <c r="E43" s="26">
        <v>29714.54</v>
      </c>
      <c r="F43" s="26">
        <v>11931.356636</v>
      </c>
      <c r="G43" s="26">
        <v>18213.369289999999</v>
      </c>
      <c r="H43" s="26">
        <v>11548.855916</v>
      </c>
      <c r="I43" s="26">
        <v>23541.71326</v>
      </c>
      <c r="J43" s="26">
        <v>25342.216845999999</v>
      </c>
      <c r="K43" s="26">
        <v>12946.525398</v>
      </c>
      <c r="L43" s="26">
        <v>13416.192994000001</v>
      </c>
      <c r="M43" s="26">
        <v>17101.533708000003</v>
      </c>
      <c r="N43" s="26">
        <v>18733.203627999999</v>
      </c>
      <c r="O43" s="26">
        <v>16506.532518</v>
      </c>
      <c r="P43" s="26">
        <v>19066.370965999999</v>
      </c>
      <c r="Q43" s="26">
        <v>22314.377462</v>
      </c>
      <c r="R43"/>
      <c r="S43"/>
      <c r="IB43" s="5">
        <f t="shared" si="14"/>
        <v>43</v>
      </c>
      <c r="IC43" s="5" t="str">
        <f t="shared" si="7"/>
        <v>AQ</v>
      </c>
      <c r="ID43" s="5" t="str">
        <f t="shared" ca="1" si="3"/>
        <v xml:space="preserve"> </v>
      </c>
      <c r="IE43" s="5">
        <f t="shared" ca="1" si="8"/>
        <v>60</v>
      </c>
      <c r="IF43" s="5" t="str">
        <f t="shared" ca="1" si="9"/>
        <v xml:space="preserve"> </v>
      </c>
      <c r="IG43" s="5">
        <f t="shared" ca="1" si="10"/>
        <v>0</v>
      </c>
      <c r="IH43" s="5" t="str">
        <f t="shared" ca="1" si="11"/>
        <v/>
      </c>
      <c r="II43" s="5" t="str">
        <f t="shared" ca="1" si="31"/>
        <v/>
      </c>
      <c r="IJ43" s="5" t="str">
        <f t="shared" ca="1" si="32"/>
        <v/>
      </c>
      <c r="IQ43" s="5">
        <f t="shared" si="33"/>
        <v>72</v>
      </c>
      <c r="IR43" s="5" t="s">
        <v>13</v>
      </c>
      <c r="IS43" s="5">
        <v>72</v>
      </c>
      <c r="IU43" s="5" t="str">
        <f t="shared" ca="1" si="26"/>
        <v xml:space="preserve">L2 Y1 Net Sales Forecast (Units) </v>
      </c>
    </row>
    <row r="44" spans="2:255">
      <c r="B44" s="25"/>
      <c r="C44" s="25" t="s">
        <v>260</v>
      </c>
      <c r="D44" s="26">
        <v>16112.15</v>
      </c>
      <c r="E44" s="26">
        <v>29714.54</v>
      </c>
      <c r="F44" s="26">
        <v>11931.356636</v>
      </c>
      <c r="G44" s="26">
        <v>18213.369289999999</v>
      </c>
      <c r="H44" s="26">
        <v>11548.855916</v>
      </c>
      <c r="I44" s="26">
        <v>23541.71326</v>
      </c>
      <c r="J44" s="26">
        <v>25342.216845999999</v>
      </c>
      <c r="K44" s="26">
        <v>12946.525398</v>
      </c>
      <c r="L44" s="26">
        <v>13416.192994000001</v>
      </c>
      <c r="M44" s="26">
        <v>17101.533708000003</v>
      </c>
      <c r="N44" s="26">
        <v>18733.203627999999</v>
      </c>
      <c r="O44" s="26">
        <v>16506.532518</v>
      </c>
      <c r="P44" s="26">
        <v>19066.370965999999</v>
      </c>
      <c r="Q44" s="26">
        <v>22314.377462</v>
      </c>
      <c r="R44"/>
      <c r="S44"/>
      <c r="IB44" s="5">
        <f t="shared" si="14"/>
        <v>44</v>
      </c>
      <c r="IC44" s="5" t="str">
        <f t="shared" si="7"/>
        <v>AR</v>
      </c>
      <c r="ID44" s="5" t="str">
        <f t="shared" ca="1" si="3"/>
        <v xml:space="preserve"> </v>
      </c>
      <c r="IE44" s="5">
        <f t="shared" ca="1" si="8"/>
        <v>60</v>
      </c>
      <c r="IF44" s="5" t="str">
        <f t="shared" ca="1" si="9"/>
        <v xml:space="preserve"> </v>
      </c>
      <c r="IG44" s="5">
        <f t="shared" ca="1" si="10"/>
        <v>0</v>
      </c>
      <c r="IH44" s="5" t="str">
        <f t="shared" ca="1" si="11"/>
        <v/>
      </c>
      <c r="II44" s="5" t="str">
        <f t="shared" ca="1" si="31"/>
        <v/>
      </c>
      <c r="IJ44" s="5" t="str">
        <f t="shared" ca="1" si="32"/>
        <v/>
      </c>
      <c r="IQ44" s="5">
        <f t="shared" si="33"/>
        <v>73</v>
      </c>
      <c r="IR44" s="5" t="s">
        <v>14</v>
      </c>
      <c r="IS44" s="5">
        <v>73</v>
      </c>
      <c r="IU44" s="5" t="str">
        <f t="shared" ca="1" si="26"/>
        <v xml:space="preserve">PM Y1 Net Sales Forecast (Units) </v>
      </c>
    </row>
    <row r="45" spans="2:255">
      <c r="B45" s="25"/>
      <c r="C45" s="25" t="s">
        <v>261</v>
      </c>
      <c r="D45" s="26">
        <v>16112.15</v>
      </c>
      <c r="E45" s="26">
        <v>29714.54</v>
      </c>
      <c r="F45" s="26">
        <v>11931.356636</v>
      </c>
      <c r="G45" s="26">
        <v>18213.369289999999</v>
      </c>
      <c r="H45" s="26">
        <v>11548.855916</v>
      </c>
      <c r="I45" s="26">
        <v>23541.71326</v>
      </c>
      <c r="J45" s="26">
        <v>25342.216845999999</v>
      </c>
      <c r="K45" s="26">
        <v>12946.525398</v>
      </c>
      <c r="L45" s="26">
        <v>13416.192994000001</v>
      </c>
      <c r="M45" s="26">
        <v>17101.533708000003</v>
      </c>
      <c r="N45" s="26">
        <v>18733.203627999999</v>
      </c>
      <c r="O45" s="26">
        <v>16506.532518</v>
      </c>
      <c r="P45" s="26">
        <v>19066.370965999999</v>
      </c>
      <c r="Q45" s="26">
        <v>22314.377462</v>
      </c>
      <c r="R45"/>
      <c r="S45"/>
      <c r="IB45" s="5">
        <f t="shared" si="14"/>
        <v>45</v>
      </c>
      <c r="IC45" s="5" t="str">
        <f t="shared" si="7"/>
        <v>AS</v>
      </c>
      <c r="ID45" s="5" t="str">
        <f t="shared" ca="1" si="3"/>
        <v xml:space="preserve"> </v>
      </c>
      <c r="IE45" s="5">
        <f t="shared" ca="1" si="8"/>
        <v>60</v>
      </c>
      <c r="IF45" s="5" t="str">
        <f t="shared" ca="1" si="9"/>
        <v xml:space="preserve"> </v>
      </c>
      <c r="IG45" s="5">
        <f t="shared" ca="1" si="10"/>
        <v>0</v>
      </c>
      <c r="IH45" s="5" t="str">
        <f t="shared" ca="1" si="11"/>
        <v/>
      </c>
      <c r="II45" s="5" t="str">
        <f t="shared" ca="1" si="31"/>
        <v/>
      </c>
      <c r="IJ45" s="5" t="str">
        <f t="shared" ca="1" si="32"/>
        <v/>
      </c>
      <c r="IQ45" s="5">
        <f t="shared" si="33"/>
        <v>74</v>
      </c>
      <c r="IR45" s="5" t="s">
        <v>15</v>
      </c>
      <c r="IS45" s="5">
        <v>74</v>
      </c>
      <c r="IU45" s="5" t="str">
        <f t="shared" ca="1" si="26"/>
        <v xml:space="preserve">PM Return/Replant Units Required (Units) </v>
      </c>
    </row>
    <row r="46" spans="2:255">
      <c r="B46" s="25"/>
      <c r="C46" s="25" t="s">
        <v>262</v>
      </c>
      <c r="D46" s="26">
        <v>16112.15</v>
      </c>
      <c r="E46" s="26">
        <v>29714.54</v>
      </c>
      <c r="F46" s="26">
        <v>11931.356636</v>
      </c>
      <c r="G46" s="26">
        <v>18213.369289999999</v>
      </c>
      <c r="H46" s="26">
        <v>11548.855916</v>
      </c>
      <c r="I46" s="26">
        <v>23541.71326</v>
      </c>
      <c r="J46" s="26">
        <v>25342.216845999999</v>
      </c>
      <c r="K46" s="26">
        <v>12946.525398</v>
      </c>
      <c r="L46" s="26">
        <v>13416.192994000001</v>
      </c>
      <c r="M46" s="26">
        <v>17101.533708000003</v>
      </c>
      <c r="N46" s="26">
        <v>18733.203627999999</v>
      </c>
      <c r="O46" s="26">
        <v>16506.532518</v>
      </c>
      <c r="P46" s="26">
        <v>19066.370965999999</v>
      </c>
      <c r="Q46" s="26">
        <v>22314.377462</v>
      </c>
      <c r="R46"/>
      <c r="S46"/>
      <c r="IB46" s="5">
        <f t="shared" si="14"/>
        <v>46</v>
      </c>
      <c r="IC46" s="5" t="str">
        <f t="shared" si="7"/>
        <v>AT</v>
      </c>
      <c r="ID46" s="5" t="str">
        <f t="shared" ca="1" si="3"/>
        <v xml:space="preserve"> </v>
      </c>
      <c r="IE46" s="5">
        <f t="shared" ca="1" si="8"/>
        <v>60</v>
      </c>
      <c r="IF46" s="5" t="str">
        <f t="shared" ca="1" si="9"/>
        <v xml:space="preserve"> </v>
      </c>
      <c r="IG46" s="5">
        <f t="shared" ca="1" si="10"/>
        <v>0</v>
      </c>
      <c r="IH46" s="5" t="str">
        <f t="shared" ca="1" si="11"/>
        <v/>
      </c>
      <c r="II46" s="5" t="str">
        <f t="shared" ca="1" si="31"/>
        <v/>
      </c>
      <c r="IJ46" s="5" t="str">
        <f t="shared" ca="1" si="32"/>
        <v/>
      </c>
      <c r="IQ46" s="5">
        <f t="shared" si="33"/>
        <v>75</v>
      </c>
      <c r="IR46" s="5" t="s">
        <v>16</v>
      </c>
      <c r="IS46" s="5">
        <v>75</v>
      </c>
      <c r="IU46" s="5" t="str">
        <f t="shared" ca="1" si="26"/>
        <v xml:space="preserve">PM Return/Replant Factor (Pct) </v>
      </c>
    </row>
    <row r="47" spans="2:255">
      <c r="B47" s="25"/>
      <c r="C47" s="25" t="s">
        <v>263</v>
      </c>
      <c r="D47" s="26">
        <v>16112.15</v>
      </c>
      <c r="E47" s="26">
        <v>29714.54</v>
      </c>
      <c r="F47" s="26">
        <v>11931.356636</v>
      </c>
      <c r="G47" s="26">
        <v>18213.369289999999</v>
      </c>
      <c r="H47" s="26">
        <v>11548.855916</v>
      </c>
      <c r="I47" s="26">
        <v>23541.71326</v>
      </c>
      <c r="J47" s="26">
        <v>25342.216845999999</v>
      </c>
      <c r="K47" s="26">
        <v>12946.525398</v>
      </c>
      <c r="L47" s="26">
        <v>13416.192994000001</v>
      </c>
      <c r="M47" s="26">
        <v>17101.533708000003</v>
      </c>
      <c r="N47" s="26">
        <v>18733.203627999999</v>
      </c>
      <c r="O47" s="26">
        <v>16506.532518</v>
      </c>
      <c r="P47" s="26">
        <v>19066.370965999999</v>
      </c>
      <c r="Q47" s="26">
        <v>22314.377462</v>
      </c>
      <c r="R47"/>
      <c r="S47"/>
      <c r="IB47" s="5">
        <f t="shared" si="14"/>
        <v>47</v>
      </c>
      <c r="IC47" s="5" t="str">
        <f t="shared" si="7"/>
        <v>AU</v>
      </c>
      <c r="ID47" s="5" t="str">
        <f t="shared" ca="1" si="3"/>
        <v xml:space="preserve"> </v>
      </c>
      <c r="IE47" s="5">
        <f t="shared" ca="1" si="8"/>
        <v>60</v>
      </c>
      <c r="IF47" s="5" t="str">
        <f t="shared" ca="1" si="9"/>
        <v xml:space="preserve"> </v>
      </c>
      <c r="IG47" s="5">
        <f t="shared" ca="1" si="10"/>
        <v>0</v>
      </c>
      <c r="IH47" s="5" t="str">
        <f t="shared" ca="1" si="11"/>
        <v/>
      </c>
      <c r="II47" s="5" t="str">
        <f t="shared" ca="1" si="31"/>
        <v/>
      </c>
      <c r="IJ47" s="5" t="str">
        <f t="shared" ca="1" si="32"/>
        <v/>
      </c>
      <c r="IQ47" s="5">
        <f t="shared" si="33"/>
        <v>76</v>
      </c>
      <c r="IR47" s="5" t="s">
        <v>58</v>
      </c>
      <c r="IS47" s="5">
        <v>76</v>
      </c>
      <c r="IU47" s="5" t="str">
        <f t="shared" ca="1" si="26"/>
        <v xml:space="preserve">PM Y1 Safety Stock Override (Units) </v>
      </c>
    </row>
    <row r="48" spans="2:255">
      <c r="B48" s="25"/>
      <c r="C48" s="25" t="s">
        <v>264</v>
      </c>
      <c r="D48" s="26">
        <v>16112.15</v>
      </c>
      <c r="E48" s="26">
        <v>29714.54</v>
      </c>
      <c r="F48" s="26">
        <v>11931.356636</v>
      </c>
      <c r="G48" s="26">
        <v>18213.369289999999</v>
      </c>
      <c r="H48" s="26">
        <v>11548.855916</v>
      </c>
      <c r="I48" s="26">
        <v>23541.71326</v>
      </c>
      <c r="J48" s="26">
        <v>25342.216845999999</v>
      </c>
      <c r="K48" s="26">
        <v>12946.525398</v>
      </c>
      <c r="L48" s="26">
        <v>13416.192994000001</v>
      </c>
      <c r="M48" s="26">
        <v>17101.533708000003</v>
      </c>
      <c r="N48" s="26">
        <v>18733.203627999999</v>
      </c>
      <c r="O48" s="26">
        <v>16506.532518</v>
      </c>
      <c r="P48" s="26">
        <v>19066.370965999999</v>
      </c>
      <c r="Q48" s="26">
        <v>22314.377462</v>
      </c>
      <c r="R48"/>
      <c r="S48"/>
      <c r="IB48" s="5">
        <f t="shared" si="14"/>
        <v>48</v>
      </c>
      <c r="IC48" s="5" t="str">
        <f t="shared" si="7"/>
        <v>AV</v>
      </c>
      <c r="ID48" s="5" t="str">
        <f t="shared" ca="1" si="3"/>
        <v xml:space="preserve"> </v>
      </c>
      <c r="IE48" s="5">
        <f t="shared" ca="1" si="8"/>
        <v>60</v>
      </c>
      <c r="IF48" s="5" t="str">
        <f t="shared" ca="1" si="9"/>
        <v xml:space="preserve"> </v>
      </c>
      <c r="IG48" s="5">
        <f t="shared" ca="1" si="10"/>
        <v>0</v>
      </c>
      <c r="IH48" s="5" t="str">
        <f t="shared" ca="1" si="11"/>
        <v/>
      </c>
      <c r="II48" s="5" t="str">
        <f t="shared" ca="1" si="31"/>
        <v/>
      </c>
      <c r="IJ48" s="5" t="str">
        <f t="shared" ca="1" si="32"/>
        <v/>
      </c>
      <c r="IQ48" s="5">
        <f t="shared" si="33"/>
        <v>77</v>
      </c>
      <c r="IR48" s="5" t="s">
        <v>59</v>
      </c>
      <c r="IS48" s="5">
        <v>77</v>
      </c>
      <c r="IU48" s="5" t="str">
        <f t="shared" ca="1" si="26"/>
        <v xml:space="preserve">L2 PM Hybrid Maximum (Units) </v>
      </c>
    </row>
    <row r="49" spans="2:253">
      <c r="B49" s="25"/>
      <c r="C49" s="25" t="s">
        <v>265</v>
      </c>
      <c r="D49" s="26">
        <v>16112.15</v>
      </c>
      <c r="E49" s="26">
        <v>29714.54</v>
      </c>
      <c r="F49" s="26">
        <v>11931.356636</v>
      </c>
      <c r="G49" s="26">
        <v>18213.369289999999</v>
      </c>
      <c r="H49" s="26">
        <v>11548.855916</v>
      </c>
      <c r="I49" s="26">
        <v>23541.71326</v>
      </c>
      <c r="J49" s="26">
        <v>25342.216845999999</v>
      </c>
      <c r="K49" s="26">
        <v>12946.525398</v>
      </c>
      <c r="L49" s="26">
        <v>13416.192994000001</v>
      </c>
      <c r="M49" s="26">
        <v>17101.533708000003</v>
      </c>
      <c r="N49" s="26">
        <v>18733.203627999999</v>
      </c>
      <c r="O49" s="26">
        <v>16506.532518</v>
      </c>
      <c r="P49" s="26">
        <v>19066.370965999999</v>
      </c>
      <c r="Q49" s="26">
        <v>22314.377462</v>
      </c>
      <c r="R49"/>
      <c r="S49"/>
      <c r="IB49" s="5">
        <f t="shared" si="14"/>
        <v>49</v>
      </c>
      <c r="IC49" s="5" t="str">
        <f t="shared" si="7"/>
        <v>AW</v>
      </c>
      <c r="ID49" s="5" t="str">
        <f t="shared" ca="1" si="3"/>
        <v xml:space="preserve"> </v>
      </c>
      <c r="IE49" s="5">
        <f t="shared" ca="1" si="8"/>
        <v>60</v>
      </c>
      <c r="IF49" s="5" t="str">
        <f t="shared" ca="1" si="9"/>
        <v xml:space="preserve"> </v>
      </c>
      <c r="IG49" s="5">
        <f t="shared" ca="1" si="10"/>
        <v>0</v>
      </c>
      <c r="IH49" s="5" t="str">
        <f t="shared" ca="1" si="11"/>
        <v/>
      </c>
      <c r="II49" s="5" t="str">
        <f t="shared" ca="1" si="31"/>
        <v/>
      </c>
      <c r="IJ49" s="5" t="str">
        <f t="shared" ca="1" si="32"/>
        <v/>
      </c>
      <c r="IQ49" s="5">
        <f t="shared" si="33"/>
        <v>78</v>
      </c>
      <c r="IR49" s="5" t="s">
        <v>17</v>
      </c>
      <c r="IS49" s="5">
        <v>78</v>
      </c>
    </row>
    <row r="50" spans="2:253">
      <c r="B50" s="25"/>
      <c r="C50" s="25" t="s">
        <v>266</v>
      </c>
      <c r="D50" s="26">
        <v>16112.15</v>
      </c>
      <c r="E50" s="26">
        <v>29714.54</v>
      </c>
      <c r="F50" s="26">
        <v>11931.356636</v>
      </c>
      <c r="G50" s="26">
        <v>18213.369289999999</v>
      </c>
      <c r="H50" s="26">
        <v>11548.855916</v>
      </c>
      <c r="I50" s="26">
        <v>23541.71326</v>
      </c>
      <c r="J50" s="26">
        <v>25342.216845999999</v>
      </c>
      <c r="K50" s="26">
        <v>12946.525398</v>
      </c>
      <c r="L50" s="26">
        <v>13416.192994000001</v>
      </c>
      <c r="M50" s="26">
        <v>17101.533708000003</v>
      </c>
      <c r="N50" s="26">
        <v>18733.203627999999</v>
      </c>
      <c r="O50" s="26">
        <v>16506.532518</v>
      </c>
      <c r="P50" s="26">
        <v>19066.370965999999</v>
      </c>
      <c r="Q50" s="26">
        <v>22314.377462</v>
      </c>
      <c r="R50"/>
      <c r="S50"/>
      <c r="IB50" s="5">
        <f t="shared" si="14"/>
        <v>50</v>
      </c>
      <c r="IC50" s="5" t="str">
        <f t="shared" si="7"/>
        <v>AX</v>
      </c>
      <c r="ID50" s="5" t="str">
        <f t="shared" ca="1" si="3"/>
        <v xml:space="preserve"> </v>
      </c>
      <c r="IE50" s="5">
        <f t="shared" ca="1" si="8"/>
        <v>60</v>
      </c>
      <c r="IF50" s="5" t="str">
        <f t="shared" ca="1" si="9"/>
        <v xml:space="preserve"> </v>
      </c>
      <c r="IG50" s="5">
        <f t="shared" ca="1" si="10"/>
        <v>0</v>
      </c>
      <c r="IH50" s="5" t="str">
        <f t="shared" ca="1" si="11"/>
        <v/>
      </c>
      <c r="II50" s="5" t="str">
        <f t="shared" ca="1" si="31"/>
        <v/>
      </c>
      <c r="IJ50" s="5" t="str">
        <f t="shared" ca="1" si="32"/>
        <v/>
      </c>
      <c r="IQ50" s="5">
        <f t="shared" si="33"/>
        <v>79</v>
      </c>
      <c r="IR50" s="5" t="s">
        <v>18</v>
      </c>
      <c r="IS50" s="5">
        <v>79</v>
      </c>
    </row>
    <row r="51" spans="2:253">
      <c r="B51" s="25"/>
      <c r="C51" s="25" t="s">
        <v>267</v>
      </c>
      <c r="D51" s="26">
        <v>16112.15</v>
      </c>
      <c r="E51" s="26">
        <v>29714.54</v>
      </c>
      <c r="F51" s="26">
        <v>11931.356636</v>
      </c>
      <c r="G51" s="26">
        <v>18213.369289999999</v>
      </c>
      <c r="H51" s="26">
        <v>11548.855916</v>
      </c>
      <c r="I51" s="26">
        <v>23541.71326</v>
      </c>
      <c r="J51" s="26">
        <v>25342.216845999999</v>
      </c>
      <c r="K51" s="26">
        <v>12946.525398</v>
      </c>
      <c r="L51" s="26">
        <v>13416.192994000001</v>
      </c>
      <c r="M51" s="26">
        <v>17101.533708000003</v>
      </c>
      <c r="N51" s="26">
        <v>18733.203627999999</v>
      </c>
      <c r="O51" s="26">
        <v>16506.532518</v>
      </c>
      <c r="P51" s="26">
        <v>19066.370965999999</v>
      </c>
      <c r="Q51" s="26">
        <v>22314.377462</v>
      </c>
      <c r="R51"/>
      <c r="S51"/>
      <c r="IB51" s="5">
        <f t="shared" si="14"/>
        <v>51</v>
      </c>
      <c r="IC51" s="5" t="str">
        <f t="shared" si="7"/>
        <v>AY</v>
      </c>
      <c r="ID51" s="5" t="str">
        <f t="shared" ca="1" si="3"/>
        <v xml:space="preserve"> </v>
      </c>
      <c r="IE51" s="5">
        <f t="shared" ca="1" si="8"/>
        <v>60</v>
      </c>
      <c r="IF51" s="5" t="str">
        <f t="shared" ca="1" si="9"/>
        <v xml:space="preserve"> </v>
      </c>
      <c r="IG51" s="5">
        <f t="shared" ca="1" si="10"/>
        <v>0</v>
      </c>
      <c r="IH51" s="5" t="str">
        <f t="shared" ca="1" si="11"/>
        <v/>
      </c>
      <c r="II51" s="5" t="str">
        <f t="shared" ca="1" si="31"/>
        <v/>
      </c>
      <c r="IJ51" s="5" t="str">
        <f t="shared" ca="1" si="32"/>
        <v/>
      </c>
      <c r="IQ51" s="5">
        <f>IQ50+1</f>
        <v>80</v>
      </c>
      <c r="IR51" s="5" t="s">
        <v>19</v>
      </c>
      <c r="IS51" s="5">
        <v>80</v>
      </c>
    </row>
    <row r="52" spans="2:253">
      <c r="B52" s="25"/>
      <c r="C52" s="25" t="s">
        <v>268</v>
      </c>
      <c r="D52" s="26">
        <v>16112.15</v>
      </c>
      <c r="E52" s="26">
        <v>29714.54</v>
      </c>
      <c r="F52" s="26">
        <v>11931.356636</v>
      </c>
      <c r="G52" s="26">
        <v>18213.369289999999</v>
      </c>
      <c r="H52" s="26">
        <v>11548.855916</v>
      </c>
      <c r="I52" s="26">
        <v>23541.71326</v>
      </c>
      <c r="J52" s="26">
        <v>25342.216845999999</v>
      </c>
      <c r="K52" s="26">
        <v>12946.525398</v>
      </c>
      <c r="L52" s="26">
        <v>13416.192994000001</v>
      </c>
      <c r="M52" s="26">
        <v>17101.533708000003</v>
      </c>
      <c r="N52" s="26">
        <v>18733.203627999999</v>
      </c>
      <c r="O52" s="26">
        <v>16506.532518</v>
      </c>
      <c r="P52" s="26">
        <v>19066.370965999999</v>
      </c>
      <c r="Q52" s="26">
        <v>22314.377462</v>
      </c>
      <c r="R52"/>
      <c r="S52"/>
      <c r="IB52" s="5">
        <f t="shared" si="14"/>
        <v>52</v>
      </c>
      <c r="IC52" s="5" t="str">
        <f t="shared" si="7"/>
        <v>AZ</v>
      </c>
      <c r="ID52" s="5" t="str">
        <f t="shared" ca="1" si="3"/>
        <v xml:space="preserve"> </v>
      </c>
      <c r="IE52" s="5">
        <f t="shared" ca="1" si="8"/>
        <v>60</v>
      </c>
      <c r="IF52" s="5" t="str">
        <f t="shared" ca="1" si="9"/>
        <v xml:space="preserve"> </v>
      </c>
      <c r="IG52" s="5">
        <f t="shared" ca="1" si="10"/>
        <v>0</v>
      </c>
      <c r="IH52" s="5" t="str">
        <f t="shared" ca="1" si="11"/>
        <v/>
      </c>
      <c r="II52" s="5" t="str">
        <f t="shared" ca="1" si="31"/>
        <v/>
      </c>
      <c r="IJ52" s="5" t="str">
        <f t="shared" ca="1" si="32"/>
        <v/>
      </c>
      <c r="IQ52" s="5">
        <f t="shared" si="33"/>
        <v>81</v>
      </c>
      <c r="IR52" s="5" t="s">
        <v>20</v>
      </c>
      <c r="IS52" s="5">
        <v>81</v>
      </c>
    </row>
    <row r="53" spans="2:253">
      <c r="B53" s="25"/>
      <c r="C53" s="25" t="s">
        <v>269</v>
      </c>
      <c r="D53" s="26">
        <v>16112.15</v>
      </c>
      <c r="E53" s="26">
        <v>29714.54</v>
      </c>
      <c r="F53" s="26">
        <v>11931.356636</v>
      </c>
      <c r="G53" s="26">
        <v>18213.369289999999</v>
      </c>
      <c r="H53" s="26">
        <v>11548.855916</v>
      </c>
      <c r="I53" s="26">
        <v>23541.71326</v>
      </c>
      <c r="J53" s="26">
        <v>25342.216845999999</v>
      </c>
      <c r="K53" s="26">
        <v>12946.525398</v>
      </c>
      <c r="L53" s="26">
        <v>13416.192994000001</v>
      </c>
      <c r="M53" s="26">
        <v>17101.533708000003</v>
      </c>
      <c r="N53" s="26">
        <v>18733.203627999999</v>
      </c>
      <c r="O53" s="26">
        <v>16506.532518</v>
      </c>
      <c r="P53" s="26">
        <v>19066.370965999999</v>
      </c>
      <c r="Q53" s="26">
        <v>22314.377462</v>
      </c>
      <c r="R53"/>
      <c r="S53"/>
      <c r="IB53" s="5">
        <f t="shared" si="14"/>
        <v>53</v>
      </c>
      <c r="IC53" s="5" t="str">
        <f t="shared" si="7"/>
        <v>BA</v>
      </c>
      <c r="ID53" s="5" t="str">
        <f t="shared" ca="1" si="3"/>
        <v xml:space="preserve"> </v>
      </c>
      <c r="IE53" s="5">
        <f t="shared" ca="1" si="8"/>
        <v>60</v>
      </c>
      <c r="IF53" s="5" t="str">
        <f t="shared" ca="1" si="9"/>
        <v xml:space="preserve"> </v>
      </c>
      <c r="IG53" s="5">
        <f t="shared" ca="1" si="10"/>
        <v>0</v>
      </c>
      <c r="IH53" s="5" t="str">
        <f t="shared" ca="1" si="11"/>
        <v/>
      </c>
      <c r="II53" s="5" t="str">
        <f t="shared" ca="1" si="31"/>
        <v/>
      </c>
      <c r="IJ53" s="5" t="str">
        <f t="shared" ca="1" si="32"/>
        <v/>
      </c>
      <c r="IQ53" s="5">
        <f t="shared" si="33"/>
        <v>82</v>
      </c>
      <c r="IR53" s="5" t="s">
        <v>21</v>
      </c>
      <c r="IS53" s="5">
        <v>82</v>
      </c>
    </row>
    <row r="54" spans="2:253">
      <c r="B54" s="25"/>
      <c r="C54" s="25" t="s">
        <v>270</v>
      </c>
      <c r="D54" s="26">
        <v>16112.15</v>
      </c>
      <c r="E54" s="26">
        <v>29714.54</v>
      </c>
      <c r="F54" s="26">
        <v>11931.356636</v>
      </c>
      <c r="G54" s="26">
        <v>18213.369289999999</v>
      </c>
      <c r="H54" s="26">
        <v>11548.855916</v>
      </c>
      <c r="I54" s="26">
        <v>23541.71326</v>
      </c>
      <c r="J54" s="26">
        <v>25342.216845999999</v>
      </c>
      <c r="K54" s="26">
        <v>12946.525398</v>
      </c>
      <c r="L54" s="26">
        <v>13416.192994000001</v>
      </c>
      <c r="M54" s="26">
        <v>17101.533708000003</v>
      </c>
      <c r="N54" s="26">
        <v>18733.203627999999</v>
      </c>
      <c r="O54" s="26">
        <v>16506.532518</v>
      </c>
      <c r="P54" s="26">
        <v>19066.370965999999</v>
      </c>
      <c r="Q54" s="26">
        <v>22314.377462</v>
      </c>
      <c r="R54"/>
      <c r="S54"/>
      <c r="IB54" s="5">
        <f t="shared" si="14"/>
        <v>54</v>
      </c>
      <c r="IC54" s="5" t="str">
        <f t="shared" si="7"/>
        <v>BB</v>
      </c>
      <c r="ID54" s="5" t="str">
        <f t="shared" ca="1" si="3"/>
        <v xml:space="preserve"> </v>
      </c>
      <c r="IE54" s="5">
        <f t="shared" ca="1" si="8"/>
        <v>60</v>
      </c>
      <c r="IF54" s="5" t="str">
        <f t="shared" ca="1" si="9"/>
        <v xml:space="preserve"> </v>
      </c>
      <c r="IG54" s="5">
        <f t="shared" ca="1" si="10"/>
        <v>0</v>
      </c>
      <c r="IH54" s="5" t="str">
        <f t="shared" ca="1" si="11"/>
        <v/>
      </c>
      <c r="II54" s="5" t="str">
        <f t="shared" ca="1" si="31"/>
        <v/>
      </c>
      <c r="IJ54" s="5" t="str">
        <f t="shared" ca="1" si="32"/>
        <v/>
      </c>
      <c r="IQ54" s="5">
        <f t="shared" si="33"/>
        <v>83</v>
      </c>
      <c r="IR54" s="5" t="s">
        <v>22</v>
      </c>
      <c r="IS54" s="5">
        <v>83</v>
      </c>
    </row>
    <row r="55" spans="2:253">
      <c r="B55" s="25"/>
      <c r="C55" s="25" t="s">
        <v>271</v>
      </c>
      <c r="D55" s="26">
        <v>16112.15</v>
      </c>
      <c r="E55" s="26">
        <v>29714.54</v>
      </c>
      <c r="F55" s="26">
        <v>11931.356636</v>
      </c>
      <c r="G55" s="26">
        <v>18213.369289999999</v>
      </c>
      <c r="H55" s="26">
        <v>11548.855916</v>
      </c>
      <c r="I55" s="26">
        <v>23541.71326</v>
      </c>
      <c r="J55" s="26">
        <v>25342.216845999999</v>
      </c>
      <c r="K55" s="26">
        <v>12946.525398</v>
      </c>
      <c r="L55" s="26">
        <v>13416.192994000001</v>
      </c>
      <c r="M55" s="26">
        <v>17101.533708000003</v>
      </c>
      <c r="N55" s="26">
        <v>18733.203627999999</v>
      </c>
      <c r="O55" s="26">
        <v>16506.532518</v>
      </c>
      <c r="P55" s="26">
        <v>19066.370965999999</v>
      </c>
      <c r="Q55" s="26">
        <v>22314.377462</v>
      </c>
      <c r="R55"/>
      <c r="S55"/>
      <c r="IB55" s="5">
        <f t="shared" si="14"/>
        <v>55</v>
      </c>
      <c r="IC55" s="5" t="str">
        <f t="shared" si="7"/>
        <v>BC</v>
      </c>
      <c r="ID55" s="5" t="str">
        <f t="shared" ca="1" si="3"/>
        <v xml:space="preserve"> </v>
      </c>
      <c r="IE55" s="5">
        <f t="shared" ca="1" si="8"/>
        <v>60</v>
      </c>
      <c r="IF55" s="5" t="str">
        <f t="shared" ca="1" si="9"/>
        <v xml:space="preserve"> </v>
      </c>
      <c r="IG55" s="5">
        <f t="shared" ca="1" si="10"/>
        <v>0</v>
      </c>
      <c r="IH55" s="5" t="str">
        <f t="shared" ca="1" si="11"/>
        <v/>
      </c>
      <c r="II55" s="5" t="str">
        <f t="shared" ca="1" si="31"/>
        <v/>
      </c>
      <c r="IJ55" s="5" t="str">
        <f t="shared" ca="1" si="32"/>
        <v/>
      </c>
      <c r="IQ55" s="5">
        <f t="shared" si="33"/>
        <v>84</v>
      </c>
      <c r="IR55" s="5" t="s">
        <v>23</v>
      </c>
      <c r="IS55" s="5">
        <v>84</v>
      </c>
    </row>
    <row r="56" spans="2:253">
      <c r="B56" s="25"/>
      <c r="C56" s="25" t="s">
        <v>272</v>
      </c>
      <c r="D56" s="26">
        <v>16112.15</v>
      </c>
      <c r="E56" s="26">
        <v>29714.54</v>
      </c>
      <c r="F56" s="26">
        <v>11931.356636</v>
      </c>
      <c r="G56" s="26">
        <v>18213.369289999999</v>
      </c>
      <c r="H56" s="26">
        <v>11548.855916</v>
      </c>
      <c r="I56" s="26">
        <v>23541.71326</v>
      </c>
      <c r="J56" s="26">
        <v>25342.216845999999</v>
      </c>
      <c r="K56" s="26">
        <v>12946.525398</v>
      </c>
      <c r="L56" s="26">
        <v>13416.192994000001</v>
      </c>
      <c r="M56" s="26">
        <v>17101.533708000003</v>
      </c>
      <c r="N56" s="26">
        <v>18733.203627999999</v>
      </c>
      <c r="O56" s="26">
        <v>16506.532518</v>
      </c>
      <c r="P56" s="26">
        <v>19066.370965999999</v>
      </c>
      <c r="Q56" s="26">
        <v>22314.377462</v>
      </c>
      <c r="R56"/>
      <c r="S56"/>
      <c r="IB56" s="5">
        <f t="shared" si="14"/>
        <v>56</v>
      </c>
      <c r="IC56" s="5" t="str">
        <f t="shared" si="7"/>
        <v>BD</v>
      </c>
      <c r="ID56" s="5" t="str">
        <f t="shared" ca="1" si="3"/>
        <v xml:space="preserve"> </v>
      </c>
      <c r="IE56" s="5">
        <f t="shared" ca="1" si="8"/>
        <v>60</v>
      </c>
      <c r="IF56" s="5" t="str">
        <f t="shared" ca="1" si="9"/>
        <v xml:space="preserve"> </v>
      </c>
      <c r="IG56" s="5">
        <f t="shared" ca="1" si="10"/>
        <v>0</v>
      </c>
      <c r="IH56" s="5" t="str">
        <f t="shared" ca="1" si="11"/>
        <v/>
      </c>
      <c r="II56" s="5" t="str">
        <f t="shared" ca="1" si="31"/>
        <v/>
      </c>
      <c r="IJ56" s="5" t="str">
        <f t="shared" ca="1" si="32"/>
        <v/>
      </c>
      <c r="IQ56" s="5">
        <f t="shared" si="33"/>
        <v>85</v>
      </c>
      <c r="IR56" s="5" t="s">
        <v>24</v>
      </c>
      <c r="IS56" s="5">
        <v>85</v>
      </c>
    </row>
    <row r="57" spans="2:253">
      <c r="B57" s="25"/>
      <c r="C57" s="25" t="s">
        <v>273</v>
      </c>
      <c r="D57" s="26">
        <v>16112.15</v>
      </c>
      <c r="E57" s="26">
        <v>29714.54</v>
      </c>
      <c r="F57" s="26">
        <v>11931.356636</v>
      </c>
      <c r="G57" s="26">
        <v>18213.369289999999</v>
      </c>
      <c r="H57" s="26">
        <v>11548.855916</v>
      </c>
      <c r="I57" s="26">
        <v>23541.71326</v>
      </c>
      <c r="J57" s="26">
        <v>25342.216845999999</v>
      </c>
      <c r="K57" s="26">
        <v>12946.525398</v>
      </c>
      <c r="L57" s="26">
        <v>13416.192994000001</v>
      </c>
      <c r="M57" s="26">
        <v>17101.533708000003</v>
      </c>
      <c r="N57" s="26">
        <v>18733.203627999999</v>
      </c>
      <c r="O57" s="26">
        <v>16506.532518</v>
      </c>
      <c r="P57" s="26">
        <v>19066.370965999999</v>
      </c>
      <c r="Q57" s="26">
        <v>22314.377462</v>
      </c>
      <c r="R57"/>
      <c r="S57"/>
      <c r="IB57" s="5">
        <f t="shared" si="14"/>
        <v>57</v>
      </c>
      <c r="IC57" s="5" t="str">
        <f t="shared" si="7"/>
        <v>BE</v>
      </c>
      <c r="ID57" s="5" t="str">
        <f t="shared" ca="1" si="3"/>
        <v xml:space="preserve"> </v>
      </c>
      <c r="IE57" s="5">
        <f t="shared" ca="1" si="8"/>
        <v>60</v>
      </c>
      <c r="IF57" s="5" t="str">
        <f t="shared" ca="1" si="9"/>
        <v xml:space="preserve"> </v>
      </c>
      <c r="IG57" s="5">
        <f t="shared" ca="1" si="10"/>
        <v>0</v>
      </c>
      <c r="IH57" s="5" t="str">
        <f t="shared" ca="1" si="11"/>
        <v/>
      </c>
      <c r="II57" s="5" t="str">
        <f t="shared" ca="1" si="31"/>
        <v/>
      </c>
      <c r="IJ57" s="5" t="str">
        <f t="shared" ca="1" si="32"/>
        <v/>
      </c>
      <c r="IQ57" s="5">
        <f t="shared" si="33"/>
        <v>86</v>
      </c>
      <c r="IR57" s="5" t="s">
        <v>25</v>
      </c>
      <c r="IS57" s="5">
        <v>86</v>
      </c>
    </row>
    <row r="58" spans="2:253">
      <c r="B58" s="25"/>
      <c r="C58" s="25" t="s">
        <v>274</v>
      </c>
      <c r="D58" s="26">
        <v>16112.15</v>
      </c>
      <c r="E58" s="26">
        <v>29714.54</v>
      </c>
      <c r="F58" s="26">
        <v>11931.356636</v>
      </c>
      <c r="G58" s="26">
        <v>18213.369289999999</v>
      </c>
      <c r="H58" s="26">
        <v>11548.855916</v>
      </c>
      <c r="I58" s="26">
        <v>23541.71326</v>
      </c>
      <c r="J58" s="26">
        <v>25342.216845999999</v>
      </c>
      <c r="K58" s="26">
        <v>12946.525398</v>
      </c>
      <c r="L58" s="26">
        <v>13416.192994000001</v>
      </c>
      <c r="M58" s="26">
        <v>17101.533708000003</v>
      </c>
      <c r="N58" s="26">
        <v>18733.203627999999</v>
      </c>
      <c r="O58" s="26">
        <v>16506.532518</v>
      </c>
      <c r="P58" s="26">
        <v>19066.370965999999</v>
      </c>
      <c r="Q58" s="26">
        <v>22314.377462</v>
      </c>
      <c r="R58"/>
      <c r="S58"/>
      <c r="IB58" s="5">
        <f t="shared" si="14"/>
        <v>58</v>
      </c>
      <c r="IC58" s="5" t="str">
        <f t="shared" si="7"/>
        <v>BF</v>
      </c>
      <c r="ID58" s="5" t="str">
        <f t="shared" ca="1" si="3"/>
        <v xml:space="preserve"> </v>
      </c>
      <c r="IE58" s="5">
        <f t="shared" ca="1" si="8"/>
        <v>60</v>
      </c>
      <c r="IF58" s="5" t="str">
        <f t="shared" ca="1" si="9"/>
        <v xml:space="preserve"> </v>
      </c>
      <c r="IG58" s="5">
        <f t="shared" ca="1" si="10"/>
        <v>0</v>
      </c>
      <c r="IH58" s="5" t="str">
        <f t="shared" ca="1" si="11"/>
        <v/>
      </c>
      <c r="II58" s="5" t="str">
        <f t="shared" ca="1" si="31"/>
        <v/>
      </c>
      <c r="IJ58" s="5" t="str">
        <f t="shared" ca="1" si="32"/>
        <v/>
      </c>
      <c r="IQ58" s="5">
        <f t="shared" si="33"/>
        <v>87</v>
      </c>
      <c r="IR58" s="5" t="s">
        <v>26</v>
      </c>
      <c r="IS58" s="5">
        <v>87</v>
      </c>
    </row>
    <row r="59" spans="2:253">
      <c r="B59" s="25"/>
      <c r="C59" s="25" t="s">
        <v>275</v>
      </c>
      <c r="D59" s="26">
        <v>16112.15</v>
      </c>
      <c r="E59" s="26">
        <v>29714.54</v>
      </c>
      <c r="F59" s="26">
        <v>11931.356636</v>
      </c>
      <c r="G59" s="26">
        <v>18213.369289999999</v>
      </c>
      <c r="H59" s="26">
        <v>11548.855916</v>
      </c>
      <c r="I59" s="26">
        <v>23541.71326</v>
      </c>
      <c r="J59" s="26">
        <v>25342.216845999999</v>
      </c>
      <c r="K59" s="26">
        <v>12946.525398</v>
      </c>
      <c r="L59" s="26">
        <v>13416.192994000001</v>
      </c>
      <c r="M59" s="26">
        <v>17101.533708000003</v>
      </c>
      <c r="N59" s="26">
        <v>18733.203627999999</v>
      </c>
      <c r="O59" s="26">
        <v>16506.532518</v>
      </c>
      <c r="P59" s="26">
        <v>19066.370965999999</v>
      </c>
      <c r="Q59" s="26">
        <v>22314.377462</v>
      </c>
      <c r="R59"/>
      <c r="S59"/>
      <c r="IB59" s="5">
        <f t="shared" si="14"/>
        <v>59</v>
      </c>
      <c r="IC59" s="5" t="str">
        <f t="shared" si="7"/>
        <v>BG</v>
      </c>
      <c r="ID59" s="5" t="str">
        <f t="shared" ca="1" si="3"/>
        <v xml:space="preserve"> </v>
      </c>
      <c r="IE59" s="5">
        <f t="shared" ca="1" si="8"/>
        <v>60</v>
      </c>
      <c r="IF59" s="5" t="str">
        <f t="shared" ca="1" si="9"/>
        <v xml:space="preserve"> </v>
      </c>
      <c r="IG59" s="5">
        <f t="shared" ca="1" si="10"/>
        <v>0</v>
      </c>
      <c r="IH59" s="5" t="str">
        <f t="shared" ca="1" si="11"/>
        <v/>
      </c>
      <c r="II59" s="5" t="str">
        <f t="shared" ca="1" si="31"/>
        <v/>
      </c>
      <c r="IJ59" s="5" t="str">
        <f t="shared" ca="1" si="32"/>
        <v/>
      </c>
      <c r="IQ59" s="5">
        <f t="shared" si="33"/>
        <v>88</v>
      </c>
      <c r="IR59" s="5" t="s">
        <v>27</v>
      </c>
      <c r="IS59" s="5">
        <v>88</v>
      </c>
    </row>
    <row r="60" spans="2:253">
      <c r="B60" s="25"/>
      <c r="C60" s="25" t="s">
        <v>276</v>
      </c>
      <c r="D60" s="26">
        <v>16112.15</v>
      </c>
      <c r="E60" s="26">
        <v>29714.54</v>
      </c>
      <c r="F60" s="26">
        <v>11931.356636</v>
      </c>
      <c r="G60" s="26">
        <v>18213.369289999999</v>
      </c>
      <c r="H60" s="26">
        <v>11548.855916</v>
      </c>
      <c r="I60" s="26">
        <v>23541.71326</v>
      </c>
      <c r="J60" s="26">
        <v>25342.216845999999</v>
      </c>
      <c r="K60" s="26">
        <v>12946.525398</v>
      </c>
      <c r="L60" s="26">
        <v>13416.192994000001</v>
      </c>
      <c r="M60" s="26">
        <v>17101.533708000003</v>
      </c>
      <c r="N60" s="26">
        <v>18733.203627999999</v>
      </c>
      <c r="O60" s="26">
        <v>16506.532518</v>
      </c>
      <c r="P60" s="26">
        <v>19066.370965999999</v>
      </c>
      <c r="Q60" s="26">
        <v>22314.377462</v>
      </c>
      <c r="R60"/>
      <c r="S60"/>
      <c r="IB60" s="5">
        <f t="shared" si="14"/>
        <v>60</v>
      </c>
      <c r="IC60" s="5" t="str">
        <f t="shared" si="7"/>
        <v>BH</v>
      </c>
      <c r="ID60" s="5" t="str">
        <f t="shared" ca="1" si="3"/>
        <v xml:space="preserve"> </v>
      </c>
      <c r="IE60" s="5">
        <f t="shared" ca="1" si="8"/>
        <v>60</v>
      </c>
      <c r="IF60" s="5" t="str">
        <f t="shared" ca="1" si="9"/>
        <v xml:space="preserve"> </v>
      </c>
      <c r="IG60" s="5">
        <f t="shared" ca="1" si="10"/>
        <v>0</v>
      </c>
      <c r="IH60" s="5" t="str">
        <f t="shared" ca="1" si="11"/>
        <v/>
      </c>
      <c r="II60" s="5" t="str">
        <f t="shared" ca="1" si="31"/>
        <v/>
      </c>
      <c r="IJ60" s="5" t="str">
        <f t="shared" ca="1" si="32"/>
        <v/>
      </c>
      <c r="IQ60" s="5">
        <f t="shared" si="33"/>
        <v>89</v>
      </c>
      <c r="IR60" s="5" t="s">
        <v>28</v>
      </c>
      <c r="IS60" s="5">
        <v>89</v>
      </c>
    </row>
    <row r="61" spans="2:253">
      <c r="B61" s="25"/>
      <c r="C61" s="25" t="s">
        <v>277</v>
      </c>
      <c r="D61" s="26">
        <v>16112.15</v>
      </c>
      <c r="E61" s="26">
        <v>29714.54</v>
      </c>
      <c r="F61" s="26">
        <v>11931.356636</v>
      </c>
      <c r="G61" s="26">
        <v>18213.369289999999</v>
      </c>
      <c r="H61" s="26">
        <v>11548.855916</v>
      </c>
      <c r="I61" s="26">
        <v>23541.71326</v>
      </c>
      <c r="J61" s="26">
        <v>25342.216845999999</v>
      </c>
      <c r="K61" s="26">
        <v>12946.525398</v>
      </c>
      <c r="L61" s="26">
        <v>13416.192994000001</v>
      </c>
      <c r="M61" s="26">
        <v>17101.533708000003</v>
      </c>
      <c r="N61" s="26">
        <v>18733.203627999999</v>
      </c>
      <c r="O61" s="26">
        <v>16506.532518</v>
      </c>
      <c r="P61" s="26">
        <v>19066.370965999999</v>
      </c>
      <c r="Q61" s="26">
        <v>22314.377462</v>
      </c>
      <c r="R61"/>
      <c r="S61"/>
      <c r="IB61" s="5">
        <f t="shared" si="14"/>
        <v>61</v>
      </c>
      <c r="IC61" s="5" t="str">
        <f t="shared" si="7"/>
        <v>BI</v>
      </c>
      <c r="ID61" s="5" t="str">
        <f t="shared" ca="1" si="3"/>
        <v xml:space="preserve"> </v>
      </c>
      <c r="IE61" s="5">
        <f t="shared" ca="1" si="8"/>
        <v>60</v>
      </c>
      <c r="IF61" s="5" t="str">
        <f t="shared" ca="1" si="9"/>
        <v xml:space="preserve"> </v>
      </c>
      <c r="IG61" s="5">
        <f t="shared" ca="1" si="10"/>
        <v>0</v>
      </c>
      <c r="IH61" s="5" t="str">
        <f t="shared" ca="1" si="11"/>
        <v/>
      </c>
      <c r="II61" s="5" t="str">
        <f t="shared" ca="1" si="31"/>
        <v/>
      </c>
      <c r="IJ61" s="5" t="str">
        <f t="shared" ca="1" si="32"/>
        <v/>
      </c>
      <c r="IQ61" s="5">
        <f t="shared" si="33"/>
        <v>90</v>
      </c>
      <c r="IR61" s="5" t="s">
        <v>29</v>
      </c>
      <c r="IS61" s="5">
        <v>90</v>
      </c>
    </row>
    <row r="62" spans="2:253">
      <c r="B62" s="25"/>
      <c r="C62" s="25" t="s">
        <v>278</v>
      </c>
      <c r="D62" s="26">
        <v>16112.15</v>
      </c>
      <c r="E62" s="26">
        <v>29714.54</v>
      </c>
      <c r="F62" s="26">
        <v>11931.356636</v>
      </c>
      <c r="G62" s="26">
        <v>18213.369289999999</v>
      </c>
      <c r="H62" s="26">
        <v>11548.855916</v>
      </c>
      <c r="I62" s="26">
        <v>23541.71326</v>
      </c>
      <c r="J62" s="26">
        <v>25342.216845999999</v>
      </c>
      <c r="K62" s="26">
        <v>12946.525398</v>
      </c>
      <c r="L62" s="26">
        <v>13416.192994000001</v>
      </c>
      <c r="M62" s="26">
        <v>17101.533708000003</v>
      </c>
      <c r="N62" s="26">
        <v>18733.203627999999</v>
      </c>
      <c r="O62" s="26">
        <v>16506.532518</v>
      </c>
      <c r="P62" s="26">
        <v>19066.370965999999</v>
      </c>
      <c r="Q62" s="26">
        <v>22314.377462</v>
      </c>
      <c r="R62"/>
      <c r="S62"/>
      <c r="IB62" s="5">
        <f t="shared" si="14"/>
        <v>62</v>
      </c>
      <c r="IC62" s="5" t="str">
        <f t="shared" si="7"/>
        <v>BJ</v>
      </c>
      <c r="ID62" s="5" t="str">
        <f t="shared" ca="1" si="3"/>
        <v xml:space="preserve"> </v>
      </c>
      <c r="IE62" s="5">
        <f t="shared" ca="1" si="8"/>
        <v>60</v>
      </c>
      <c r="IF62" s="5" t="str">
        <f t="shared" ca="1" si="9"/>
        <v xml:space="preserve"> </v>
      </c>
      <c r="IG62" s="5">
        <f t="shared" ca="1" si="10"/>
        <v>0</v>
      </c>
      <c r="IH62" s="5" t="str">
        <f t="shared" ca="1" si="11"/>
        <v/>
      </c>
      <c r="II62" s="5" t="str">
        <f t="shared" ca="1" si="31"/>
        <v/>
      </c>
      <c r="IJ62" s="5" t="str">
        <f t="shared" ca="1" si="32"/>
        <v xml:space="preserve"> </v>
      </c>
      <c r="IQ62" s="5">
        <f t="shared" si="33"/>
        <v>91</v>
      </c>
      <c r="IR62" s="5" t="s">
        <v>30</v>
      </c>
      <c r="IS62" s="5">
        <v>91</v>
      </c>
    </row>
    <row r="63" spans="2:253">
      <c r="B63" s="25"/>
      <c r="C63" s="25" t="s">
        <v>279</v>
      </c>
      <c r="D63" s="26">
        <v>16112.15</v>
      </c>
      <c r="E63" s="26">
        <v>29714.54</v>
      </c>
      <c r="F63" s="26">
        <v>11931.356636</v>
      </c>
      <c r="G63" s="26">
        <v>18213.369289999999</v>
      </c>
      <c r="H63" s="26">
        <v>11548.855916</v>
      </c>
      <c r="I63" s="26">
        <v>23541.71326</v>
      </c>
      <c r="J63" s="26">
        <v>25342.216845999999</v>
      </c>
      <c r="K63" s="26">
        <v>12946.525398</v>
      </c>
      <c r="L63" s="26">
        <v>13416.192994000001</v>
      </c>
      <c r="M63" s="26">
        <v>17101.533708000003</v>
      </c>
      <c r="N63" s="26">
        <v>18733.203627999999</v>
      </c>
      <c r="O63" s="26">
        <v>16506.532518</v>
      </c>
      <c r="P63" s="26">
        <v>19066.370965999999</v>
      </c>
      <c r="Q63" s="26">
        <v>22314.377462</v>
      </c>
      <c r="R63"/>
      <c r="S63"/>
      <c r="IQ63" s="5">
        <f t="shared" si="33"/>
        <v>92</v>
      </c>
      <c r="IR63" s="5" t="s">
        <v>31</v>
      </c>
      <c r="IS63" s="5">
        <v>92</v>
      </c>
    </row>
    <row r="64" spans="2:253">
      <c r="B64" s="25"/>
      <c r="C64" s="25" t="s">
        <v>280</v>
      </c>
      <c r="D64" s="26">
        <v>16112.15</v>
      </c>
      <c r="E64" s="26">
        <v>29714.54</v>
      </c>
      <c r="F64" s="26">
        <v>11931.356636</v>
      </c>
      <c r="G64" s="26">
        <v>18213.369289999999</v>
      </c>
      <c r="H64" s="26">
        <v>11548.855916</v>
      </c>
      <c r="I64" s="26">
        <v>23541.71326</v>
      </c>
      <c r="J64" s="26">
        <v>25342.216845999999</v>
      </c>
      <c r="K64" s="26">
        <v>12946.525398</v>
      </c>
      <c r="L64" s="26">
        <v>13416.192994000001</v>
      </c>
      <c r="M64" s="26">
        <v>17101.533708000003</v>
      </c>
      <c r="N64" s="26">
        <v>18733.203627999999</v>
      </c>
      <c r="O64" s="26">
        <v>16506.532518</v>
      </c>
      <c r="P64" s="26">
        <v>19066.370965999999</v>
      </c>
      <c r="Q64" s="26">
        <v>22314.377462</v>
      </c>
      <c r="R64"/>
      <c r="S64"/>
      <c r="IQ64" s="5">
        <f t="shared" si="33"/>
        <v>93</v>
      </c>
      <c r="IR64" s="5" t="s">
        <v>32</v>
      </c>
      <c r="IS64" s="5">
        <v>93</v>
      </c>
    </row>
    <row r="65" spans="2:253">
      <c r="B65" s="25"/>
      <c r="C65" s="25" t="s">
        <v>281</v>
      </c>
      <c r="D65" s="26">
        <v>16112.15</v>
      </c>
      <c r="E65" s="26">
        <v>29714.54</v>
      </c>
      <c r="F65" s="26">
        <v>11931.356636</v>
      </c>
      <c r="G65" s="26">
        <v>18213.369289999999</v>
      </c>
      <c r="H65" s="26">
        <v>11548.855916</v>
      </c>
      <c r="I65" s="26">
        <v>23541.71326</v>
      </c>
      <c r="J65" s="26">
        <v>25342.216845999999</v>
      </c>
      <c r="K65" s="26">
        <v>12946.525398</v>
      </c>
      <c r="L65" s="26">
        <v>13416.192994000001</v>
      </c>
      <c r="M65" s="26">
        <v>17101.533708000003</v>
      </c>
      <c r="N65" s="26">
        <v>18733.203627999999</v>
      </c>
      <c r="O65" s="26">
        <v>16506.532518</v>
      </c>
      <c r="P65" s="26">
        <v>19066.370965999999</v>
      </c>
      <c r="Q65" s="26">
        <v>22314.377462</v>
      </c>
      <c r="R65"/>
      <c r="S65"/>
      <c r="IQ65" s="5">
        <f t="shared" si="33"/>
        <v>94</v>
      </c>
      <c r="IR65" s="5" t="s">
        <v>33</v>
      </c>
      <c r="IS65" s="5">
        <v>94</v>
      </c>
    </row>
    <row r="66" spans="2:253">
      <c r="B66" s="25"/>
      <c r="C66" s="25" t="s">
        <v>282</v>
      </c>
      <c r="D66" s="26">
        <v>16112.15</v>
      </c>
      <c r="E66" s="26">
        <v>29714.54</v>
      </c>
      <c r="F66" s="26">
        <v>11931.356636</v>
      </c>
      <c r="G66" s="26">
        <v>18213.369289999999</v>
      </c>
      <c r="H66" s="26">
        <v>11548.855916</v>
      </c>
      <c r="I66" s="26">
        <v>23541.71326</v>
      </c>
      <c r="J66" s="26">
        <v>25342.216845999999</v>
      </c>
      <c r="K66" s="26">
        <v>12946.525398</v>
      </c>
      <c r="L66" s="26">
        <v>13416.192994000001</v>
      </c>
      <c r="M66" s="26">
        <v>17101.533708000003</v>
      </c>
      <c r="N66" s="26">
        <v>18733.203627999999</v>
      </c>
      <c r="O66" s="26">
        <v>16506.532518</v>
      </c>
      <c r="P66" s="26">
        <v>19066.370965999999</v>
      </c>
      <c r="Q66" s="26">
        <v>22314.377462</v>
      </c>
      <c r="R66"/>
      <c r="S66"/>
      <c r="IQ66" s="5">
        <f t="shared" si="33"/>
        <v>95</v>
      </c>
      <c r="IR66" s="5" t="s">
        <v>0</v>
      </c>
      <c r="IS66" s="5">
        <v>95</v>
      </c>
    </row>
    <row r="67" spans="2:253">
      <c r="B67" s="25"/>
      <c r="C67" s="25" t="s">
        <v>283</v>
      </c>
      <c r="D67" s="26">
        <v>16112.15</v>
      </c>
      <c r="E67" s="26">
        <v>29714.54</v>
      </c>
      <c r="F67" s="26">
        <v>11931.356636</v>
      </c>
      <c r="G67" s="26">
        <v>18213.369289999999</v>
      </c>
      <c r="H67" s="26">
        <v>11548.855916</v>
      </c>
      <c r="I67" s="26">
        <v>23541.71326</v>
      </c>
      <c r="J67" s="26">
        <v>25342.216845999999</v>
      </c>
      <c r="K67" s="26">
        <v>12946.525398</v>
      </c>
      <c r="L67" s="26">
        <v>13416.192994000001</v>
      </c>
      <c r="M67" s="26">
        <v>17101.533708000003</v>
      </c>
      <c r="N67" s="26">
        <v>18733.203627999999</v>
      </c>
      <c r="O67" s="26">
        <v>16506.532518</v>
      </c>
      <c r="P67" s="26">
        <v>19066.370965999999</v>
      </c>
      <c r="Q67" s="26">
        <v>22314.377462</v>
      </c>
      <c r="R67"/>
      <c r="S67"/>
      <c r="IQ67" s="5">
        <f t="shared" si="33"/>
        <v>96</v>
      </c>
      <c r="IR67" s="5" t="s">
        <v>34</v>
      </c>
      <c r="IS67" s="5">
        <v>96</v>
      </c>
    </row>
    <row r="68" spans="2:253">
      <c r="B68" s="25"/>
      <c r="C68" s="25" t="s">
        <v>284</v>
      </c>
      <c r="D68" s="26">
        <v>16112.15</v>
      </c>
      <c r="E68" s="26">
        <v>29714.54</v>
      </c>
      <c r="F68" s="26">
        <v>11931.356636</v>
      </c>
      <c r="G68" s="26">
        <v>18213.369289999999</v>
      </c>
      <c r="H68" s="26">
        <v>11548.855916</v>
      </c>
      <c r="I68" s="26">
        <v>23541.71326</v>
      </c>
      <c r="J68" s="26">
        <v>25342.216845999999</v>
      </c>
      <c r="K68" s="26">
        <v>12946.525398</v>
      </c>
      <c r="L68" s="26">
        <v>13416.192994000001</v>
      </c>
      <c r="M68" s="26">
        <v>17101.533708000003</v>
      </c>
      <c r="N68" s="26">
        <v>18733.203627999999</v>
      </c>
      <c r="O68" s="26">
        <v>16506.532518</v>
      </c>
      <c r="P68" s="26">
        <v>19066.370965999999</v>
      </c>
      <c r="Q68" s="26">
        <v>22314.377462</v>
      </c>
      <c r="R68"/>
      <c r="S68"/>
      <c r="IQ68" s="5">
        <f t="shared" si="33"/>
        <v>97</v>
      </c>
      <c r="IR68" s="5" t="s">
        <v>35</v>
      </c>
      <c r="IS68" s="5">
        <v>97</v>
      </c>
    </row>
    <row r="69" spans="2:253">
      <c r="B69" s="25"/>
      <c r="C69" s="25" t="s">
        <v>285</v>
      </c>
      <c r="D69" s="26">
        <v>16112.15</v>
      </c>
      <c r="E69" s="26">
        <v>29714.54</v>
      </c>
      <c r="F69" s="26">
        <v>11931.356636</v>
      </c>
      <c r="G69" s="26">
        <v>18213.369289999999</v>
      </c>
      <c r="H69" s="26">
        <v>11548.855916</v>
      </c>
      <c r="I69" s="26">
        <v>23541.71326</v>
      </c>
      <c r="J69" s="26">
        <v>25342.216845999999</v>
      </c>
      <c r="K69" s="26">
        <v>12946.525398</v>
      </c>
      <c r="L69" s="26">
        <v>13416.192994000001</v>
      </c>
      <c r="M69" s="26">
        <v>17101.533708000003</v>
      </c>
      <c r="N69" s="26">
        <v>18733.203627999999</v>
      </c>
      <c r="O69" s="26">
        <v>16506.532518</v>
      </c>
      <c r="P69" s="26">
        <v>19066.370965999999</v>
      </c>
      <c r="Q69" s="26">
        <v>22314.377462</v>
      </c>
      <c r="R69"/>
      <c r="S69"/>
      <c r="IQ69" s="5">
        <f t="shared" si="33"/>
        <v>98</v>
      </c>
      <c r="IR69" s="5" t="s">
        <v>36</v>
      </c>
      <c r="IS69" s="5">
        <v>98</v>
      </c>
    </row>
    <row r="70" spans="2:253">
      <c r="B70" s="25"/>
      <c r="C70" s="25" t="s">
        <v>286</v>
      </c>
      <c r="D70" s="26">
        <v>16112.15</v>
      </c>
      <c r="E70" s="26">
        <v>29714.54</v>
      </c>
      <c r="F70" s="26">
        <v>11931.356636</v>
      </c>
      <c r="G70" s="26">
        <v>18213.369289999999</v>
      </c>
      <c r="H70" s="26">
        <v>11548.855916</v>
      </c>
      <c r="I70" s="26">
        <v>23541.71326</v>
      </c>
      <c r="J70" s="26">
        <v>25342.216845999999</v>
      </c>
      <c r="K70" s="26">
        <v>12946.525398</v>
      </c>
      <c r="L70" s="26">
        <v>13416.192994000001</v>
      </c>
      <c r="M70" s="26">
        <v>17101.533708000003</v>
      </c>
      <c r="N70" s="26">
        <v>18733.203627999999</v>
      </c>
      <c r="O70" s="26">
        <v>16506.532518</v>
      </c>
      <c r="P70" s="26">
        <v>19066.370965999999</v>
      </c>
      <c r="Q70" s="26">
        <v>22314.377462</v>
      </c>
      <c r="R70"/>
      <c r="S70"/>
      <c r="IQ70" s="5">
        <f t="shared" si="33"/>
        <v>99</v>
      </c>
      <c r="IR70" s="5" t="s">
        <v>37</v>
      </c>
      <c r="IS70" s="5">
        <v>99</v>
      </c>
    </row>
    <row r="71" spans="2:253">
      <c r="B71" s="25"/>
      <c r="C71" s="25" t="s">
        <v>287</v>
      </c>
      <c r="D71" s="26">
        <v>16112.15</v>
      </c>
      <c r="E71" s="26">
        <v>29714.54</v>
      </c>
      <c r="F71" s="26">
        <v>11931.356636</v>
      </c>
      <c r="G71" s="26">
        <v>18213.369289999999</v>
      </c>
      <c r="H71" s="26">
        <v>11548.855916</v>
      </c>
      <c r="I71" s="26">
        <v>23541.71326</v>
      </c>
      <c r="J71" s="26">
        <v>25342.216845999999</v>
      </c>
      <c r="K71" s="26">
        <v>12946.525398</v>
      </c>
      <c r="L71" s="26">
        <v>13416.192994000001</v>
      </c>
      <c r="M71" s="26">
        <v>17101.533708000003</v>
      </c>
      <c r="N71" s="26">
        <v>18733.203627999999</v>
      </c>
      <c r="O71" s="26">
        <v>16506.532518</v>
      </c>
      <c r="P71" s="26">
        <v>19066.370965999999</v>
      </c>
      <c r="Q71" s="26">
        <v>22314.377462</v>
      </c>
      <c r="R71"/>
      <c r="S71"/>
      <c r="IQ71" s="5">
        <f t="shared" si="33"/>
        <v>100</v>
      </c>
      <c r="IR71" s="5" t="s">
        <v>38</v>
      </c>
      <c r="IS71" s="5">
        <v>100</v>
      </c>
    </row>
    <row r="72" spans="2:253">
      <c r="B72" s="25"/>
      <c r="C72" s="25" t="s">
        <v>288</v>
      </c>
      <c r="D72" s="26">
        <v>16112.15</v>
      </c>
      <c r="E72" s="26">
        <v>29714.54</v>
      </c>
      <c r="F72" s="26">
        <v>11931.356636</v>
      </c>
      <c r="G72" s="26">
        <v>18213.369289999999</v>
      </c>
      <c r="H72" s="26">
        <v>11548.855916</v>
      </c>
      <c r="I72" s="26">
        <v>23541.71326</v>
      </c>
      <c r="J72" s="26">
        <v>25342.216845999999</v>
      </c>
      <c r="K72" s="26">
        <v>12946.525398</v>
      </c>
      <c r="L72" s="26">
        <v>13416.192994000001</v>
      </c>
      <c r="M72" s="26">
        <v>17101.533708000003</v>
      </c>
      <c r="N72" s="26">
        <v>18733.203627999999</v>
      </c>
      <c r="O72" s="26">
        <v>16506.532518</v>
      </c>
      <c r="P72" s="26">
        <v>19066.370965999999</v>
      </c>
      <c r="Q72" s="26">
        <v>22314.377462</v>
      </c>
      <c r="R72"/>
      <c r="S72"/>
      <c r="IQ72" s="5">
        <f t="shared" si="33"/>
        <v>101</v>
      </c>
      <c r="IR72" s="5" t="s">
        <v>39</v>
      </c>
      <c r="IS72" s="5">
        <v>101</v>
      </c>
    </row>
    <row r="73" spans="2:253">
      <c r="B73" s="25"/>
      <c r="C73" s="25" t="s">
        <v>289</v>
      </c>
      <c r="D73" s="26">
        <v>16112.15</v>
      </c>
      <c r="E73" s="26">
        <v>29714.54</v>
      </c>
      <c r="F73" s="26">
        <v>11931.356636</v>
      </c>
      <c r="G73" s="26">
        <v>18213.369289999999</v>
      </c>
      <c r="H73" s="26">
        <v>11548.855916</v>
      </c>
      <c r="I73" s="26">
        <v>23541.71326</v>
      </c>
      <c r="J73" s="26">
        <v>25342.216845999999</v>
      </c>
      <c r="K73" s="26">
        <v>12946.525398</v>
      </c>
      <c r="L73" s="26">
        <v>13416.192994000001</v>
      </c>
      <c r="M73" s="26">
        <v>17101.533708000003</v>
      </c>
      <c r="N73" s="26">
        <v>18733.203627999999</v>
      </c>
      <c r="O73" s="26">
        <v>16506.532518</v>
      </c>
      <c r="P73" s="26">
        <v>19066.370965999999</v>
      </c>
      <c r="Q73" s="26">
        <v>22314.377462</v>
      </c>
      <c r="R73"/>
      <c r="S73"/>
      <c r="IQ73" s="5">
        <f t="shared" si="33"/>
        <v>102</v>
      </c>
      <c r="IR73" s="5" t="s">
        <v>40</v>
      </c>
      <c r="IS73" s="5">
        <v>102</v>
      </c>
    </row>
    <row r="74" spans="2:253">
      <c r="B74" s="25"/>
      <c r="C74" s="25" t="s">
        <v>290</v>
      </c>
      <c r="D74" s="26">
        <v>16112.15</v>
      </c>
      <c r="E74" s="26">
        <v>29714.54</v>
      </c>
      <c r="F74" s="26">
        <v>11931.356636</v>
      </c>
      <c r="G74" s="26">
        <v>18213.369289999999</v>
      </c>
      <c r="H74" s="26">
        <v>11548.855916</v>
      </c>
      <c r="I74" s="26">
        <v>23541.71326</v>
      </c>
      <c r="J74" s="26">
        <v>25342.216845999999</v>
      </c>
      <c r="K74" s="26">
        <v>12946.525398</v>
      </c>
      <c r="L74" s="26">
        <v>13416.192994000001</v>
      </c>
      <c r="M74" s="26">
        <v>17101.533708000003</v>
      </c>
      <c r="N74" s="26">
        <v>18733.203627999999</v>
      </c>
      <c r="O74" s="26">
        <v>16506.532518</v>
      </c>
      <c r="P74" s="26">
        <v>19066.370965999999</v>
      </c>
      <c r="Q74" s="26">
        <v>22314.377462</v>
      </c>
      <c r="R74"/>
      <c r="S74"/>
      <c r="IQ74" s="5">
        <f t="shared" si="33"/>
        <v>103</v>
      </c>
      <c r="IR74" s="5" t="s">
        <v>55</v>
      </c>
      <c r="IS74" s="5">
        <v>103</v>
      </c>
    </row>
    <row r="75" spans="2:253">
      <c r="B75" s="25"/>
      <c r="C75" s="25" t="s">
        <v>291</v>
      </c>
      <c r="D75" s="26">
        <v>16112.15</v>
      </c>
      <c r="E75" s="26">
        <v>29714.54</v>
      </c>
      <c r="F75" s="26">
        <v>11931.356636</v>
      </c>
      <c r="G75" s="26">
        <v>18213.369289999999</v>
      </c>
      <c r="H75" s="26">
        <v>11548.855916</v>
      </c>
      <c r="I75" s="26">
        <v>23541.71326</v>
      </c>
      <c r="J75" s="26">
        <v>25342.216845999999</v>
      </c>
      <c r="K75" s="26">
        <v>12946.525398</v>
      </c>
      <c r="L75" s="26">
        <v>13416.192994000001</v>
      </c>
      <c r="M75" s="26">
        <v>17101.533708000003</v>
      </c>
      <c r="N75" s="26">
        <v>18733.203627999999</v>
      </c>
      <c r="O75" s="26">
        <v>16506.532518</v>
      </c>
      <c r="P75" s="26">
        <v>19066.370965999999</v>
      </c>
      <c r="Q75" s="26">
        <v>22314.377462</v>
      </c>
      <c r="R75"/>
      <c r="S75"/>
      <c r="IQ75" s="5">
        <f t="shared" si="33"/>
        <v>104</v>
      </c>
      <c r="IR75" s="5" t="s">
        <v>41</v>
      </c>
      <c r="IS75" s="5">
        <v>104</v>
      </c>
    </row>
    <row r="76" spans="2:253">
      <c r="B76" s="25"/>
      <c r="C76" s="25" t="s">
        <v>292</v>
      </c>
      <c r="D76" s="26">
        <v>16112.15</v>
      </c>
      <c r="E76" s="26">
        <v>29714.54</v>
      </c>
      <c r="F76" s="26">
        <v>11931.356636</v>
      </c>
      <c r="G76" s="26">
        <v>18213.369289999999</v>
      </c>
      <c r="H76" s="26">
        <v>11548.855916</v>
      </c>
      <c r="I76" s="26">
        <v>23541.71326</v>
      </c>
      <c r="J76" s="26">
        <v>25342.216845999999</v>
      </c>
      <c r="K76" s="26">
        <v>12946.525398</v>
      </c>
      <c r="L76" s="26">
        <v>13416.192994000001</v>
      </c>
      <c r="M76" s="26">
        <v>17101.533708000003</v>
      </c>
      <c r="N76" s="26">
        <v>18733.203627999999</v>
      </c>
      <c r="O76" s="26">
        <v>16506.532518</v>
      </c>
      <c r="P76" s="26">
        <v>19066.370965999999</v>
      </c>
      <c r="Q76" s="26">
        <v>22314.377462</v>
      </c>
      <c r="R76"/>
      <c r="S76"/>
      <c r="IQ76" s="5">
        <f t="shared" si="33"/>
        <v>105</v>
      </c>
      <c r="IR76" s="5" t="s">
        <v>42</v>
      </c>
      <c r="IS76" s="5">
        <v>105</v>
      </c>
    </row>
    <row r="77" spans="2:253">
      <c r="B77" s="25"/>
      <c r="C77" s="25" t="s">
        <v>293</v>
      </c>
      <c r="D77" s="26">
        <v>16112.15</v>
      </c>
      <c r="E77" s="26">
        <v>29714.54</v>
      </c>
      <c r="F77" s="26">
        <v>11931.356636</v>
      </c>
      <c r="G77" s="26">
        <v>18213.369289999999</v>
      </c>
      <c r="H77" s="26">
        <v>11548.855916</v>
      </c>
      <c r="I77" s="26">
        <v>23541.71326</v>
      </c>
      <c r="J77" s="26">
        <v>25342.216845999999</v>
      </c>
      <c r="K77" s="26">
        <v>12946.525398</v>
      </c>
      <c r="L77" s="26">
        <v>13416.192994000001</v>
      </c>
      <c r="M77" s="26">
        <v>17101.533708000003</v>
      </c>
      <c r="N77" s="26">
        <v>18733.203627999999</v>
      </c>
      <c r="O77" s="26">
        <v>16506.532518</v>
      </c>
      <c r="P77" s="26">
        <v>19066.370965999999</v>
      </c>
      <c r="Q77" s="26">
        <v>22314.377462</v>
      </c>
      <c r="R77"/>
      <c r="S77"/>
      <c r="IQ77" s="5">
        <f t="shared" si="33"/>
        <v>106</v>
      </c>
      <c r="IR77" s="5" t="s">
        <v>43</v>
      </c>
      <c r="IS77" s="5">
        <v>106</v>
      </c>
    </row>
    <row r="78" spans="2:253">
      <c r="B78" s="25"/>
      <c r="C78" s="25" t="s">
        <v>294</v>
      </c>
      <c r="D78" s="26">
        <v>16112.15</v>
      </c>
      <c r="E78" s="26">
        <v>29714.54</v>
      </c>
      <c r="F78" s="26">
        <v>11931.356636</v>
      </c>
      <c r="G78" s="26">
        <v>18213.369289999999</v>
      </c>
      <c r="H78" s="26">
        <v>11548.855916</v>
      </c>
      <c r="I78" s="26">
        <v>23541.71326</v>
      </c>
      <c r="J78" s="26">
        <v>25342.216845999999</v>
      </c>
      <c r="K78" s="26">
        <v>12946.525398</v>
      </c>
      <c r="L78" s="26">
        <v>13416.192994000001</v>
      </c>
      <c r="M78" s="26">
        <v>17101.533708000003</v>
      </c>
      <c r="N78" s="26">
        <v>18733.203627999999</v>
      </c>
      <c r="O78" s="26">
        <v>16506.532518</v>
      </c>
      <c r="P78" s="26">
        <v>19066.370965999999</v>
      </c>
      <c r="Q78" s="26">
        <v>22314.377462</v>
      </c>
      <c r="R78"/>
      <c r="S78"/>
      <c r="IQ78" s="5">
        <f t="shared" si="33"/>
        <v>107</v>
      </c>
      <c r="IR78" s="5" t="s">
        <v>44</v>
      </c>
      <c r="IS78" s="5">
        <v>107</v>
      </c>
    </row>
    <row r="79" spans="2:253">
      <c r="B79" s="25"/>
      <c r="C79" s="25" t="s">
        <v>295</v>
      </c>
      <c r="D79" s="26">
        <v>16112.15</v>
      </c>
      <c r="E79" s="26">
        <v>29714.54</v>
      </c>
      <c r="F79" s="26">
        <v>11931.356636</v>
      </c>
      <c r="G79" s="26">
        <v>18213.369289999999</v>
      </c>
      <c r="H79" s="26">
        <v>11548.855916</v>
      </c>
      <c r="I79" s="26">
        <v>23541.71326</v>
      </c>
      <c r="J79" s="26">
        <v>25342.216845999999</v>
      </c>
      <c r="K79" s="26">
        <v>12946.525398</v>
      </c>
      <c r="L79" s="26">
        <v>13416.192994000001</v>
      </c>
      <c r="M79" s="26">
        <v>17101.533708000003</v>
      </c>
      <c r="N79" s="26">
        <v>18733.203627999999</v>
      </c>
      <c r="O79" s="26">
        <v>16506.532518</v>
      </c>
      <c r="P79" s="26">
        <v>19066.370965999999</v>
      </c>
      <c r="Q79" s="26">
        <v>22314.377462</v>
      </c>
      <c r="R79"/>
      <c r="S79"/>
      <c r="IQ79" s="5">
        <f t="shared" si="33"/>
        <v>108</v>
      </c>
      <c r="IR79" s="5" t="s">
        <v>1</v>
      </c>
      <c r="IS79" s="5">
        <v>108</v>
      </c>
    </row>
    <row r="80" spans="2:253">
      <c r="B80" s="25"/>
      <c r="C80" s="25" t="s">
        <v>296</v>
      </c>
      <c r="D80" s="26">
        <v>16112.15</v>
      </c>
      <c r="E80" s="26">
        <v>29714.54</v>
      </c>
      <c r="F80" s="26">
        <v>11931.356636</v>
      </c>
      <c r="G80" s="26">
        <v>18213.369289999999</v>
      </c>
      <c r="H80" s="26">
        <v>11548.855916</v>
      </c>
      <c r="I80" s="26">
        <v>23541.71326</v>
      </c>
      <c r="J80" s="26">
        <v>25342.216845999999</v>
      </c>
      <c r="K80" s="26">
        <v>12946.525398</v>
      </c>
      <c r="L80" s="26">
        <v>13416.192994000001</v>
      </c>
      <c r="M80" s="26">
        <v>17101.533708000003</v>
      </c>
      <c r="N80" s="26">
        <v>18733.203627999999</v>
      </c>
      <c r="O80" s="26">
        <v>16506.532518</v>
      </c>
      <c r="P80" s="26">
        <v>19066.370965999999</v>
      </c>
      <c r="Q80" s="26">
        <v>22314.377462</v>
      </c>
      <c r="R80"/>
      <c r="S80"/>
      <c r="IQ80" s="5">
        <f t="shared" si="33"/>
        <v>109</v>
      </c>
      <c r="IR80" s="5" t="s">
        <v>45</v>
      </c>
      <c r="IS80" s="5">
        <v>109</v>
      </c>
    </row>
    <row r="81" spans="2:253">
      <c r="B81" s="25"/>
      <c r="C81" s="25" t="s">
        <v>297</v>
      </c>
      <c r="D81" s="26">
        <v>16112.15</v>
      </c>
      <c r="E81" s="26">
        <v>29714.54</v>
      </c>
      <c r="F81" s="26">
        <v>11931.356636</v>
      </c>
      <c r="G81" s="26">
        <v>18213.369289999999</v>
      </c>
      <c r="H81" s="26">
        <v>11548.855916</v>
      </c>
      <c r="I81" s="26">
        <v>23541.71326</v>
      </c>
      <c r="J81" s="26">
        <v>25342.216845999999</v>
      </c>
      <c r="K81" s="26">
        <v>12946.525398</v>
      </c>
      <c r="L81" s="26">
        <v>13416.192994000001</v>
      </c>
      <c r="M81" s="26">
        <v>17101.533708000003</v>
      </c>
      <c r="N81" s="26">
        <v>18733.203627999999</v>
      </c>
      <c r="O81" s="26">
        <v>16506.532518</v>
      </c>
      <c r="P81" s="26">
        <v>19066.370965999999</v>
      </c>
      <c r="Q81" s="26">
        <v>22314.377462</v>
      </c>
      <c r="R81"/>
      <c r="S81"/>
      <c r="IQ81" s="5">
        <f t="shared" si="33"/>
        <v>110</v>
      </c>
      <c r="IR81" s="5" t="s">
        <v>2</v>
      </c>
      <c r="IS81" s="5">
        <v>110</v>
      </c>
    </row>
    <row r="82" spans="2:253">
      <c r="B82" s="25"/>
      <c r="C82" s="25" t="s">
        <v>298</v>
      </c>
      <c r="D82" s="26">
        <v>16112.15</v>
      </c>
      <c r="E82" s="26">
        <v>29714.54</v>
      </c>
      <c r="F82" s="26">
        <v>11931.356636</v>
      </c>
      <c r="G82" s="26">
        <v>18213.369289999999</v>
      </c>
      <c r="H82" s="26">
        <v>11548.855916</v>
      </c>
      <c r="I82" s="26">
        <v>23541.71326</v>
      </c>
      <c r="J82" s="26">
        <v>25342.216845999999</v>
      </c>
      <c r="K82" s="26">
        <v>12946.525398</v>
      </c>
      <c r="L82" s="26">
        <v>13416.192994000001</v>
      </c>
      <c r="M82" s="26">
        <v>17101.533708000003</v>
      </c>
      <c r="N82" s="26">
        <v>18733.203627999999</v>
      </c>
      <c r="O82" s="26">
        <v>16506.532518</v>
      </c>
      <c r="P82" s="26">
        <v>19066.370965999999</v>
      </c>
      <c r="Q82" s="26">
        <v>22314.377462</v>
      </c>
      <c r="R82"/>
      <c r="S82"/>
      <c r="IQ82" s="5">
        <f t="shared" si="33"/>
        <v>111</v>
      </c>
      <c r="IR82" s="5" t="s">
        <v>3</v>
      </c>
      <c r="IS82" s="5">
        <v>111</v>
      </c>
    </row>
    <row r="83" spans="2:253">
      <c r="B83" s="25"/>
      <c r="C83" s="25" t="s">
        <v>299</v>
      </c>
      <c r="D83" s="26">
        <v>16112.15</v>
      </c>
      <c r="E83" s="26">
        <v>29714.54</v>
      </c>
      <c r="F83" s="26">
        <v>11931.356636</v>
      </c>
      <c r="G83" s="26">
        <v>18213.369289999999</v>
      </c>
      <c r="H83" s="26">
        <v>11548.855916</v>
      </c>
      <c r="I83" s="26">
        <v>23541.71326</v>
      </c>
      <c r="J83" s="26">
        <v>25342.216845999999</v>
      </c>
      <c r="K83" s="26">
        <v>12946.525398</v>
      </c>
      <c r="L83" s="26">
        <v>13416.192994000001</v>
      </c>
      <c r="M83" s="26">
        <v>17101.533708000003</v>
      </c>
      <c r="N83" s="26">
        <v>18733.203627999999</v>
      </c>
      <c r="O83" s="26">
        <v>16506.532518</v>
      </c>
      <c r="P83" s="26">
        <v>19066.370965999999</v>
      </c>
      <c r="Q83" s="26">
        <v>22314.377462</v>
      </c>
      <c r="R83"/>
      <c r="S83"/>
      <c r="IQ83" s="5">
        <f t="shared" si="33"/>
        <v>112</v>
      </c>
      <c r="IR83" s="5" t="s">
        <v>46</v>
      </c>
      <c r="IS83" s="5">
        <v>112</v>
      </c>
    </row>
    <row r="84" spans="2:253">
      <c r="B84" s="25"/>
      <c r="C84" s="25" t="s">
        <v>300</v>
      </c>
      <c r="D84" s="26">
        <v>608.45962964623106</v>
      </c>
      <c r="E84" s="26">
        <v>185.90150209068935</v>
      </c>
      <c r="F84" s="26">
        <v>1787.0417157666227</v>
      </c>
      <c r="G84" s="26">
        <v>3973.8657575544103</v>
      </c>
      <c r="H84" s="26">
        <v>3088.0858330137748</v>
      </c>
      <c r="I84" s="26">
        <v>884.72745091137381</v>
      </c>
      <c r="J84" s="26">
        <v>3319.1489705337031</v>
      </c>
      <c r="K84" s="26">
        <v>3001.9808839855432</v>
      </c>
      <c r="L84" s="26">
        <v>395.92002205899041</v>
      </c>
      <c r="M84" s="26">
        <v>4002.904082511267</v>
      </c>
      <c r="N84" s="26">
        <v>3405.5747014001377</v>
      </c>
      <c r="O84" s="26">
        <v>2548.6948826832477</v>
      </c>
      <c r="P84" s="26">
        <v>4927.650048942668</v>
      </c>
      <c r="Q84" s="26">
        <v>4608.9535080527858</v>
      </c>
      <c r="R84"/>
      <c r="IQ84" s="5">
        <f t="shared" si="33"/>
        <v>113</v>
      </c>
      <c r="IR84" s="5" t="s">
        <v>47</v>
      </c>
      <c r="IS84" s="5">
        <v>113</v>
      </c>
    </row>
    <row r="85" spans="2:253">
      <c r="B85" s="25"/>
      <c r="C85" s="25" t="s">
        <v>301</v>
      </c>
      <c r="D85" s="26">
        <v>529.11960421887466</v>
      </c>
      <c r="E85" s="26">
        <v>2835.3381634101734</v>
      </c>
      <c r="F85" s="26">
        <v>1887.9410192886064</v>
      </c>
      <c r="G85" s="26">
        <v>4596.5238720914203</v>
      </c>
      <c r="H85" s="26">
        <v>859.49605322096772</v>
      </c>
      <c r="I85" s="26">
        <v>4293.9534108234229</v>
      </c>
      <c r="J85" s="26">
        <v>4404.6356640837785</v>
      </c>
      <c r="K85" s="26">
        <v>593.88082264960349</v>
      </c>
      <c r="L85" s="26">
        <v>2598.1081897289646</v>
      </c>
      <c r="M85" s="26">
        <v>3790.0240150170157</v>
      </c>
      <c r="N85" s="26">
        <v>1345.9839240270646</v>
      </c>
      <c r="O85" s="26">
        <v>1825.3116959502672</v>
      </c>
      <c r="P85" s="26">
        <v>4838.3033578540617</v>
      </c>
      <c r="Q85" s="26">
        <v>3764.6334101806087</v>
      </c>
      <c r="R85"/>
      <c r="IQ85" s="5">
        <f t="shared" si="33"/>
        <v>114</v>
      </c>
      <c r="IR85" s="5" t="s">
        <v>48</v>
      </c>
      <c r="IS85" s="5">
        <v>114</v>
      </c>
    </row>
    <row r="86" spans="2:253">
      <c r="B86" s="25"/>
      <c r="C86" s="25" t="s">
        <v>302</v>
      </c>
      <c r="D86" s="26">
        <v>2014.7397839573484</v>
      </c>
      <c r="E86" s="26">
        <v>1265.936944169546</v>
      </c>
      <c r="F86" s="26">
        <v>3194.2973161590098</v>
      </c>
      <c r="G86" s="26">
        <v>2749.1506717759389</v>
      </c>
      <c r="H86" s="26">
        <v>1008.8147051943663</v>
      </c>
      <c r="I86" s="26">
        <v>1368.0278988017353</v>
      </c>
      <c r="J86" s="26">
        <v>5834.1873846979433</v>
      </c>
      <c r="K86" s="26">
        <v>3549.5309684164122</v>
      </c>
      <c r="L86" s="26">
        <v>2675.2011569069291</v>
      </c>
      <c r="M86" s="26">
        <v>1613.2498965512543</v>
      </c>
      <c r="N86" s="26">
        <v>3215.3056217593403</v>
      </c>
      <c r="O86" s="26">
        <v>716.50201284880131</v>
      </c>
      <c r="P86" s="26">
        <v>2161.5010148489428</v>
      </c>
      <c r="Q86" s="26">
        <v>3024.0932770348563</v>
      </c>
      <c r="R86"/>
      <c r="IQ86" s="5">
        <f t="shared" si="33"/>
        <v>115</v>
      </c>
      <c r="IR86" s="5" t="s">
        <v>49</v>
      </c>
      <c r="IS86" s="5">
        <v>115</v>
      </c>
    </row>
    <row r="87" spans="2:253">
      <c r="B87" s="25"/>
      <c r="C87" s="25" t="s">
        <v>303</v>
      </c>
      <c r="D87" s="26">
        <v>622.33655284016538</v>
      </c>
      <c r="E87" s="26">
        <v>2474.8418104850466</v>
      </c>
      <c r="F87" s="26">
        <v>1872.525288385953</v>
      </c>
      <c r="G87" s="26">
        <v>4703.2162787665684</v>
      </c>
      <c r="H87" s="26">
        <v>4615.0573032678603</v>
      </c>
      <c r="I87" s="26">
        <v>1605.096100065098</v>
      </c>
      <c r="J87" s="26">
        <v>3132.7171495768971</v>
      </c>
      <c r="K87" s="26">
        <v>1756.4279934595966</v>
      </c>
      <c r="L87" s="26">
        <v>3154.0483590945478</v>
      </c>
      <c r="M87" s="26">
        <v>2937.5671204656192</v>
      </c>
      <c r="N87" s="26">
        <v>785.35726796125391</v>
      </c>
      <c r="O87" s="26">
        <v>2827.0195991025366</v>
      </c>
      <c r="P87" s="26">
        <v>3737.7602728645288</v>
      </c>
      <c r="Q87" s="26">
        <v>4974.6112910642969</v>
      </c>
      <c r="R87"/>
      <c r="IQ87" s="5">
        <f t="shared" si="33"/>
        <v>116</v>
      </c>
      <c r="IR87" s="5" t="s">
        <v>50</v>
      </c>
      <c r="IS87" s="5">
        <v>116</v>
      </c>
    </row>
    <row r="88" spans="2:253">
      <c r="B88" s="25"/>
      <c r="C88" s="25" t="s">
        <v>304</v>
      </c>
      <c r="D88" s="26">
        <v>1003.8244409703263</v>
      </c>
      <c r="E88" s="26">
        <v>1950.0707515319755</v>
      </c>
      <c r="F88" s="26">
        <v>4786.9527952274593</v>
      </c>
      <c r="G88" s="26">
        <v>4092.6596694084906</v>
      </c>
      <c r="H88" s="26">
        <v>1804.4456462655951</v>
      </c>
      <c r="I88" s="26">
        <v>4055.6799047657623</v>
      </c>
      <c r="J88" s="26">
        <v>3320.1170609120131</v>
      </c>
      <c r="K88" s="26">
        <v>3176.2736110726019</v>
      </c>
      <c r="L88" s="26">
        <v>2827.2370310651154</v>
      </c>
      <c r="M88" s="26">
        <v>1898.6055852384425</v>
      </c>
      <c r="N88" s="26">
        <v>4786.1996402285868</v>
      </c>
      <c r="O88" s="26">
        <v>4984.1826583423517</v>
      </c>
      <c r="P88" s="26">
        <v>2430.8559641905044</v>
      </c>
      <c r="Q88" s="26">
        <v>4936.3882945727928</v>
      </c>
      <c r="R88"/>
    </row>
    <row r="89" spans="2:253">
      <c r="B89" s="25"/>
      <c r="C89" s="25" t="s">
        <v>305</v>
      </c>
      <c r="D89" s="26">
        <v>992.98919344605349</v>
      </c>
      <c r="E89" s="26">
        <v>1052.5551751368187</v>
      </c>
      <c r="F89" s="26">
        <v>2507.0373767187448</v>
      </c>
      <c r="G89" s="26">
        <v>4799.7342725444269</v>
      </c>
      <c r="H89" s="26">
        <v>1423.1168685810071</v>
      </c>
      <c r="I89" s="26">
        <v>4710.7960842951279</v>
      </c>
      <c r="J89" s="26">
        <v>3399.4891813353861</v>
      </c>
      <c r="K89" s="26">
        <v>2985.6062782852587</v>
      </c>
      <c r="L89" s="26">
        <v>1818.9986708941219</v>
      </c>
      <c r="M89" s="26">
        <v>3772.8577178590504</v>
      </c>
      <c r="N89" s="26">
        <v>3051.8123343328143</v>
      </c>
      <c r="O89" s="26">
        <v>4234.1506561428014</v>
      </c>
      <c r="P89" s="26">
        <v>1627.016834967967</v>
      </c>
      <c r="Q89" s="26">
        <v>4223.8937449388377</v>
      </c>
      <c r="R89"/>
    </row>
    <row r="90" spans="2:253">
      <c r="B90" s="25"/>
      <c r="C90" s="25" t="s">
        <v>306</v>
      </c>
      <c r="D90" s="26">
        <v>1748.6714106403217</v>
      </c>
      <c r="E90" s="26">
        <v>2271.297537941929</v>
      </c>
      <c r="F90" s="26">
        <v>3526.0247829233749</v>
      </c>
      <c r="G90" s="26">
        <v>5070.47257713615</v>
      </c>
      <c r="H90" s="26">
        <v>2657.9909248803319</v>
      </c>
      <c r="I90" s="26">
        <v>4620.6271497844618</v>
      </c>
      <c r="J90" s="26">
        <v>1782.7139204065263</v>
      </c>
      <c r="K90" s="26">
        <v>3644.9874930655128</v>
      </c>
      <c r="L90" s="26">
        <v>5168.6446718383731</v>
      </c>
      <c r="M90" s="26">
        <v>2500.4752484013438</v>
      </c>
      <c r="N90" s="26">
        <v>2742.1498725595284</v>
      </c>
      <c r="O90" s="26">
        <v>5100.8643881248481</v>
      </c>
      <c r="P90" s="26">
        <v>5179.6195548534588</v>
      </c>
      <c r="Q90" s="26">
        <v>3460.0236472139336</v>
      </c>
      <c r="R90"/>
    </row>
    <row r="91" spans="2:253">
      <c r="B91" s="25"/>
      <c r="C91" s="25" t="s">
        <v>307</v>
      </c>
      <c r="D91" s="26">
        <v>2545.6222943638991</v>
      </c>
      <c r="E91" s="26">
        <v>17.280487847146642</v>
      </c>
      <c r="F91" s="26">
        <v>3579.6402426678223</v>
      </c>
      <c r="G91" s="26">
        <v>980.67762516744983</v>
      </c>
      <c r="H91" s="26">
        <v>2653.9786118291777</v>
      </c>
      <c r="I91" s="26">
        <v>3275.7059702843176</v>
      </c>
      <c r="J91" s="26">
        <v>2045.883797024338</v>
      </c>
      <c r="K91" s="26">
        <v>2902.3952766437374</v>
      </c>
      <c r="L91" s="26">
        <v>5112.1146527367873</v>
      </c>
      <c r="M91" s="26">
        <v>3003.3742198922605</v>
      </c>
      <c r="N91" s="26">
        <v>3406.3947867967345</v>
      </c>
      <c r="O91" s="26">
        <v>2280.4998166987025</v>
      </c>
      <c r="P91" s="26">
        <v>3736.8298754542598</v>
      </c>
      <c r="Q91" s="26">
        <v>3803.1582734918002</v>
      </c>
      <c r="R91"/>
      <c r="IR91" s="31" t="s">
        <v>51</v>
      </c>
      <c r="IS91" s="32"/>
    </row>
    <row r="92" spans="2:253">
      <c r="B92" s="25"/>
      <c r="C92" s="25" t="s">
        <v>308</v>
      </c>
      <c r="D92" s="26">
        <v>2788.2600126920697</v>
      </c>
      <c r="E92" s="26">
        <v>600.13794547797158</v>
      </c>
      <c r="F92" s="26">
        <v>3023.2912996155583</v>
      </c>
      <c r="G92" s="26">
        <v>2598.6076011753321</v>
      </c>
      <c r="H92" s="26">
        <v>2424.4777547482872</v>
      </c>
      <c r="I92" s="26">
        <v>2583.861509823611</v>
      </c>
      <c r="J92" s="26">
        <v>2087.2252718946002</v>
      </c>
      <c r="K92" s="26">
        <v>937.82664052125028</v>
      </c>
      <c r="L92" s="26">
        <v>2505.2773559858879</v>
      </c>
      <c r="M92" s="26">
        <v>2150.2593150360499</v>
      </c>
      <c r="N92" s="26">
        <v>4345.2056242437902</v>
      </c>
      <c r="O92" s="26">
        <v>5526.8509225319922</v>
      </c>
      <c r="P92" s="26">
        <v>5555.8774709951713</v>
      </c>
      <c r="Q92" s="26">
        <v>2528.7579069615822</v>
      </c>
      <c r="R92"/>
      <c r="IR92" s="31" t="s">
        <v>68</v>
      </c>
      <c r="IS92" s="32" t="s">
        <v>52</v>
      </c>
    </row>
    <row r="93" spans="2:253">
      <c r="B93" s="25"/>
      <c r="C93" s="25" t="s">
        <v>309</v>
      </c>
      <c r="D93" s="26">
        <v>1678.7136327654268</v>
      </c>
      <c r="E93" s="26">
        <v>1200.220525690896</v>
      </c>
      <c r="F93" s="26">
        <v>1774.3284205760576</v>
      </c>
      <c r="G93" s="26">
        <v>1102.0774477878347</v>
      </c>
      <c r="H93" s="26">
        <v>3364.6178719542404</v>
      </c>
      <c r="I93" s="26">
        <v>5753.240082278413</v>
      </c>
      <c r="J93" s="26">
        <v>3144.0195102963726</v>
      </c>
      <c r="K93" s="26">
        <v>5326.9999482700914</v>
      </c>
      <c r="L93" s="26">
        <v>4735.9656811581826</v>
      </c>
      <c r="M93" s="26">
        <v>3317.8565035203869</v>
      </c>
      <c r="N93" s="26">
        <v>2224.3851693679189</v>
      </c>
      <c r="O93" s="26">
        <v>4044.9225126457222</v>
      </c>
      <c r="P93" s="26">
        <v>3573.8746974258229</v>
      </c>
      <c r="Q93" s="26">
        <v>1558.1659180983193</v>
      </c>
      <c r="R93"/>
      <c r="IR93" s="33">
        <v>40649</v>
      </c>
      <c r="IS93" s="34">
        <v>1</v>
      </c>
    </row>
    <row r="94" spans="2:253">
      <c r="B94" s="25"/>
      <c r="C94" s="25" t="s">
        <v>310</v>
      </c>
      <c r="D94" s="26">
        <v>2887.2551178770468</v>
      </c>
      <c r="E94" s="26">
        <v>1573.4270169154315</v>
      </c>
      <c r="F94" s="26">
        <v>2401.8474787420864</v>
      </c>
      <c r="G94" s="26">
        <v>3973.6767834102138</v>
      </c>
      <c r="H94" s="26">
        <v>4271.4284198622554</v>
      </c>
      <c r="I94" s="26">
        <v>2719.9211841151564</v>
      </c>
      <c r="J94" s="26">
        <v>3983.8826028793947</v>
      </c>
      <c r="K94" s="26">
        <v>980.17409718539341</v>
      </c>
      <c r="L94" s="26">
        <v>4856.9213938834091</v>
      </c>
      <c r="M94" s="26">
        <v>1725.2855385981698</v>
      </c>
      <c r="N94" s="26">
        <v>2371.8680200567705</v>
      </c>
      <c r="O94" s="26">
        <v>2450.9034809438781</v>
      </c>
      <c r="P94" s="26">
        <v>3828.0180294518796</v>
      </c>
      <c r="Q94" s="26">
        <v>3050.6543841431385</v>
      </c>
      <c r="R94"/>
      <c r="IR94" s="35">
        <v>40679</v>
      </c>
      <c r="IS94" s="36">
        <v>1</v>
      </c>
    </row>
    <row r="95" spans="2:253">
      <c r="B95" s="25"/>
      <c r="C95" s="25" t="s">
        <v>311</v>
      </c>
      <c r="D95" s="26">
        <v>575.52971708626967</v>
      </c>
      <c r="E95" s="26">
        <v>2938.6396117688205</v>
      </c>
      <c r="F95" s="26">
        <v>2414.8583717802767</v>
      </c>
      <c r="G95" s="26">
        <v>4450.646970363342</v>
      </c>
      <c r="H95" s="26">
        <v>3444.1298662006216</v>
      </c>
      <c r="I95" s="26">
        <v>3503.5161984100214</v>
      </c>
      <c r="J95" s="26">
        <v>2365.3417835256696</v>
      </c>
      <c r="K95" s="26">
        <v>3242.9211835672695</v>
      </c>
      <c r="L95" s="26">
        <v>3565.0861955713563</v>
      </c>
      <c r="M95" s="26">
        <v>2891.6070188449785</v>
      </c>
      <c r="N95" s="26">
        <v>4593.1638415176958</v>
      </c>
      <c r="O95" s="26">
        <v>4221.0421293245854</v>
      </c>
      <c r="P95" s="26">
        <v>5275.9259890980793</v>
      </c>
      <c r="Q95" s="26">
        <v>1111.9666743770854</v>
      </c>
      <c r="R95"/>
      <c r="IR95" s="35">
        <v>40710</v>
      </c>
      <c r="IS95" s="36">
        <v>2</v>
      </c>
    </row>
    <row r="96" spans="2:253">
      <c r="B96" s="25"/>
      <c r="C96" s="25" t="s">
        <v>312</v>
      </c>
      <c r="D96" s="26">
        <v>2612.7466839761323</v>
      </c>
      <c r="E96" s="26">
        <v>1436.6479050524451</v>
      </c>
      <c r="F96" s="26">
        <v>1673.5778412566619</v>
      </c>
      <c r="G96" s="26">
        <v>2925.8854541565806</v>
      </c>
      <c r="H96" s="26">
        <v>3087.1770722104166</v>
      </c>
      <c r="I96" s="26">
        <v>364.66808311565433</v>
      </c>
      <c r="J96" s="26">
        <v>1468.7063355913272</v>
      </c>
      <c r="K96" s="26">
        <v>2163.3710392687499</v>
      </c>
      <c r="L96" s="26">
        <v>3017.9150956396188</v>
      </c>
      <c r="M96" s="26">
        <v>3559.7987185646994</v>
      </c>
      <c r="N96" s="26">
        <v>2776.5248357039291</v>
      </c>
      <c r="O96" s="26">
        <v>569.59687920507474</v>
      </c>
      <c r="P96" s="26">
        <v>1629.8209572371488</v>
      </c>
      <c r="Q96" s="26">
        <v>3400.6134819237514</v>
      </c>
      <c r="R96"/>
      <c r="IR96" s="35">
        <v>40740</v>
      </c>
      <c r="IS96" s="36">
        <v>2</v>
      </c>
    </row>
    <row r="97" spans="2:253">
      <c r="B97" s="25"/>
      <c r="C97" s="25" t="s">
        <v>313</v>
      </c>
      <c r="D97" s="26">
        <v>1333.1388962749634</v>
      </c>
      <c r="E97" s="26">
        <v>1445.5391826899486</v>
      </c>
      <c r="F97" s="26">
        <v>4810.0294626296436</v>
      </c>
      <c r="G97" s="26">
        <v>2147.4193524878356</v>
      </c>
      <c r="H97" s="26">
        <v>628.92681860303242</v>
      </c>
      <c r="I97" s="26">
        <v>3633.8851597023181</v>
      </c>
      <c r="J97" s="26">
        <v>2003.9436989839896</v>
      </c>
      <c r="K97" s="26">
        <v>4339.7502103535635</v>
      </c>
      <c r="L97" s="26">
        <v>3567.1410072401804</v>
      </c>
      <c r="M97" s="26">
        <v>2684.1699559081098</v>
      </c>
      <c r="N97" s="26">
        <v>3486.9913978648756</v>
      </c>
      <c r="O97" s="26">
        <v>3405.0565236367111</v>
      </c>
      <c r="P97" s="26">
        <v>3183.6980948518931</v>
      </c>
      <c r="Q97" s="26">
        <v>3867.1634505885045</v>
      </c>
      <c r="R97"/>
      <c r="IR97" s="35">
        <v>40771</v>
      </c>
      <c r="IS97" s="36">
        <v>2</v>
      </c>
    </row>
    <row r="98" spans="2:253">
      <c r="B98" s="25"/>
      <c r="C98" s="25" t="s">
        <v>314</v>
      </c>
      <c r="D98" s="26">
        <v>83.108646582934483</v>
      </c>
      <c r="E98" s="26">
        <v>2397.0385966691051</v>
      </c>
      <c r="F98" s="26">
        <v>3168.0341213368811</v>
      </c>
      <c r="G98" s="26">
        <v>3021.923503615661</v>
      </c>
      <c r="H98" s="26">
        <v>3360.0031824843695</v>
      </c>
      <c r="I98" s="26">
        <v>3501.4126416451836</v>
      </c>
      <c r="J98" s="26">
        <v>4740.0286677089916</v>
      </c>
      <c r="K98" s="26">
        <v>4139.4808076683621</v>
      </c>
      <c r="L98" s="26">
        <v>4384.7940308815951</v>
      </c>
      <c r="M98" s="26">
        <v>3449.5540598186299</v>
      </c>
      <c r="N98" s="26">
        <v>3634.2585347867498</v>
      </c>
      <c r="O98" s="26">
        <v>1540.415993792627</v>
      </c>
      <c r="P98" s="26">
        <v>2942.6630759507261</v>
      </c>
      <c r="Q98" s="26">
        <v>2548.9790030753948</v>
      </c>
      <c r="R98"/>
      <c r="IR98" s="35">
        <v>40802</v>
      </c>
      <c r="IS98" s="36">
        <v>2</v>
      </c>
    </row>
    <row r="99" spans="2:253">
      <c r="B99" s="25"/>
      <c r="C99" s="25" t="s">
        <v>315</v>
      </c>
      <c r="D99" s="26">
        <v>1300.1540720414857</v>
      </c>
      <c r="E99" s="26">
        <v>1104.2716539089904</v>
      </c>
      <c r="F99" s="26">
        <v>2447.5441807053876</v>
      </c>
      <c r="G99" s="26">
        <v>3009.3320316093273</v>
      </c>
      <c r="H99" s="26">
        <v>2896.9607479771007</v>
      </c>
      <c r="I99" s="26">
        <v>3231.8659343133208</v>
      </c>
      <c r="J99" s="26">
        <v>2886.9624546497889</v>
      </c>
      <c r="K99" s="26">
        <v>5054.8117036149451</v>
      </c>
      <c r="L99" s="26">
        <v>4570.8838815977979</v>
      </c>
      <c r="M99" s="26">
        <v>2109.5652347672763</v>
      </c>
      <c r="N99" s="26">
        <v>3908.0097416722292</v>
      </c>
      <c r="O99" s="26">
        <v>2958.6538449381105</v>
      </c>
      <c r="P99" s="26">
        <v>4410.1612712909327</v>
      </c>
      <c r="Q99" s="26">
        <v>2294.2200452112238</v>
      </c>
      <c r="R99"/>
      <c r="IR99" s="35">
        <v>40832</v>
      </c>
      <c r="IS99" s="36">
        <v>2</v>
      </c>
    </row>
    <row r="100" spans="2:253">
      <c r="B100" s="25"/>
      <c r="C100" s="25" t="s">
        <v>316</v>
      </c>
      <c r="D100" s="26">
        <v>749.7265316960569</v>
      </c>
      <c r="E100" s="26">
        <v>1002.0709390087701</v>
      </c>
      <c r="F100" s="26">
        <v>4268.87133883774</v>
      </c>
      <c r="G100" s="26">
        <v>2278.9601364167397</v>
      </c>
      <c r="H100" s="26">
        <v>2109.4460619200563</v>
      </c>
      <c r="I100" s="26">
        <v>4184.9138461378207</v>
      </c>
      <c r="J100" s="26">
        <v>3246.4030284084347</v>
      </c>
      <c r="K100" s="26">
        <v>1775.3963088974167</v>
      </c>
      <c r="L100" s="26">
        <v>2482.8196549590102</v>
      </c>
      <c r="M100" s="26">
        <v>2885.8539802214773</v>
      </c>
      <c r="N100" s="26">
        <v>1743.2732630706898</v>
      </c>
      <c r="O100" s="26">
        <v>4613.0991796798262</v>
      </c>
      <c r="P100" s="26">
        <v>3297.5156313275138</v>
      </c>
      <c r="Q100" s="26">
        <v>3168.9809011288562</v>
      </c>
      <c r="R100"/>
      <c r="IR100" s="35">
        <v>40863</v>
      </c>
      <c r="IS100" s="36">
        <v>2</v>
      </c>
    </row>
    <row r="101" spans="2:253">
      <c r="B101" s="25"/>
      <c r="C101" s="25" t="s">
        <v>317</v>
      </c>
      <c r="D101" s="26">
        <v>2410.0146237640142</v>
      </c>
      <c r="E101" s="26">
        <v>226.96936286181392</v>
      </c>
      <c r="F101" s="26">
        <v>769.79836162804713</v>
      </c>
      <c r="G101" s="26">
        <v>2774.5977519310218</v>
      </c>
      <c r="H101" s="26">
        <v>1138.7825884942747</v>
      </c>
      <c r="I101" s="26">
        <v>4294.8811196206952</v>
      </c>
      <c r="J101" s="26">
        <v>4461.265553317251</v>
      </c>
      <c r="K101" s="26">
        <v>2649.4687981921616</v>
      </c>
      <c r="L101" s="26">
        <v>5708.3928267506508</v>
      </c>
      <c r="M101" s="26">
        <v>2182.3198662263508</v>
      </c>
      <c r="N101" s="26">
        <v>2021.808140028139</v>
      </c>
      <c r="O101" s="26">
        <v>2515.0314005866762</v>
      </c>
      <c r="P101" s="26">
        <v>4123.6334708532104</v>
      </c>
      <c r="Q101" s="26">
        <v>2538.5160907483332</v>
      </c>
      <c r="R101"/>
      <c r="IR101" s="35">
        <v>40893</v>
      </c>
      <c r="IS101" s="36">
        <v>2</v>
      </c>
    </row>
    <row r="102" spans="2:253">
      <c r="B102" s="25"/>
      <c r="C102" s="25" t="s">
        <v>318</v>
      </c>
      <c r="D102" s="26">
        <v>264.03060641249266</v>
      </c>
      <c r="E102" s="26">
        <v>2871.6953825387163</v>
      </c>
      <c r="F102" s="26">
        <v>4901.9190879303078</v>
      </c>
      <c r="G102" s="26">
        <v>4852.2750720401737</v>
      </c>
      <c r="H102" s="26">
        <v>3327.5316244626792</v>
      </c>
      <c r="I102" s="26">
        <v>3826.3857416221663</v>
      </c>
      <c r="J102" s="26">
        <v>4080.80784808315</v>
      </c>
      <c r="K102" s="26">
        <v>1164.1160943488114</v>
      </c>
      <c r="L102" s="26">
        <v>1286.1981305256763</v>
      </c>
      <c r="M102" s="26">
        <v>1973.5447735882622</v>
      </c>
      <c r="N102" s="26">
        <v>308.95122097094929</v>
      </c>
      <c r="O102" s="26">
        <v>1216.9245783440006</v>
      </c>
      <c r="P102" s="26">
        <v>3465.1244340364128</v>
      </c>
      <c r="Q102" s="26">
        <v>4803.0453042148838</v>
      </c>
      <c r="R102"/>
      <c r="IR102" s="35">
        <v>40924</v>
      </c>
      <c r="IS102" s="36">
        <v>2</v>
      </c>
    </row>
    <row r="103" spans="2:253">
      <c r="B103" s="25"/>
      <c r="C103" s="25" t="s">
        <v>319</v>
      </c>
      <c r="D103" s="26">
        <v>1508.3005681431109</v>
      </c>
      <c r="E103" s="26">
        <v>1178.5825025982267</v>
      </c>
      <c r="F103" s="26">
        <v>3267.3292665273502</v>
      </c>
      <c r="G103" s="26">
        <v>3366.295251429643</v>
      </c>
      <c r="H103" s="26">
        <v>3778.3324844022277</v>
      </c>
      <c r="I103" s="26">
        <v>2446.5716873117599</v>
      </c>
      <c r="J103" s="26">
        <v>5163.0239848039673</v>
      </c>
      <c r="K103" s="26">
        <v>3296.7629030440626</v>
      </c>
      <c r="L103" s="26">
        <v>3085.7102465113485</v>
      </c>
      <c r="M103" s="26">
        <v>2247.1960112745523</v>
      </c>
      <c r="N103" s="26">
        <v>2108.8293308079851</v>
      </c>
      <c r="O103" s="26">
        <v>3415.2547178139898</v>
      </c>
      <c r="P103" s="26">
        <v>4045.000760232916</v>
      </c>
      <c r="Q103" s="26">
        <v>941.39525973071852</v>
      </c>
      <c r="R103"/>
      <c r="IR103" s="35">
        <v>40955</v>
      </c>
      <c r="IS103" s="36">
        <v>2</v>
      </c>
    </row>
    <row r="104" spans="2:253">
      <c r="B104" s="25"/>
      <c r="C104" s="25" t="s">
        <v>320</v>
      </c>
      <c r="D104" s="26">
        <v>2152.100447006454</v>
      </c>
      <c r="E104" s="26">
        <v>72.149654898119977</v>
      </c>
      <c r="F104" s="26">
        <v>3846.5596011253747</v>
      </c>
      <c r="G104" s="26">
        <v>2663.3446567110254</v>
      </c>
      <c r="H104" s="26">
        <v>2664.9884431225032</v>
      </c>
      <c r="I104" s="26">
        <v>3683.2584389235162</v>
      </c>
      <c r="J104" s="26">
        <v>2413.5287660022036</v>
      </c>
      <c r="K104" s="26">
        <v>2884.1039174568696</v>
      </c>
      <c r="L104" s="26">
        <v>4339.6012642284613</v>
      </c>
      <c r="M104" s="26">
        <v>739.76262058477732</v>
      </c>
      <c r="N104" s="26">
        <v>3369.482386382806</v>
      </c>
      <c r="O104" s="26">
        <v>4913.023773691797</v>
      </c>
      <c r="P104" s="26">
        <v>1756.8680481187703</v>
      </c>
      <c r="Q104" s="26">
        <v>3984.8632596029274</v>
      </c>
      <c r="R104"/>
      <c r="IR104" s="35">
        <v>40984</v>
      </c>
      <c r="IS104" s="36">
        <v>2</v>
      </c>
    </row>
    <row r="105" spans="2:253">
      <c r="B105" s="25"/>
      <c r="C105" s="25" t="s">
        <v>321</v>
      </c>
      <c r="D105" s="26">
        <v>2739.1803848179393</v>
      </c>
      <c r="E105" s="26">
        <v>643.13168031193959</v>
      </c>
      <c r="F105" s="26">
        <v>1983.889713479344</v>
      </c>
      <c r="G105" s="26">
        <v>4025.2146407645737</v>
      </c>
      <c r="H105" s="26">
        <v>4750.8157184852489</v>
      </c>
      <c r="I105" s="26">
        <v>3241.5612850968596</v>
      </c>
      <c r="J105" s="26">
        <v>807.80659969672945</v>
      </c>
      <c r="K105" s="26">
        <v>4167.2887071525975</v>
      </c>
      <c r="L105" s="26">
        <v>3211.356382008923</v>
      </c>
      <c r="M105" s="26">
        <v>2773.4374837117766</v>
      </c>
      <c r="N105" s="26">
        <v>4368.4477527392792</v>
      </c>
      <c r="O105" s="26">
        <v>2296.2982900310244</v>
      </c>
      <c r="P105" s="26">
        <v>2600.5972055766674</v>
      </c>
      <c r="Q105" s="26">
        <v>2495.3004469462485</v>
      </c>
      <c r="R105"/>
      <c r="IR105" s="35">
        <v>41015</v>
      </c>
      <c r="IS105" s="36">
        <v>2</v>
      </c>
    </row>
    <row r="106" spans="2:253">
      <c r="B106" s="25"/>
      <c r="C106" s="25" t="s">
        <v>322</v>
      </c>
      <c r="D106" s="26">
        <v>1400.9528390206585</v>
      </c>
      <c r="E106" s="26">
        <v>1990.6244073418309</v>
      </c>
      <c r="F106" s="26">
        <v>4896.0743554817891</v>
      </c>
      <c r="G106" s="26">
        <v>2695.5321564143469</v>
      </c>
      <c r="H106" s="26">
        <v>1744.0472237757963</v>
      </c>
      <c r="I106" s="26">
        <v>4150.119275699335</v>
      </c>
      <c r="J106" s="26">
        <v>2638.2032065522922</v>
      </c>
      <c r="K106" s="26">
        <v>4024.7003520961125</v>
      </c>
      <c r="L106" s="26">
        <v>4768.3504368543909</v>
      </c>
      <c r="M106" s="26">
        <v>777.36813245253211</v>
      </c>
      <c r="N106" s="26">
        <v>2779.1140151002587</v>
      </c>
      <c r="O106" s="26">
        <v>2231.6716059958794</v>
      </c>
      <c r="P106" s="26">
        <v>4122.2236391619426</v>
      </c>
      <c r="Q106" s="26">
        <v>1335.7049759858448</v>
      </c>
      <c r="R106"/>
      <c r="IR106" s="35">
        <v>41045</v>
      </c>
      <c r="IS106" s="36">
        <v>2</v>
      </c>
    </row>
    <row r="107" spans="2:253">
      <c r="B107" s="25"/>
      <c r="C107" s="25" t="s">
        <v>323</v>
      </c>
      <c r="D107" s="26">
        <v>139.21235564445823</v>
      </c>
      <c r="E107" s="26">
        <v>2305.7710456410928</v>
      </c>
      <c r="F107" s="26">
        <v>1808.7415563499744</v>
      </c>
      <c r="G107" s="26">
        <v>5002.6231096455776</v>
      </c>
      <c r="H107" s="26">
        <v>2969.1383079543793</v>
      </c>
      <c r="I107" s="26">
        <v>1257.729859997987</v>
      </c>
      <c r="J107" s="26">
        <v>1400.5707026787325</v>
      </c>
      <c r="K107" s="26">
        <v>1526.5932374281931</v>
      </c>
      <c r="L107" s="26">
        <v>5111.1883141925409</v>
      </c>
      <c r="M107" s="26">
        <v>2488.2355309339996</v>
      </c>
      <c r="N107" s="26">
        <v>1223.9508448662532</v>
      </c>
      <c r="O107" s="26">
        <v>5357.3622646836729</v>
      </c>
      <c r="P107" s="26">
        <v>1668.9739190212458</v>
      </c>
      <c r="Q107" s="26">
        <v>4211.244071167559</v>
      </c>
      <c r="R107"/>
      <c r="IR107" s="37" t="s">
        <v>60</v>
      </c>
      <c r="IS107" s="38">
        <v>26</v>
      </c>
    </row>
    <row r="108" spans="2:253">
      <c r="B108" s="25"/>
      <c r="C108" s="25" t="s">
        <v>324</v>
      </c>
      <c r="D108" s="26">
        <v>1554.1607089778495</v>
      </c>
      <c r="E108" s="26">
        <v>1962.6128268451123</v>
      </c>
      <c r="F108" s="26">
        <v>3790.5754398284103</v>
      </c>
      <c r="G108" s="26">
        <v>1269.7776642297481</v>
      </c>
      <c r="H108" s="26">
        <v>4091.2348060030495</v>
      </c>
      <c r="I108" s="26">
        <v>4713.3703880763314</v>
      </c>
      <c r="J108" s="26">
        <v>4276.1719739691962</v>
      </c>
      <c r="K108" s="26">
        <v>1463.1455541053706</v>
      </c>
      <c r="L108" s="26">
        <v>3866.7380122211644</v>
      </c>
      <c r="M108" s="26">
        <v>2761.9134528913592</v>
      </c>
      <c r="N108" s="26">
        <v>2217.7985958650938</v>
      </c>
      <c r="O108" s="26">
        <v>2234.8073412569242</v>
      </c>
      <c r="P108" s="26">
        <v>3363.2293277287317</v>
      </c>
      <c r="Q108" s="26">
        <v>3796.5538135482616</v>
      </c>
      <c r="R108"/>
    </row>
    <row r="109" spans="2:253">
      <c r="B109" s="25"/>
      <c r="C109" s="25" t="s">
        <v>325</v>
      </c>
      <c r="D109" s="26">
        <v>2438.8270518008744</v>
      </c>
      <c r="E109" s="26">
        <v>6.8374428051996006</v>
      </c>
      <c r="F109" s="26">
        <v>2598.1397291608541</v>
      </c>
      <c r="G109" s="26">
        <v>4081.7290795652598</v>
      </c>
      <c r="H109" s="26">
        <v>3599.9297947655377</v>
      </c>
      <c r="I109" s="26">
        <v>3461.1386210044461</v>
      </c>
      <c r="J109" s="26">
        <v>3072.5859994615912</v>
      </c>
      <c r="K109" s="26">
        <v>4265.6442615824708</v>
      </c>
      <c r="L109" s="26">
        <v>3734.2551736213354</v>
      </c>
      <c r="M109" s="26">
        <v>1919.865695406306</v>
      </c>
      <c r="N109" s="26">
        <v>5913.2059073233149</v>
      </c>
      <c r="O109" s="26">
        <v>3352.7627117876973</v>
      </c>
      <c r="P109" s="26">
        <v>4103.6301743497061</v>
      </c>
      <c r="Q109" s="26">
        <v>2888.696133533625</v>
      </c>
      <c r="R109"/>
    </row>
    <row r="110" spans="2:253">
      <c r="B110" s="25"/>
      <c r="C110" s="25" t="s">
        <v>326</v>
      </c>
      <c r="D110" s="26">
        <v>1977.3651548167466</v>
      </c>
      <c r="E110" s="26">
        <v>2685.249641724547</v>
      </c>
      <c r="F110" s="26">
        <v>3011.5862914615423</v>
      </c>
      <c r="G110" s="26">
        <v>1971.3281826472521</v>
      </c>
      <c r="H110" s="26">
        <v>4303.3768729627591</v>
      </c>
      <c r="I110" s="26">
        <v>2553.8227743773577</v>
      </c>
      <c r="J110" s="26">
        <v>2146.4267738770709</v>
      </c>
      <c r="K110" s="26">
        <v>2449.0474710460253</v>
      </c>
      <c r="L110" s="26">
        <v>1092.1625757635079</v>
      </c>
      <c r="M110" s="26">
        <v>2962.0059970666189</v>
      </c>
      <c r="N110" s="26">
        <v>4654.2559464435208</v>
      </c>
      <c r="O110" s="26">
        <v>3317.5235077430925</v>
      </c>
      <c r="P110" s="26">
        <v>207.16417287625211</v>
      </c>
      <c r="Q110" s="26">
        <v>4079.7177529199244</v>
      </c>
      <c r="R110"/>
    </row>
    <row r="111" spans="2:253">
      <c r="B111" s="25"/>
      <c r="C111" s="25" t="s">
        <v>327</v>
      </c>
      <c r="D111" s="26">
        <v>1216.505586058601</v>
      </c>
      <c r="E111" s="26">
        <v>1491.9695947957239</v>
      </c>
      <c r="F111" s="26">
        <v>3708.3559771646815</v>
      </c>
      <c r="G111" s="26">
        <v>458.08840389184712</v>
      </c>
      <c r="H111" s="26">
        <v>2881.3033322892188</v>
      </c>
      <c r="I111" s="26">
        <v>2258.8221093550392</v>
      </c>
      <c r="J111" s="26">
        <v>4476.8627486996465</v>
      </c>
      <c r="K111" s="26">
        <v>2116.7184359560561</v>
      </c>
      <c r="L111" s="26">
        <v>1074.4788218781468</v>
      </c>
      <c r="M111" s="26">
        <v>3208.7566674822092</v>
      </c>
      <c r="N111" s="26">
        <v>5549.2062558420594</v>
      </c>
      <c r="O111" s="26">
        <v>422.02845605270034</v>
      </c>
      <c r="P111" s="26">
        <v>3678.9663921637048</v>
      </c>
      <c r="Q111" s="26">
        <v>4974.3969044951427</v>
      </c>
      <c r="R111"/>
    </row>
    <row r="112" spans="2:253">
      <c r="B112" s="25"/>
      <c r="C112" s="25" t="s">
        <v>328</v>
      </c>
      <c r="D112" s="26">
        <v>2083.9906301056121</v>
      </c>
      <c r="E112" s="26">
        <v>2096.7286627336057</v>
      </c>
      <c r="F112" s="26">
        <v>4927.7101925774878</v>
      </c>
      <c r="G112" s="26">
        <v>4391.0386615863499</v>
      </c>
      <c r="H112" s="26">
        <v>2949.0192152989498</v>
      </c>
      <c r="I112" s="26">
        <v>4071.7621766801412</v>
      </c>
      <c r="J112" s="26">
        <v>3711.4890356656974</v>
      </c>
      <c r="K112" s="26">
        <v>3121.9106031388305</v>
      </c>
      <c r="L112" s="26">
        <v>3257.4447216289477</v>
      </c>
      <c r="M112" s="26">
        <v>1674.2639736169122</v>
      </c>
      <c r="N112" s="26">
        <v>1248.8933535048841</v>
      </c>
      <c r="O112" s="26">
        <v>2930.7920728188187</v>
      </c>
      <c r="P112" s="26">
        <v>4315.4237155392684</v>
      </c>
      <c r="Q112" s="26">
        <v>2232.288836896887</v>
      </c>
      <c r="R112"/>
    </row>
    <row r="113" spans="2:18">
      <c r="B113" s="25"/>
      <c r="C113" s="25" t="s">
        <v>329</v>
      </c>
      <c r="D113" s="26">
        <v>1373.1940342178523</v>
      </c>
      <c r="E113" s="26">
        <v>2759.4709760831747</v>
      </c>
      <c r="F113" s="26">
        <v>3486.0535619709253</v>
      </c>
      <c r="G113" s="26">
        <v>1778.9585157001752</v>
      </c>
      <c r="H113" s="26">
        <v>4694.4212881204185</v>
      </c>
      <c r="I113" s="26">
        <v>1150.8761283609749</v>
      </c>
      <c r="J113" s="26">
        <v>2642.287393685689</v>
      </c>
      <c r="K113" s="26">
        <v>3875.6116979246817</v>
      </c>
      <c r="L113" s="26">
        <v>3557.1870744130842</v>
      </c>
      <c r="M113" s="26">
        <v>1263.7011173456508</v>
      </c>
      <c r="N113" s="26">
        <v>2439.7108215368671</v>
      </c>
      <c r="O113" s="26">
        <v>4207.873315543744</v>
      </c>
      <c r="P113" s="26">
        <v>4237.3035733523629</v>
      </c>
      <c r="Q113" s="26">
        <v>4540.4446058460071</v>
      </c>
      <c r="R113"/>
    </row>
    <row r="114" spans="2:18">
      <c r="B114" s="25"/>
      <c r="C114" s="25" t="s">
        <v>330</v>
      </c>
      <c r="D114" s="26">
        <v>993.48609770527571</v>
      </c>
      <c r="E114" s="26">
        <v>2326.8790566048033</v>
      </c>
      <c r="F114" s="26">
        <v>2058.7180960516962</v>
      </c>
      <c r="G114" s="26">
        <v>4312.5121325512519</v>
      </c>
      <c r="H114" s="26">
        <v>2324.916234348525</v>
      </c>
      <c r="I114" s="26">
        <v>1704.6049301614873</v>
      </c>
      <c r="J114" s="26">
        <v>2409.0640330460801</v>
      </c>
      <c r="K114" s="26">
        <v>5243.1652059802109</v>
      </c>
      <c r="L114" s="26">
        <v>3354.5995542082042</v>
      </c>
      <c r="M114" s="26">
        <v>5579.0940827337108</v>
      </c>
      <c r="N114" s="26">
        <v>910.17952413398689</v>
      </c>
      <c r="O114" s="26">
        <v>3727.8937112746798</v>
      </c>
      <c r="P114" s="26">
        <v>2322.6389052440018</v>
      </c>
      <c r="Q114" s="26">
        <v>4669.608624241192</v>
      </c>
      <c r="R114"/>
    </row>
    <row r="115" spans="2:18">
      <c r="B115" s="25"/>
      <c r="C115" s="25" t="s">
        <v>331</v>
      </c>
      <c r="D115" s="26">
        <v>2369.2661762347348</v>
      </c>
      <c r="E115" s="26">
        <v>209.022228825833</v>
      </c>
      <c r="F115" s="26">
        <v>738.41469913328649</v>
      </c>
      <c r="G115" s="26">
        <v>1372.1885109738516</v>
      </c>
      <c r="H115" s="26">
        <v>1996.6155740802521</v>
      </c>
      <c r="I115" s="26">
        <v>951.02296503131038</v>
      </c>
      <c r="J115" s="26">
        <v>1955.2787071787163</v>
      </c>
      <c r="K115" s="26">
        <v>4933.8132632541519</v>
      </c>
      <c r="L115" s="26">
        <v>2965.4324298150918</v>
      </c>
      <c r="M115" s="26">
        <v>4342.6850455094227</v>
      </c>
      <c r="N115" s="26">
        <v>3195.9724966920526</v>
      </c>
      <c r="O115" s="26">
        <v>2159.3419170960669</v>
      </c>
      <c r="P115" s="26">
        <v>2415.2096312480103</v>
      </c>
      <c r="Q115" s="26">
        <v>2494.006886778689</v>
      </c>
      <c r="R115"/>
    </row>
    <row r="116" spans="2:18">
      <c r="B116" s="25"/>
      <c r="C116" s="25" t="s">
        <v>332</v>
      </c>
      <c r="D116" s="26">
        <v>2731.7785173261059</v>
      </c>
      <c r="E116" s="26">
        <v>478.59379027074044</v>
      </c>
      <c r="F116" s="26">
        <v>2817.2772284791495</v>
      </c>
      <c r="G116" s="26">
        <v>3372.6613404304867</v>
      </c>
      <c r="H116" s="26">
        <v>3884.5096946631088</v>
      </c>
      <c r="I116" s="26">
        <v>1235.7099433313222</v>
      </c>
      <c r="J116" s="26">
        <v>2274.1715976366113</v>
      </c>
      <c r="K116" s="26">
        <v>5028.8883852860827</v>
      </c>
      <c r="L116" s="26">
        <v>3817.6279787809772</v>
      </c>
      <c r="M116" s="26">
        <v>4977.8160095798185</v>
      </c>
      <c r="N116" s="26">
        <v>3877.0470761080637</v>
      </c>
      <c r="O116" s="26">
        <v>676.12790182172455</v>
      </c>
      <c r="P116" s="26">
        <v>540.04986104507191</v>
      </c>
      <c r="Q116" s="26">
        <v>5032.568489599631</v>
      </c>
      <c r="R116"/>
    </row>
    <row r="117" spans="2:18">
      <c r="B117" s="25"/>
      <c r="C117" s="25" t="s">
        <v>333</v>
      </c>
      <c r="D117" s="26">
        <v>2772.6614971596232</v>
      </c>
      <c r="E117" s="26">
        <v>48.06942459834751</v>
      </c>
      <c r="F117" s="26">
        <v>4951.8210532755838</v>
      </c>
      <c r="G117" s="26">
        <v>3371.113786533881</v>
      </c>
      <c r="H117" s="26">
        <v>2966.6366667295351</v>
      </c>
      <c r="I117" s="26">
        <v>2545.9479308167029</v>
      </c>
      <c r="J117" s="26">
        <v>763.49739748984916</v>
      </c>
      <c r="K117" s="26">
        <v>1324.4030416942464</v>
      </c>
      <c r="L117" s="26">
        <v>4179.4619114909001</v>
      </c>
      <c r="M117" s="26">
        <v>1586.5649120777352</v>
      </c>
      <c r="N117" s="26">
        <v>4808.5298727947938</v>
      </c>
      <c r="O117" s="26">
        <v>5249.0956550937562</v>
      </c>
      <c r="P117" s="26">
        <v>3596.2066174904076</v>
      </c>
      <c r="Q117" s="26">
        <v>4960.2485282361795</v>
      </c>
      <c r="R117"/>
    </row>
    <row r="118" spans="2:18">
      <c r="B118" s="25"/>
      <c r="C118" s="25" t="s">
        <v>334</v>
      </c>
      <c r="D118" s="26">
        <v>548.86812192351897</v>
      </c>
      <c r="E118" s="26">
        <v>975.44557724993535</v>
      </c>
      <c r="F118" s="26">
        <v>3480.8069097958169</v>
      </c>
      <c r="G118" s="26">
        <v>2005.5064361668678</v>
      </c>
      <c r="H118" s="26">
        <v>1885.6179623010667</v>
      </c>
      <c r="I118" s="26">
        <v>791.09195165850826</v>
      </c>
      <c r="J118" s="26">
        <v>1652.7317660247666</v>
      </c>
      <c r="K118" s="26">
        <v>593.15077407026888</v>
      </c>
      <c r="L118" s="26">
        <v>2623.1290658282783</v>
      </c>
      <c r="M118" s="26">
        <v>3150.8218285942544</v>
      </c>
      <c r="N118" s="26">
        <v>5009.2245920614459</v>
      </c>
      <c r="O118" s="26">
        <v>3163.3197445232108</v>
      </c>
      <c r="P118" s="26">
        <v>2384.5235539478872</v>
      </c>
      <c r="Q118" s="26">
        <v>466.30855688412385</v>
      </c>
      <c r="R118"/>
    </row>
    <row r="119" spans="2:18">
      <c r="B119" s="25"/>
      <c r="C119" s="25" t="s">
        <v>335</v>
      </c>
      <c r="D119" s="26">
        <v>583.71727621348748</v>
      </c>
      <c r="E119" s="26">
        <v>1385.5694858906293</v>
      </c>
      <c r="F119" s="26">
        <v>2285.4860044064135</v>
      </c>
      <c r="G119" s="26">
        <v>1379.5352065929997</v>
      </c>
      <c r="H119" s="26">
        <v>2754.1747860884943</v>
      </c>
      <c r="I119" s="26">
        <v>4281.7283357339184</v>
      </c>
      <c r="J119" s="26">
        <v>4095.2252201680112</v>
      </c>
      <c r="K119" s="26">
        <v>4464.5332368039471</v>
      </c>
      <c r="L119" s="26">
        <v>2975.4287350331488</v>
      </c>
      <c r="M119" s="26">
        <v>4069.5400131329052</v>
      </c>
      <c r="N119" s="26">
        <v>2066.3949765728757</v>
      </c>
      <c r="O119" s="26">
        <v>3116.3012893283421</v>
      </c>
      <c r="P119" s="26">
        <v>1541.5619483543351</v>
      </c>
      <c r="Q119" s="26">
        <v>2890.8677025871193</v>
      </c>
      <c r="R119"/>
    </row>
    <row r="120" spans="2:18">
      <c r="B120" s="25"/>
      <c r="C120" s="25" t="s">
        <v>336</v>
      </c>
      <c r="D120" s="26">
        <v>86.258011502681427</v>
      </c>
      <c r="E120" s="26">
        <v>1173.2921823030401</v>
      </c>
      <c r="F120" s="26">
        <v>3719.9530289533886</v>
      </c>
      <c r="G120" s="26">
        <v>4930.0577549706286</v>
      </c>
      <c r="H120" s="26">
        <v>2681.1944731477179</v>
      </c>
      <c r="I120" s="26">
        <v>3399.6652398082297</v>
      </c>
      <c r="J120" s="26">
        <v>4516.3352234368558</v>
      </c>
      <c r="K120" s="26">
        <v>3739.3324982355625</v>
      </c>
      <c r="L120" s="26">
        <v>1996.1167903047331</v>
      </c>
      <c r="M120" s="26">
        <v>1731.3551874549933</v>
      </c>
      <c r="N120" s="26">
        <v>3535.1925832209317</v>
      </c>
      <c r="O120" s="26">
        <v>3155.7969371839808</v>
      </c>
      <c r="P120" s="26">
        <v>1530.0360385721513</v>
      </c>
      <c r="Q120" s="26">
        <v>1911.7853455672966</v>
      </c>
      <c r="R120"/>
    </row>
    <row r="121" spans="2:18">
      <c r="B121" s="25"/>
      <c r="C121" s="25" t="s">
        <v>337</v>
      </c>
      <c r="D121" s="26">
        <v>2863.6237491098832</v>
      </c>
      <c r="E121" s="26">
        <v>2474.2243478248156</v>
      </c>
      <c r="F121" s="26">
        <v>4352.1549004855569</v>
      </c>
      <c r="G121" s="26">
        <v>2064.848163111059</v>
      </c>
      <c r="H121" s="26">
        <v>3964.7558015655377</v>
      </c>
      <c r="I121" s="26">
        <v>126.95018862766449</v>
      </c>
      <c r="J121" s="26">
        <v>3257.0247545638767</v>
      </c>
      <c r="K121" s="26">
        <v>4931.9758922770834</v>
      </c>
      <c r="L121" s="26">
        <v>2366.4609821612771</v>
      </c>
      <c r="M121" s="26">
        <v>4042.0122638880048</v>
      </c>
      <c r="N121" s="26">
        <v>5101.4116116405748</v>
      </c>
      <c r="O121" s="26">
        <v>5036.9454840371873</v>
      </c>
      <c r="P121" s="26">
        <v>2901.4592262434599</v>
      </c>
      <c r="Q121" s="26">
        <v>3236.3141469254838</v>
      </c>
      <c r="R121"/>
    </row>
    <row r="122" spans="2:18">
      <c r="B122" s="25"/>
      <c r="C122" s="25" t="s">
        <v>338</v>
      </c>
      <c r="D122" s="26">
        <v>1194.899961373018</v>
      </c>
      <c r="E122" s="26">
        <v>2867.047100557902</v>
      </c>
      <c r="F122" s="26">
        <v>4449.3983962662987</v>
      </c>
      <c r="G122" s="26">
        <v>4530.446760630216</v>
      </c>
      <c r="H122" s="26">
        <v>3981.2573231179208</v>
      </c>
      <c r="I122" s="26">
        <v>1380.9990918222402</v>
      </c>
      <c r="J122" s="26">
        <v>4835.3163267222653</v>
      </c>
      <c r="K122" s="26">
        <v>4697.0508697473779</v>
      </c>
      <c r="L122" s="26">
        <v>3662.2072316289632</v>
      </c>
      <c r="M122" s="26">
        <v>1521.9942801070069</v>
      </c>
      <c r="N122" s="26">
        <v>2903.6198009761897</v>
      </c>
      <c r="O122" s="26">
        <v>5294.7130939228409</v>
      </c>
      <c r="P122" s="26">
        <v>1064.7800771424802</v>
      </c>
      <c r="Q122" s="26">
        <v>2412.8064589138112</v>
      </c>
      <c r="R122"/>
    </row>
    <row r="123" spans="2:18">
      <c r="B123" s="25"/>
      <c r="C123" s="25" t="s">
        <v>339</v>
      </c>
      <c r="D123" s="26">
        <v>1072.4582827865827</v>
      </c>
      <c r="E123" s="26">
        <v>2680.1390592172643</v>
      </c>
      <c r="F123" s="26">
        <v>1989.1594947558206</v>
      </c>
      <c r="G123" s="26">
        <v>2238.2933295189132</v>
      </c>
      <c r="H123" s="26">
        <v>1480.733824135265</v>
      </c>
      <c r="I123" s="26">
        <v>5815.3721359304836</v>
      </c>
      <c r="J123" s="26">
        <v>2597.4201023806645</v>
      </c>
      <c r="K123" s="26">
        <v>3699.0989168348883</v>
      </c>
      <c r="L123" s="26">
        <v>4401.016142005451</v>
      </c>
      <c r="M123" s="26">
        <v>3787.1885730265617</v>
      </c>
      <c r="N123" s="26">
        <v>3477.1369217633915</v>
      </c>
      <c r="O123" s="26">
        <v>4480.7724717207193</v>
      </c>
      <c r="P123" s="26">
        <v>2151.0661389820543</v>
      </c>
      <c r="Q123" s="26">
        <v>3806.3787663576186</v>
      </c>
      <c r="R123"/>
    </row>
    <row r="124" spans="2:18">
      <c r="B124" s="25"/>
      <c r="C124" s="25" t="s">
        <v>340</v>
      </c>
      <c r="D124" s="26">
        <v>427.28124555480474</v>
      </c>
      <c r="E124" s="26">
        <v>1951.316593040186</v>
      </c>
      <c r="F124" s="26">
        <v>1319.94094234264</v>
      </c>
      <c r="G124" s="26">
        <v>4281.0479005487186</v>
      </c>
      <c r="H124" s="26">
        <v>2970.897343504631</v>
      </c>
      <c r="I124" s="26">
        <v>3187.1499321587435</v>
      </c>
      <c r="J124" s="26">
        <v>2378.6974316366745</v>
      </c>
      <c r="K124" s="26">
        <v>3541.8776117679113</v>
      </c>
      <c r="L124" s="26">
        <v>2363.3798991216563</v>
      </c>
      <c r="M124" s="26">
        <v>69.758398581810653</v>
      </c>
      <c r="N124" s="26">
        <v>2152.522960741152</v>
      </c>
      <c r="O124" s="26">
        <v>2061.1021355562607</v>
      </c>
      <c r="P124" s="26">
        <v>2218.1957219561427</v>
      </c>
      <c r="Q124" s="26">
        <v>4696.0918841826751</v>
      </c>
      <c r="R124"/>
    </row>
    <row r="125" spans="2:18">
      <c r="B125" s="25"/>
      <c r="C125" s="25" t="s">
        <v>341</v>
      </c>
      <c r="D125" s="26">
        <v>2451.9145175762364</v>
      </c>
      <c r="E125" s="26">
        <v>2613.4449350252276</v>
      </c>
      <c r="F125" s="26">
        <v>3459.445817590029</v>
      </c>
      <c r="G125" s="26">
        <v>4755.82687725916</v>
      </c>
      <c r="H125" s="26">
        <v>5589.3169770278664</v>
      </c>
      <c r="I125" s="26">
        <v>3044.6729432868606</v>
      </c>
      <c r="J125" s="26">
        <v>4226.1834760163429</v>
      </c>
      <c r="K125" s="26">
        <v>3487.5200472333772</v>
      </c>
      <c r="L125" s="26">
        <v>1065.2932590300118</v>
      </c>
      <c r="M125" s="26">
        <v>2435.3324280306565</v>
      </c>
      <c r="N125" s="26">
        <v>4484.7980920682694</v>
      </c>
      <c r="O125" s="26">
        <v>2366.3202925141181</v>
      </c>
      <c r="P125" s="26">
        <v>1473.270183911919</v>
      </c>
      <c r="Q125" s="26">
        <v>3379.9664691348098</v>
      </c>
      <c r="R125"/>
    </row>
    <row r="126" spans="2:18">
      <c r="B126" s="25"/>
      <c r="C126" s="25" t="s">
        <v>342</v>
      </c>
      <c r="D126" s="26">
        <v>2867.5791940046106</v>
      </c>
      <c r="E126" s="26">
        <v>1387.3804326593752</v>
      </c>
      <c r="F126" s="26">
        <v>3445.8959601937177</v>
      </c>
      <c r="G126" s="26">
        <v>3110.7602953392634</v>
      </c>
      <c r="H126" s="26">
        <v>2431.6613755900689</v>
      </c>
      <c r="I126" s="26">
        <v>4526.7070880071624</v>
      </c>
      <c r="J126" s="26">
        <v>2954.6683510165367</v>
      </c>
      <c r="K126" s="26">
        <v>2080.4175439504179</v>
      </c>
      <c r="L126" s="26">
        <v>1323.4021917870095</v>
      </c>
      <c r="M126" s="26">
        <v>1596.1307297930703</v>
      </c>
      <c r="N126" s="26">
        <v>1850.9475716316892</v>
      </c>
      <c r="O126" s="26">
        <v>2086.3368069448538</v>
      </c>
      <c r="P126" s="26">
        <v>1493.5270205399802</v>
      </c>
      <c r="Q126" s="26">
        <v>4102.4433003476879</v>
      </c>
      <c r="R126"/>
    </row>
    <row r="127" spans="2:18">
      <c r="B127" s="25"/>
      <c r="C127" s="25" t="s">
        <v>343</v>
      </c>
      <c r="D127" s="26">
        <v>337.18492761252872</v>
      </c>
      <c r="E127" s="26">
        <v>964.11403310764433</v>
      </c>
      <c r="F127" s="26">
        <v>1780.8180068060981</v>
      </c>
      <c r="G127" s="26">
        <v>4538.013007772458</v>
      </c>
      <c r="H127" s="26">
        <v>2683.0852594457078</v>
      </c>
      <c r="I127" s="26">
        <v>3594.8110700851562</v>
      </c>
      <c r="J127" s="26">
        <v>3097.7609690372901</v>
      </c>
      <c r="K127" s="26">
        <v>1436.3800645596659</v>
      </c>
      <c r="L127" s="26">
        <v>5265.3409744647834</v>
      </c>
      <c r="M127" s="26">
        <v>2326.502878919322</v>
      </c>
      <c r="N127" s="26">
        <v>1376.8117818124354</v>
      </c>
      <c r="O127" s="26">
        <v>3626.5894342326505</v>
      </c>
      <c r="P127" s="26">
        <v>4084.5876387072199</v>
      </c>
      <c r="Q127" s="26">
        <v>1449.3384137399271</v>
      </c>
      <c r="R127"/>
    </row>
    <row r="128" spans="2:18">
      <c r="B128" s="25"/>
      <c r="C128" s="25" t="s">
        <v>344</v>
      </c>
      <c r="D128" s="26">
        <v>2246.8828994141477</v>
      </c>
      <c r="E128" s="26">
        <v>1667.4230215238301</v>
      </c>
      <c r="F128" s="26">
        <v>4239.9636592635525</v>
      </c>
      <c r="G128" s="26">
        <v>2069.6022617354683</v>
      </c>
      <c r="H128" s="26">
        <v>3272.5154599222406</v>
      </c>
      <c r="I128" s="26">
        <v>2613.9520440572369</v>
      </c>
      <c r="J128" s="26">
        <v>3511.8325458043864</v>
      </c>
      <c r="K128" s="26">
        <v>4057.5102135420284</v>
      </c>
      <c r="L128" s="26">
        <v>2414.7023829616041</v>
      </c>
      <c r="M128" s="26">
        <v>4721.3705614121063</v>
      </c>
      <c r="N128" s="26">
        <v>2717.2513765586259</v>
      </c>
      <c r="O128" s="26">
        <v>2628.1818911287405</v>
      </c>
      <c r="P128" s="26">
        <v>2126.8274933018038</v>
      </c>
      <c r="Q128" s="26">
        <v>5420.4391327366038</v>
      </c>
      <c r="R128"/>
    </row>
    <row r="129" spans="2:18">
      <c r="B129" s="25"/>
      <c r="C129" s="25" t="s">
        <v>345</v>
      </c>
      <c r="D129" s="26">
        <v>2598.1787022703497</v>
      </c>
      <c r="E129" s="26">
        <v>45.676744161013083</v>
      </c>
      <c r="F129" s="26">
        <v>2569.2301296271435</v>
      </c>
      <c r="G129" s="26">
        <v>4579.5136404846044</v>
      </c>
      <c r="H129" s="26">
        <v>802.71339445090723</v>
      </c>
      <c r="I129" s="26">
        <v>2947.8783463346572</v>
      </c>
      <c r="J129" s="26">
        <v>4770.7658848124684</v>
      </c>
      <c r="K129" s="26">
        <v>2867.0459327090657</v>
      </c>
      <c r="L129" s="26">
        <v>1080.3488573871682</v>
      </c>
      <c r="M129" s="26">
        <v>3012.3119021268312</v>
      </c>
      <c r="N129" s="26">
        <v>2204.050762848663</v>
      </c>
      <c r="O129" s="26">
        <v>2034.2622808725778</v>
      </c>
      <c r="P129" s="26">
        <v>3965.0299228131557</v>
      </c>
      <c r="Q129" s="26">
        <v>2531.3641776092923</v>
      </c>
      <c r="R129"/>
    </row>
    <row r="130" spans="2:18">
      <c r="B130" s="25"/>
      <c r="C130" s="25" t="s">
        <v>456</v>
      </c>
      <c r="D130" s="26">
        <v>986.54098407233118</v>
      </c>
      <c r="E130" s="26">
        <v>2088.7016913976709</v>
      </c>
      <c r="F130" s="26">
        <v>3200.7298325493766</v>
      </c>
      <c r="G130" s="26">
        <v>1945.0529437022715</v>
      </c>
      <c r="H130" s="26">
        <v>2639.6353548905618</v>
      </c>
      <c r="I130" s="26">
        <v>3109.1123683997375</v>
      </c>
      <c r="J130" s="26">
        <v>1476.9952178300118</v>
      </c>
      <c r="K130" s="26">
        <v>2569.3444694459708</v>
      </c>
      <c r="L130" s="26">
        <v>2679.2923294267316</v>
      </c>
      <c r="M130" s="26">
        <v>3257.4543359639015</v>
      </c>
      <c r="N130" s="26">
        <v>4050.9553046769315</v>
      </c>
      <c r="O130" s="26">
        <v>3440.1673219905224</v>
      </c>
      <c r="P130" s="26">
        <v>3095.748516177594</v>
      </c>
      <c r="Q130" s="26">
        <v>4761.7680994051079</v>
      </c>
      <c r="R130"/>
    </row>
    <row r="131" spans="2:18">
      <c r="B131" s="25"/>
      <c r="C131" s="25" t="s">
        <v>458</v>
      </c>
      <c r="D131" s="26">
        <v>792.06299076143694</v>
      </c>
      <c r="E131" s="26">
        <v>2841.9150282355758</v>
      </c>
      <c r="F131" s="26">
        <v>2464.5262295427474</v>
      </c>
      <c r="G131" s="26">
        <v>4563.2614141752092</v>
      </c>
      <c r="H131" s="26">
        <v>4904.8692779547182</v>
      </c>
      <c r="I131" s="26">
        <v>3407.4114642570917</v>
      </c>
      <c r="J131" s="26">
        <v>5303.3635033072715</v>
      </c>
      <c r="K131" s="26">
        <v>1946.4065808728601</v>
      </c>
      <c r="L131" s="26">
        <v>3142.8313286975977</v>
      </c>
      <c r="M131" s="26">
        <v>4244.9106877411832</v>
      </c>
      <c r="N131" s="26">
        <v>436.10272005364692</v>
      </c>
      <c r="O131" s="26">
        <v>3950.8756284225237</v>
      </c>
      <c r="P131" s="26">
        <v>3290.3387817979037</v>
      </c>
      <c r="Q131" s="26">
        <v>1399.437393999041</v>
      </c>
      <c r="R131"/>
    </row>
    <row r="132" spans="2:18">
      <c r="B132" s="25"/>
      <c r="C132" s="25" t="s">
        <v>460</v>
      </c>
      <c r="D132" s="26">
        <v>4747.6466572444442</v>
      </c>
      <c r="E132" s="26">
        <v>4578.6347115492408</v>
      </c>
      <c r="F132" s="26">
        <v>3571.7584377953681</v>
      </c>
      <c r="G132" s="26">
        <v>7159.2282960760785</v>
      </c>
      <c r="H132" s="26">
        <v>7269.0334895146716</v>
      </c>
      <c r="I132" s="26">
        <v>4435.4929636583947</v>
      </c>
      <c r="J132" s="26">
        <v>4930.0641650226353</v>
      </c>
      <c r="K132" s="26">
        <v>7708.477190749225</v>
      </c>
      <c r="L132" s="26">
        <v>2486.5434320386689</v>
      </c>
      <c r="M132" s="26">
        <v>8786.3810615226757</v>
      </c>
      <c r="N132" s="26">
        <v>6068.5096983610165</v>
      </c>
      <c r="O132" s="26">
        <v>7452.9113863183793</v>
      </c>
      <c r="P132" s="26">
        <v>5112.0666653485105</v>
      </c>
      <c r="Q132" s="26">
        <v>4517.6364465936604</v>
      </c>
      <c r="R132"/>
    </row>
    <row r="133" spans="2:18">
      <c r="B133" s="25" t="s">
        <v>346</v>
      </c>
      <c r="C133" s="25"/>
      <c r="D133" s="26">
        <v>16112.15</v>
      </c>
      <c r="E133" s="26">
        <v>29714.54</v>
      </c>
      <c r="F133" s="26">
        <v>11931.356636</v>
      </c>
      <c r="G133" s="26">
        <v>18213.369289999999</v>
      </c>
      <c r="H133" s="26">
        <v>11548.855916</v>
      </c>
      <c r="I133" s="26">
        <v>23541.71326</v>
      </c>
      <c r="J133" s="26">
        <v>25342.216845999999</v>
      </c>
      <c r="K133" s="26">
        <v>12946.525398</v>
      </c>
      <c r="L133" s="26">
        <v>13416.192994000001</v>
      </c>
      <c r="M133" s="26">
        <v>17101.533708000003</v>
      </c>
      <c r="N133" s="26">
        <v>18733.203627999999</v>
      </c>
      <c r="O133" s="26">
        <v>16506.532518</v>
      </c>
      <c r="P133" s="26">
        <v>19066.370965999999</v>
      </c>
      <c r="Q133" s="26">
        <v>22314.377462</v>
      </c>
      <c r="R133"/>
    </row>
    <row r="134" spans="2:18">
      <c r="B134" s="25" t="s">
        <v>347</v>
      </c>
      <c r="C134" s="25"/>
      <c r="D134" s="26">
        <v>16112.15</v>
      </c>
      <c r="E134" s="26">
        <v>29714.54</v>
      </c>
      <c r="F134" s="26">
        <v>11931.356636</v>
      </c>
      <c r="G134" s="26">
        <v>18213.369289999999</v>
      </c>
      <c r="H134" s="26">
        <v>11548.855916</v>
      </c>
      <c r="I134" s="26">
        <v>23541.71326</v>
      </c>
      <c r="J134" s="26">
        <v>25342.216845999999</v>
      </c>
      <c r="K134" s="26">
        <v>12946.525398</v>
      </c>
      <c r="L134" s="26">
        <v>13416.192994000001</v>
      </c>
      <c r="M134" s="26">
        <v>17101.533708000003</v>
      </c>
      <c r="N134" s="26">
        <v>18733.203627999999</v>
      </c>
      <c r="O134" s="26">
        <v>16506.532518</v>
      </c>
      <c r="P134" s="26">
        <v>19066.370965999999</v>
      </c>
      <c r="Q134" s="26">
        <v>22314.377462</v>
      </c>
      <c r="R134"/>
    </row>
    <row r="135" spans="2:18">
      <c r="B135" s="25" t="s">
        <v>348</v>
      </c>
      <c r="C135" s="25"/>
      <c r="D135" s="26">
        <v>16112.15</v>
      </c>
      <c r="E135" s="26">
        <v>29714.54</v>
      </c>
      <c r="F135" s="26">
        <v>11931.356636</v>
      </c>
      <c r="G135" s="26">
        <v>18213.369289999999</v>
      </c>
      <c r="H135" s="26">
        <v>11548.855916</v>
      </c>
      <c r="I135" s="26">
        <v>23541.71326</v>
      </c>
      <c r="J135" s="26">
        <v>25342.216845999999</v>
      </c>
      <c r="K135" s="26">
        <v>12946.525398</v>
      </c>
      <c r="L135" s="26">
        <v>13416.192994000001</v>
      </c>
      <c r="M135" s="26">
        <v>17101.533708000003</v>
      </c>
      <c r="N135" s="26">
        <v>18733.203627999999</v>
      </c>
      <c r="O135" s="26">
        <v>16506.532518</v>
      </c>
      <c r="P135" s="26">
        <v>19066.370965999999</v>
      </c>
      <c r="Q135" s="26">
        <v>22314.377462</v>
      </c>
      <c r="R135"/>
    </row>
    <row r="136" spans="2:18">
      <c r="B136" s="25" t="s">
        <v>349</v>
      </c>
      <c r="C136" s="25"/>
      <c r="D136" s="26">
        <v>16112.15</v>
      </c>
      <c r="E136" s="26">
        <v>29714.54</v>
      </c>
      <c r="F136" s="26">
        <v>11931.356636</v>
      </c>
      <c r="G136" s="26">
        <v>18213.369289999999</v>
      </c>
      <c r="H136" s="26">
        <v>11548.855916</v>
      </c>
      <c r="I136" s="26">
        <v>23541.71326</v>
      </c>
      <c r="J136" s="26">
        <v>25342.216845999999</v>
      </c>
      <c r="K136" s="26">
        <v>12946.525398</v>
      </c>
      <c r="L136" s="26">
        <v>13416.192994000001</v>
      </c>
      <c r="M136" s="26">
        <v>17101.533708000003</v>
      </c>
      <c r="N136" s="26">
        <v>18733.203627999999</v>
      </c>
      <c r="O136" s="26">
        <v>16506.532518</v>
      </c>
      <c r="P136" s="26">
        <v>19066.370965999999</v>
      </c>
      <c r="Q136" s="26">
        <v>22314.377462</v>
      </c>
      <c r="R136"/>
    </row>
    <row r="137" spans="2:18">
      <c r="B137" s="25" t="s">
        <v>350</v>
      </c>
      <c r="C137" s="25"/>
      <c r="D137" s="26">
        <v>16112.15</v>
      </c>
      <c r="E137" s="26">
        <v>29714.54</v>
      </c>
      <c r="F137" s="26">
        <v>11931.356636</v>
      </c>
      <c r="G137" s="26">
        <v>18213.369289999999</v>
      </c>
      <c r="H137" s="26">
        <v>11548.855916</v>
      </c>
      <c r="I137" s="26">
        <v>23541.71326</v>
      </c>
      <c r="J137" s="26">
        <v>25342.216845999999</v>
      </c>
      <c r="K137" s="26">
        <v>12946.525398</v>
      </c>
      <c r="L137" s="26">
        <v>13416.192994000001</v>
      </c>
      <c r="M137" s="26">
        <v>17101.533708000003</v>
      </c>
      <c r="N137" s="26">
        <v>18733.203627999999</v>
      </c>
      <c r="O137" s="26">
        <v>16506.532518</v>
      </c>
      <c r="P137" s="26">
        <v>19066.370965999999</v>
      </c>
      <c r="Q137" s="26">
        <v>22314.377462</v>
      </c>
      <c r="R137"/>
    </row>
    <row r="138" spans="2:18">
      <c r="B138" s="25" t="s">
        <v>351</v>
      </c>
      <c r="C138" s="25"/>
      <c r="D138" s="26">
        <v>16112.15</v>
      </c>
      <c r="E138" s="26">
        <v>29714.54</v>
      </c>
      <c r="F138" s="26">
        <v>11931.356636</v>
      </c>
      <c r="G138" s="26">
        <v>18213.369289999999</v>
      </c>
      <c r="H138" s="26">
        <v>11548.855916</v>
      </c>
      <c r="I138" s="26">
        <v>23541.71326</v>
      </c>
      <c r="J138" s="26">
        <v>25342.216845999999</v>
      </c>
      <c r="K138" s="26">
        <v>12946.525398</v>
      </c>
      <c r="L138" s="26">
        <v>13416.192994000001</v>
      </c>
      <c r="M138" s="26">
        <v>17101.533708000003</v>
      </c>
      <c r="N138" s="26">
        <v>18733.203627999999</v>
      </c>
      <c r="O138" s="26">
        <v>16506.532518</v>
      </c>
      <c r="P138" s="26">
        <v>19066.370965999999</v>
      </c>
      <c r="Q138" s="26">
        <v>22314.377462</v>
      </c>
      <c r="R138"/>
    </row>
    <row r="139" spans="2:18">
      <c r="B139" s="25" t="s">
        <v>352</v>
      </c>
      <c r="C139" s="25"/>
      <c r="D139" s="26">
        <v>16112.15</v>
      </c>
      <c r="E139" s="26">
        <v>29714.54</v>
      </c>
      <c r="F139" s="26">
        <v>11931.356636</v>
      </c>
      <c r="G139" s="26">
        <v>18213.369289999999</v>
      </c>
      <c r="H139" s="26">
        <v>11548.855916</v>
      </c>
      <c r="I139" s="26">
        <v>23541.71326</v>
      </c>
      <c r="J139" s="26">
        <v>25342.216845999999</v>
      </c>
      <c r="K139" s="26">
        <v>12946.525398</v>
      </c>
      <c r="L139" s="26">
        <v>13416.192994000001</v>
      </c>
      <c r="M139" s="26">
        <v>17101.533708000003</v>
      </c>
      <c r="N139" s="26">
        <v>18733.203627999999</v>
      </c>
      <c r="O139" s="26">
        <v>16506.532518</v>
      </c>
      <c r="P139" s="26">
        <v>19066.370965999999</v>
      </c>
      <c r="Q139" s="26">
        <v>22314.377462</v>
      </c>
      <c r="R139"/>
    </row>
    <row r="140" spans="2:18">
      <c r="B140" s="25" t="s">
        <v>353</v>
      </c>
      <c r="C140" s="25"/>
      <c r="D140" s="26">
        <v>16112.15</v>
      </c>
      <c r="E140" s="26">
        <v>29714.54</v>
      </c>
      <c r="F140" s="26">
        <v>11931.356636</v>
      </c>
      <c r="G140" s="26">
        <v>18213.369289999999</v>
      </c>
      <c r="H140" s="26">
        <v>11548.855916</v>
      </c>
      <c r="I140" s="26">
        <v>23541.71326</v>
      </c>
      <c r="J140" s="26">
        <v>25342.216845999999</v>
      </c>
      <c r="K140" s="26">
        <v>12946.525398</v>
      </c>
      <c r="L140" s="26">
        <v>13416.192994000001</v>
      </c>
      <c r="M140" s="26">
        <v>17101.533708000003</v>
      </c>
      <c r="N140" s="26">
        <v>18733.203627999999</v>
      </c>
      <c r="O140" s="26">
        <v>16506.532518</v>
      </c>
      <c r="P140" s="26">
        <v>19066.370965999999</v>
      </c>
      <c r="Q140" s="26">
        <v>22314.377462</v>
      </c>
      <c r="R140"/>
    </row>
    <row r="141" spans="2:18">
      <c r="B141" s="25" t="s">
        <v>354</v>
      </c>
      <c r="C141" s="25"/>
      <c r="D141" s="26">
        <v>16112.15</v>
      </c>
      <c r="E141" s="26">
        <v>29714.54</v>
      </c>
      <c r="F141" s="26">
        <v>11931.356636</v>
      </c>
      <c r="G141" s="26">
        <v>18213.369289999999</v>
      </c>
      <c r="H141" s="26">
        <v>11548.855916</v>
      </c>
      <c r="I141" s="26">
        <v>23541.71326</v>
      </c>
      <c r="J141" s="26">
        <v>25342.216845999999</v>
      </c>
      <c r="K141" s="26">
        <v>12946.525398</v>
      </c>
      <c r="L141" s="26">
        <v>13416.192994000001</v>
      </c>
      <c r="M141" s="26">
        <v>17101.533708000003</v>
      </c>
      <c r="N141" s="26">
        <v>18733.203627999999</v>
      </c>
      <c r="O141" s="26">
        <v>16506.532518</v>
      </c>
      <c r="P141" s="26">
        <v>19066.370965999999</v>
      </c>
      <c r="Q141" s="26">
        <v>22314.377462</v>
      </c>
      <c r="R141"/>
    </row>
    <row r="142" spans="2:18">
      <c r="B142" s="25" t="s">
        <v>355</v>
      </c>
      <c r="C142" s="25"/>
      <c r="D142" s="26">
        <v>16112.15</v>
      </c>
      <c r="E142" s="26">
        <v>29714.54</v>
      </c>
      <c r="F142" s="26">
        <v>11931.356636</v>
      </c>
      <c r="G142" s="26">
        <v>18213.369289999999</v>
      </c>
      <c r="H142" s="26">
        <v>11548.855916</v>
      </c>
      <c r="I142" s="26">
        <v>23541.71326</v>
      </c>
      <c r="J142" s="26">
        <v>25342.216845999999</v>
      </c>
      <c r="K142" s="26">
        <v>12946.525398</v>
      </c>
      <c r="L142" s="26">
        <v>13416.192994000001</v>
      </c>
      <c r="M142" s="26">
        <v>17101.533708000003</v>
      </c>
      <c r="N142" s="26">
        <v>18733.203627999999</v>
      </c>
      <c r="O142" s="26">
        <v>16506.532518</v>
      </c>
      <c r="P142" s="26">
        <v>19066.370965999999</v>
      </c>
      <c r="Q142" s="26">
        <v>22314.377462</v>
      </c>
      <c r="R142"/>
    </row>
    <row r="143" spans="2:18">
      <c r="B143" s="25" t="s">
        <v>356</v>
      </c>
      <c r="C143" s="25"/>
      <c r="D143" s="26">
        <v>16112.15</v>
      </c>
      <c r="E143" s="26">
        <v>29714.54</v>
      </c>
      <c r="F143" s="26">
        <v>11931.356636</v>
      </c>
      <c r="G143" s="26">
        <v>18213.369289999999</v>
      </c>
      <c r="H143" s="26">
        <v>11548.855916</v>
      </c>
      <c r="I143" s="26">
        <v>23541.71326</v>
      </c>
      <c r="J143" s="26">
        <v>25342.216845999999</v>
      </c>
      <c r="K143" s="26">
        <v>12946.525398</v>
      </c>
      <c r="L143" s="26">
        <v>13416.192994000001</v>
      </c>
      <c r="M143" s="26">
        <v>17101.533708000003</v>
      </c>
      <c r="N143" s="26">
        <v>18733.203627999999</v>
      </c>
      <c r="O143" s="26">
        <v>16506.532518</v>
      </c>
      <c r="P143" s="26">
        <v>19066.370965999999</v>
      </c>
      <c r="Q143" s="26">
        <v>22314.377462</v>
      </c>
      <c r="R143"/>
    </row>
    <row r="144" spans="2:18">
      <c r="B144" s="25" t="s">
        <v>357</v>
      </c>
      <c r="C144" s="25"/>
      <c r="D144" s="26">
        <v>16112.15</v>
      </c>
      <c r="E144" s="26">
        <v>29714.54</v>
      </c>
      <c r="F144" s="26">
        <v>11931.356636</v>
      </c>
      <c r="G144" s="26">
        <v>18213.369289999999</v>
      </c>
      <c r="H144" s="26">
        <v>11548.855916</v>
      </c>
      <c r="I144" s="26">
        <v>23541.71326</v>
      </c>
      <c r="J144" s="26">
        <v>25342.216845999999</v>
      </c>
      <c r="K144" s="26">
        <v>12946.525398</v>
      </c>
      <c r="L144" s="26">
        <v>13416.192994000001</v>
      </c>
      <c r="M144" s="26">
        <v>17101.533708000003</v>
      </c>
      <c r="N144" s="26">
        <v>18733.203627999999</v>
      </c>
      <c r="O144" s="26">
        <v>16506.532518</v>
      </c>
      <c r="P144" s="26">
        <v>19066.370965999999</v>
      </c>
      <c r="Q144" s="26">
        <v>22314.377462</v>
      </c>
    </row>
    <row r="145" spans="2:17">
      <c r="B145" s="25" t="s">
        <v>358</v>
      </c>
      <c r="C145" s="25"/>
      <c r="D145" s="26">
        <v>16112.15</v>
      </c>
      <c r="E145" s="26">
        <v>29714.54</v>
      </c>
      <c r="F145" s="26">
        <v>11931.356636</v>
      </c>
      <c r="G145" s="26">
        <v>18213.369289999999</v>
      </c>
      <c r="H145" s="26">
        <v>11548.855916</v>
      </c>
      <c r="I145" s="26">
        <v>23541.71326</v>
      </c>
      <c r="J145" s="26">
        <v>25342.216845999999</v>
      </c>
      <c r="K145" s="26">
        <v>12946.525398</v>
      </c>
      <c r="L145" s="26">
        <v>13416.192994000001</v>
      </c>
      <c r="M145" s="26">
        <v>17101.533708000003</v>
      </c>
      <c r="N145" s="26">
        <v>18733.203627999999</v>
      </c>
      <c r="O145" s="26">
        <v>16506.532518</v>
      </c>
      <c r="P145" s="26">
        <v>19066.370965999999</v>
      </c>
      <c r="Q145" s="26">
        <v>22314.377462</v>
      </c>
    </row>
    <row r="146" spans="2:17">
      <c r="B146" s="25" t="s">
        <v>359</v>
      </c>
      <c r="C146" s="25"/>
      <c r="D146" s="26">
        <v>16112.15</v>
      </c>
      <c r="E146" s="26">
        <v>29714.54</v>
      </c>
      <c r="F146" s="26">
        <v>11931.356636</v>
      </c>
      <c r="G146" s="26">
        <v>18213.369289999999</v>
      </c>
      <c r="H146" s="26">
        <v>11548.855916</v>
      </c>
      <c r="I146" s="26">
        <v>23541.71326</v>
      </c>
      <c r="J146" s="26">
        <v>25342.216845999999</v>
      </c>
      <c r="K146" s="26">
        <v>12946.525398</v>
      </c>
      <c r="L146" s="26">
        <v>13416.192994000001</v>
      </c>
      <c r="M146" s="26">
        <v>17101.533708000003</v>
      </c>
      <c r="N146" s="26">
        <v>18733.203627999999</v>
      </c>
      <c r="O146" s="26">
        <v>16506.532518</v>
      </c>
      <c r="P146" s="26">
        <v>19066.370965999999</v>
      </c>
      <c r="Q146" s="26">
        <v>22314.377462</v>
      </c>
    </row>
    <row r="147" spans="2:17">
      <c r="B147" s="25" t="s">
        <v>360</v>
      </c>
      <c r="C147" s="25"/>
      <c r="D147" s="26">
        <v>16112.15</v>
      </c>
      <c r="E147" s="26">
        <v>29714.54</v>
      </c>
      <c r="F147" s="26">
        <v>11931.356636</v>
      </c>
      <c r="G147" s="26">
        <v>18213.369289999999</v>
      </c>
      <c r="H147" s="26">
        <v>11548.855916</v>
      </c>
      <c r="I147" s="26">
        <v>23541.71326</v>
      </c>
      <c r="J147" s="26">
        <v>25342.216845999999</v>
      </c>
      <c r="K147" s="26">
        <v>12946.525398</v>
      </c>
      <c r="L147" s="26">
        <v>13416.192994000001</v>
      </c>
      <c r="M147" s="26">
        <v>17101.533708000003</v>
      </c>
      <c r="N147" s="26">
        <v>18733.203627999999</v>
      </c>
      <c r="O147" s="26">
        <v>16506.532518</v>
      </c>
      <c r="P147" s="26">
        <v>19066.370965999999</v>
      </c>
      <c r="Q147" s="26">
        <v>22314.377462</v>
      </c>
    </row>
    <row r="148" spans="2:17">
      <c r="B148" s="25" t="s">
        <v>361</v>
      </c>
      <c r="C148" s="25"/>
      <c r="D148" s="26">
        <v>16112.15</v>
      </c>
      <c r="E148" s="26">
        <v>29714.54</v>
      </c>
      <c r="F148" s="26">
        <v>11931.356636</v>
      </c>
      <c r="G148" s="26">
        <v>18213.369289999999</v>
      </c>
      <c r="H148" s="26">
        <v>11548.855916</v>
      </c>
      <c r="I148" s="26">
        <v>23541.71326</v>
      </c>
      <c r="J148" s="26">
        <v>25342.216845999999</v>
      </c>
      <c r="K148" s="26">
        <v>12946.525398</v>
      </c>
      <c r="L148" s="26">
        <v>13416.192994000001</v>
      </c>
      <c r="M148" s="26">
        <v>17101.533708000003</v>
      </c>
      <c r="N148" s="26">
        <v>18733.203627999999</v>
      </c>
      <c r="O148" s="26">
        <v>16506.532518</v>
      </c>
      <c r="P148" s="26">
        <v>19066.370965999999</v>
      </c>
      <c r="Q148" s="26">
        <v>22314.377462</v>
      </c>
    </row>
    <row r="149" spans="2:17">
      <c r="B149" s="25" t="s">
        <v>362</v>
      </c>
      <c r="C149" s="25"/>
      <c r="D149" s="26">
        <v>16112.15</v>
      </c>
      <c r="E149" s="26">
        <v>29714.54</v>
      </c>
      <c r="F149" s="26">
        <v>11931.356636</v>
      </c>
      <c r="G149" s="26">
        <v>18213.369289999999</v>
      </c>
      <c r="H149" s="26">
        <v>11548.855916</v>
      </c>
      <c r="I149" s="26">
        <v>23541.71326</v>
      </c>
      <c r="J149" s="26">
        <v>25342.216845999999</v>
      </c>
      <c r="K149" s="26">
        <v>12946.525398</v>
      </c>
      <c r="L149" s="26">
        <v>13416.192994000001</v>
      </c>
      <c r="M149" s="26">
        <v>17101.533708000003</v>
      </c>
      <c r="N149" s="26">
        <v>18733.203627999999</v>
      </c>
      <c r="O149" s="26">
        <v>16506.532518</v>
      </c>
      <c r="P149" s="26">
        <v>19066.370965999999</v>
      </c>
      <c r="Q149" s="26">
        <v>22314.377462</v>
      </c>
    </row>
    <row r="150" spans="2:17">
      <c r="B150" s="25" t="s">
        <v>363</v>
      </c>
      <c r="C150" s="25"/>
      <c r="D150" s="26">
        <v>16112.15</v>
      </c>
      <c r="E150" s="26">
        <v>29714.54</v>
      </c>
      <c r="F150" s="26">
        <v>11931.356636</v>
      </c>
      <c r="G150" s="26">
        <v>18213.369289999999</v>
      </c>
      <c r="H150" s="26">
        <v>11548.855916</v>
      </c>
      <c r="I150" s="26">
        <v>23541.71326</v>
      </c>
      <c r="J150" s="26">
        <v>25342.216845999999</v>
      </c>
      <c r="K150" s="26">
        <v>12946.525398</v>
      </c>
      <c r="L150" s="26">
        <v>13416.192994000001</v>
      </c>
      <c r="M150" s="26">
        <v>17101.533708000003</v>
      </c>
      <c r="N150" s="26">
        <v>18733.203627999999</v>
      </c>
      <c r="O150" s="26">
        <v>16506.532518</v>
      </c>
      <c r="P150" s="26">
        <v>19066.370965999999</v>
      </c>
      <c r="Q150" s="26">
        <v>22314.377462</v>
      </c>
    </row>
    <row r="151" spans="2:17">
      <c r="B151" s="25" t="s">
        <v>364</v>
      </c>
      <c r="C151" s="25"/>
      <c r="D151" s="26">
        <v>16112.15</v>
      </c>
      <c r="E151" s="26">
        <v>29714.54</v>
      </c>
      <c r="F151" s="26">
        <v>11931.356636</v>
      </c>
      <c r="G151" s="26">
        <v>18213.369289999999</v>
      </c>
      <c r="H151" s="26">
        <v>11548.855916</v>
      </c>
      <c r="I151" s="26">
        <v>23541.71326</v>
      </c>
      <c r="J151" s="26">
        <v>25342.216845999999</v>
      </c>
      <c r="K151" s="26">
        <v>12946.525398</v>
      </c>
      <c r="L151" s="26">
        <v>13416.192994000001</v>
      </c>
      <c r="M151" s="26">
        <v>17101.533708000003</v>
      </c>
      <c r="N151" s="26">
        <v>18733.203627999999</v>
      </c>
      <c r="O151" s="26">
        <v>16506.532518</v>
      </c>
      <c r="P151" s="26">
        <v>19066.370965999999</v>
      </c>
      <c r="Q151" s="26">
        <v>22314.377462</v>
      </c>
    </row>
    <row r="152" spans="2:17">
      <c r="B152" s="25" t="s">
        <v>365</v>
      </c>
      <c r="C152" s="25"/>
      <c r="D152" s="26">
        <v>16112.15</v>
      </c>
      <c r="E152" s="26">
        <v>29714.54</v>
      </c>
      <c r="F152" s="26">
        <v>11931.356636</v>
      </c>
      <c r="G152" s="26">
        <v>18213.369289999999</v>
      </c>
      <c r="H152" s="26">
        <v>11548.855916</v>
      </c>
      <c r="I152" s="26">
        <v>23541.71326</v>
      </c>
      <c r="J152" s="26">
        <v>25342.216845999999</v>
      </c>
      <c r="K152" s="26">
        <v>12946.525398</v>
      </c>
      <c r="L152" s="26">
        <v>13416.192994000001</v>
      </c>
      <c r="M152" s="26">
        <v>17101.533708000003</v>
      </c>
      <c r="N152" s="26">
        <v>18733.203627999999</v>
      </c>
      <c r="O152" s="26">
        <v>16506.532518</v>
      </c>
      <c r="P152" s="26">
        <v>19066.370965999999</v>
      </c>
      <c r="Q152" s="26">
        <v>22314.377462</v>
      </c>
    </row>
    <row r="153" spans="2:17">
      <c r="B153" s="25" t="s">
        <v>366</v>
      </c>
      <c r="C153" s="25"/>
      <c r="D153" s="26">
        <v>16112.15</v>
      </c>
      <c r="E153" s="26">
        <v>29714.54</v>
      </c>
      <c r="F153" s="26">
        <v>11931.356636</v>
      </c>
      <c r="G153" s="26">
        <v>18213.369289999999</v>
      </c>
      <c r="H153" s="26">
        <v>11548.855916</v>
      </c>
      <c r="I153" s="26">
        <v>23541.71326</v>
      </c>
      <c r="J153" s="26">
        <v>25342.216845999999</v>
      </c>
      <c r="K153" s="26">
        <v>12946.525398</v>
      </c>
      <c r="L153" s="26">
        <v>13416.192994000001</v>
      </c>
      <c r="M153" s="26">
        <v>17101.533708000003</v>
      </c>
      <c r="N153" s="26">
        <v>18733.203627999999</v>
      </c>
      <c r="O153" s="26">
        <v>16506.532518</v>
      </c>
      <c r="P153" s="26">
        <v>19066.370965999999</v>
      </c>
      <c r="Q153" s="26">
        <v>22314.377462</v>
      </c>
    </row>
    <row r="154" spans="2:17">
      <c r="B154" s="25" t="s">
        <v>367</v>
      </c>
      <c r="C154" s="25"/>
      <c r="D154" s="26">
        <v>16112.15</v>
      </c>
      <c r="E154" s="26">
        <v>29714.54</v>
      </c>
      <c r="F154" s="26">
        <v>11931.356636</v>
      </c>
      <c r="G154" s="26">
        <v>18213.369289999999</v>
      </c>
      <c r="H154" s="26">
        <v>11548.855916</v>
      </c>
      <c r="I154" s="26">
        <v>23541.71326</v>
      </c>
      <c r="J154" s="26">
        <v>25342.216845999999</v>
      </c>
      <c r="K154" s="26">
        <v>12946.525398</v>
      </c>
      <c r="L154" s="26">
        <v>13416.192994000001</v>
      </c>
      <c r="M154" s="26">
        <v>17101.533708000003</v>
      </c>
      <c r="N154" s="26">
        <v>18733.203627999999</v>
      </c>
      <c r="O154" s="26">
        <v>16506.532518</v>
      </c>
      <c r="P154" s="26">
        <v>19066.370965999999</v>
      </c>
      <c r="Q154" s="26">
        <v>22314.377462</v>
      </c>
    </row>
    <row r="155" spans="2:17">
      <c r="B155" s="25" t="s">
        <v>368</v>
      </c>
      <c r="C155" s="25"/>
      <c r="D155" s="26">
        <v>16112.15</v>
      </c>
      <c r="E155" s="26">
        <v>29714.54</v>
      </c>
      <c r="F155" s="26">
        <v>11931.356636</v>
      </c>
      <c r="G155" s="26">
        <v>18213.369289999999</v>
      </c>
      <c r="H155" s="26">
        <v>11548.855916</v>
      </c>
      <c r="I155" s="26">
        <v>23541.71326</v>
      </c>
      <c r="J155" s="26">
        <v>25342.216845999999</v>
      </c>
      <c r="K155" s="26">
        <v>12946.525398</v>
      </c>
      <c r="L155" s="26">
        <v>13416.192994000001</v>
      </c>
      <c r="M155" s="26">
        <v>17101.533708000003</v>
      </c>
      <c r="N155" s="26">
        <v>18733.203627999999</v>
      </c>
      <c r="O155" s="26">
        <v>16506.532518</v>
      </c>
      <c r="P155" s="26">
        <v>19066.370965999999</v>
      </c>
      <c r="Q155" s="26">
        <v>22314.377462</v>
      </c>
    </row>
    <row r="156" spans="2:17">
      <c r="B156" s="25" t="s">
        <v>369</v>
      </c>
      <c r="C156" s="25"/>
      <c r="D156" s="26">
        <v>16112.15</v>
      </c>
      <c r="E156" s="26">
        <v>29714.54</v>
      </c>
      <c r="F156" s="26">
        <v>11931.356636</v>
      </c>
      <c r="G156" s="26">
        <v>18213.369289999999</v>
      </c>
      <c r="H156" s="26">
        <v>11548.855916</v>
      </c>
      <c r="I156" s="26">
        <v>23541.71326</v>
      </c>
      <c r="J156" s="26">
        <v>25342.216845999999</v>
      </c>
      <c r="K156" s="26">
        <v>12946.525398</v>
      </c>
      <c r="L156" s="26">
        <v>13416.192994000001</v>
      </c>
      <c r="M156" s="26">
        <v>17101.533708000003</v>
      </c>
      <c r="N156" s="26">
        <v>18733.203627999999</v>
      </c>
      <c r="O156" s="26">
        <v>16506.532518</v>
      </c>
      <c r="P156" s="26">
        <v>19066.370965999999</v>
      </c>
      <c r="Q156" s="26">
        <v>22314.377462</v>
      </c>
    </row>
    <row r="157" spans="2:17">
      <c r="B157" s="25" t="s">
        <v>370</v>
      </c>
      <c r="C157" s="25"/>
      <c r="D157" s="26">
        <v>16112.15</v>
      </c>
      <c r="E157" s="26">
        <v>29714.54</v>
      </c>
      <c r="F157" s="26">
        <v>11931.356636</v>
      </c>
      <c r="G157" s="26">
        <v>18213.369289999999</v>
      </c>
      <c r="H157" s="26">
        <v>11548.855916</v>
      </c>
      <c r="I157" s="26">
        <v>23541.71326</v>
      </c>
      <c r="J157" s="26">
        <v>25342.216845999999</v>
      </c>
      <c r="K157" s="26">
        <v>12946.525398</v>
      </c>
      <c r="L157" s="26">
        <v>13416.192994000001</v>
      </c>
      <c r="M157" s="26">
        <v>17101.533708000003</v>
      </c>
      <c r="N157" s="26">
        <v>18733.203627999999</v>
      </c>
      <c r="O157" s="26">
        <v>16506.532518</v>
      </c>
      <c r="P157" s="26">
        <v>19066.370965999999</v>
      </c>
      <c r="Q157" s="26">
        <v>22314.377462</v>
      </c>
    </row>
    <row r="158" spans="2:17">
      <c r="B158" s="25" t="s">
        <v>371</v>
      </c>
      <c r="C158" s="25"/>
      <c r="D158" s="26">
        <v>16112.15</v>
      </c>
      <c r="E158" s="26">
        <v>29714.54</v>
      </c>
      <c r="F158" s="26">
        <v>11931.356636</v>
      </c>
      <c r="G158" s="26">
        <v>18213.369289999999</v>
      </c>
      <c r="H158" s="26">
        <v>11548.855916</v>
      </c>
      <c r="I158" s="26">
        <v>23541.71326</v>
      </c>
      <c r="J158" s="26">
        <v>25342.216845999999</v>
      </c>
      <c r="K158" s="26">
        <v>12946.525398</v>
      </c>
      <c r="L158" s="26">
        <v>13416.192994000001</v>
      </c>
      <c r="M158" s="26">
        <v>17101.533708000003</v>
      </c>
      <c r="N158" s="26">
        <v>18733.203627999999</v>
      </c>
      <c r="O158" s="26">
        <v>16506.532518</v>
      </c>
      <c r="P158" s="26">
        <v>19066.370965999999</v>
      </c>
      <c r="Q158" s="26">
        <v>22314.377462</v>
      </c>
    </row>
    <row r="159" spans="2:17">
      <c r="B159" s="25" t="s">
        <v>372</v>
      </c>
      <c r="C159" s="25"/>
      <c r="D159" s="26">
        <v>16112.15</v>
      </c>
      <c r="E159" s="26">
        <v>29714.54</v>
      </c>
      <c r="F159" s="26">
        <v>11931.356636</v>
      </c>
      <c r="G159" s="26">
        <v>18213.369289999999</v>
      </c>
      <c r="H159" s="26">
        <v>11548.855916</v>
      </c>
      <c r="I159" s="26">
        <v>23541.71326</v>
      </c>
      <c r="J159" s="26">
        <v>25342.216845999999</v>
      </c>
      <c r="K159" s="26">
        <v>12946.525398</v>
      </c>
      <c r="L159" s="26">
        <v>13416.192994000001</v>
      </c>
      <c r="M159" s="26">
        <v>17101.533708000003</v>
      </c>
      <c r="N159" s="26">
        <v>18733.203627999999</v>
      </c>
      <c r="O159" s="26">
        <v>16506.532518</v>
      </c>
      <c r="P159" s="26">
        <v>19066.370965999999</v>
      </c>
      <c r="Q159" s="26">
        <v>22314.377462</v>
      </c>
    </row>
    <row r="160" spans="2:17">
      <c r="B160" s="25" t="s">
        <v>373</v>
      </c>
      <c r="C160" s="25"/>
      <c r="D160" s="26">
        <v>16112.15</v>
      </c>
      <c r="E160" s="26">
        <v>29714.54</v>
      </c>
      <c r="F160" s="26">
        <v>11931.356636</v>
      </c>
      <c r="G160" s="26">
        <v>18213.369289999999</v>
      </c>
      <c r="H160" s="26">
        <v>11548.855916</v>
      </c>
      <c r="I160" s="26">
        <v>23541.71326</v>
      </c>
      <c r="J160" s="26">
        <v>25342.216845999999</v>
      </c>
      <c r="K160" s="26">
        <v>12946.525398</v>
      </c>
      <c r="L160" s="26">
        <v>13416.192994000001</v>
      </c>
      <c r="M160" s="26">
        <v>17101.533708000003</v>
      </c>
      <c r="N160" s="26">
        <v>18733.203627999999</v>
      </c>
      <c r="O160" s="26">
        <v>16506.532518</v>
      </c>
      <c r="P160" s="26">
        <v>19066.370965999999</v>
      </c>
      <c r="Q160" s="26">
        <v>22314.377462</v>
      </c>
    </row>
    <row r="161" spans="2:17">
      <c r="B161" s="25" t="s">
        <v>374</v>
      </c>
      <c r="C161" s="25"/>
      <c r="D161" s="26">
        <v>16112.15</v>
      </c>
      <c r="E161" s="26">
        <v>29714.54</v>
      </c>
      <c r="F161" s="26">
        <v>11931.356636</v>
      </c>
      <c r="G161" s="26">
        <v>18213.369289999999</v>
      </c>
      <c r="H161" s="26">
        <v>11548.855916</v>
      </c>
      <c r="I161" s="26">
        <v>23541.71326</v>
      </c>
      <c r="J161" s="26">
        <v>25342.216845999999</v>
      </c>
      <c r="K161" s="26">
        <v>12946.525398</v>
      </c>
      <c r="L161" s="26">
        <v>13416.192994000001</v>
      </c>
      <c r="M161" s="26">
        <v>17101.533708000003</v>
      </c>
      <c r="N161" s="26">
        <v>18733.203627999999</v>
      </c>
      <c r="O161" s="26">
        <v>16506.532518</v>
      </c>
      <c r="P161" s="26">
        <v>19066.370965999999</v>
      </c>
      <c r="Q161" s="26">
        <v>22314.377462</v>
      </c>
    </row>
    <row r="162" spans="2:17">
      <c r="B162" s="25" t="s">
        <v>375</v>
      </c>
      <c r="C162" s="25"/>
      <c r="D162" s="26">
        <v>16112.15</v>
      </c>
      <c r="E162" s="26">
        <v>29714.54</v>
      </c>
      <c r="F162" s="26">
        <v>11931.356636</v>
      </c>
      <c r="G162" s="26">
        <v>18213.369289999999</v>
      </c>
      <c r="H162" s="26">
        <v>11548.855916</v>
      </c>
      <c r="I162" s="26">
        <v>23541.71326</v>
      </c>
      <c r="J162" s="26">
        <v>25342.216845999999</v>
      </c>
      <c r="K162" s="26">
        <v>12946.525398</v>
      </c>
      <c r="L162" s="26">
        <v>13416.192994000001</v>
      </c>
      <c r="M162" s="26">
        <v>17101.533708000003</v>
      </c>
      <c r="N162" s="26">
        <v>18733.203627999999</v>
      </c>
      <c r="O162" s="26">
        <v>16506.532518</v>
      </c>
      <c r="P162" s="26">
        <v>19066.370965999999</v>
      </c>
      <c r="Q162" s="26">
        <v>22314.377462</v>
      </c>
    </row>
    <row r="163" spans="2:17">
      <c r="B163" s="25" t="s">
        <v>376</v>
      </c>
      <c r="C163" s="25"/>
      <c r="D163" s="26">
        <v>16112.15</v>
      </c>
      <c r="E163" s="26">
        <v>29714.54</v>
      </c>
      <c r="F163" s="26">
        <v>11931.356636</v>
      </c>
      <c r="G163" s="26">
        <v>18213.369289999999</v>
      </c>
      <c r="H163" s="26">
        <v>11548.855916</v>
      </c>
      <c r="I163" s="26">
        <v>23541.71326</v>
      </c>
      <c r="J163" s="26">
        <v>25342.216845999999</v>
      </c>
      <c r="K163" s="26">
        <v>12946.525398</v>
      </c>
      <c r="L163" s="26">
        <v>13416.192994000001</v>
      </c>
      <c r="M163" s="26">
        <v>17101.533708000003</v>
      </c>
      <c r="N163" s="26">
        <v>18733.203627999999</v>
      </c>
      <c r="O163" s="26">
        <v>16506.532518</v>
      </c>
      <c r="P163" s="26">
        <v>19066.370965999999</v>
      </c>
      <c r="Q163" s="26">
        <v>22314.377462</v>
      </c>
    </row>
    <row r="164" spans="2:17">
      <c r="B164" s="25" t="s">
        <v>377</v>
      </c>
      <c r="C164" s="25"/>
      <c r="D164" s="26">
        <v>16112.15</v>
      </c>
      <c r="E164" s="26">
        <v>29714.54</v>
      </c>
      <c r="F164" s="26">
        <v>11931.356636</v>
      </c>
      <c r="G164" s="26">
        <v>18213.369289999999</v>
      </c>
      <c r="H164" s="26">
        <v>11548.855916</v>
      </c>
      <c r="I164" s="26">
        <v>23541.71326</v>
      </c>
      <c r="J164" s="26">
        <v>25342.216845999999</v>
      </c>
      <c r="K164" s="26">
        <v>12946.525398</v>
      </c>
      <c r="L164" s="26">
        <v>13416.192994000001</v>
      </c>
      <c r="M164" s="26">
        <v>17101.533708000003</v>
      </c>
      <c r="N164" s="26">
        <v>18733.203627999999</v>
      </c>
      <c r="O164" s="26">
        <v>16506.532518</v>
      </c>
      <c r="P164" s="26">
        <v>19066.370965999999</v>
      </c>
      <c r="Q164" s="26">
        <v>22314.377462</v>
      </c>
    </row>
    <row r="165" spans="2:17">
      <c r="B165" s="25" t="s">
        <v>378</v>
      </c>
      <c r="C165" s="25"/>
      <c r="D165" s="26">
        <v>16112.15</v>
      </c>
      <c r="E165" s="26">
        <v>29714.54</v>
      </c>
      <c r="F165" s="26">
        <v>11931.356636</v>
      </c>
      <c r="G165" s="26">
        <v>18213.369289999999</v>
      </c>
      <c r="H165" s="26">
        <v>11548.855916</v>
      </c>
      <c r="I165" s="26">
        <v>23541.71326</v>
      </c>
      <c r="J165" s="26">
        <v>25342.216845999999</v>
      </c>
      <c r="K165" s="26">
        <v>12946.525398</v>
      </c>
      <c r="L165" s="26">
        <v>13416.192994000001</v>
      </c>
      <c r="M165" s="26">
        <v>17101.533708000003</v>
      </c>
      <c r="N165" s="26">
        <v>18733.203627999999</v>
      </c>
      <c r="O165" s="26">
        <v>16506.532518</v>
      </c>
      <c r="P165" s="26">
        <v>19066.370965999999</v>
      </c>
      <c r="Q165" s="26">
        <v>22314.377462</v>
      </c>
    </row>
    <row r="166" spans="2:17">
      <c r="B166" s="25" t="s">
        <v>379</v>
      </c>
      <c r="C166" s="25"/>
      <c r="D166" s="26">
        <v>16112.15</v>
      </c>
      <c r="E166" s="26">
        <v>29714.54</v>
      </c>
      <c r="F166" s="26">
        <v>11931.356636</v>
      </c>
      <c r="G166" s="26">
        <v>18213.369289999999</v>
      </c>
      <c r="H166" s="26">
        <v>11548.855916</v>
      </c>
      <c r="I166" s="26">
        <v>23541.71326</v>
      </c>
      <c r="J166" s="26">
        <v>25342.216845999999</v>
      </c>
      <c r="K166" s="26">
        <v>12946.525398</v>
      </c>
      <c r="L166" s="26">
        <v>13416.192994000001</v>
      </c>
      <c r="M166" s="26">
        <v>17101.533708000003</v>
      </c>
      <c r="N166" s="26">
        <v>18733.203627999999</v>
      </c>
      <c r="O166" s="26">
        <v>16506.532518</v>
      </c>
      <c r="P166" s="26">
        <v>19066.370965999999</v>
      </c>
      <c r="Q166" s="26">
        <v>22314.377462</v>
      </c>
    </row>
    <row r="167" spans="2:17">
      <c r="B167" s="25" t="s">
        <v>380</v>
      </c>
      <c r="C167" s="25"/>
      <c r="D167" s="26">
        <v>16112.15</v>
      </c>
      <c r="E167" s="26">
        <v>29714.54</v>
      </c>
      <c r="F167" s="26">
        <v>11931.356636</v>
      </c>
      <c r="G167" s="26">
        <v>18213.369289999999</v>
      </c>
      <c r="H167" s="26">
        <v>11548.855916</v>
      </c>
      <c r="I167" s="26">
        <v>23541.71326</v>
      </c>
      <c r="J167" s="26">
        <v>25342.216845999999</v>
      </c>
      <c r="K167" s="26">
        <v>12946.525398</v>
      </c>
      <c r="L167" s="26">
        <v>13416.192994000001</v>
      </c>
      <c r="M167" s="26">
        <v>17101.533708000003</v>
      </c>
      <c r="N167" s="26">
        <v>18733.203627999999</v>
      </c>
      <c r="O167" s="26">
        <v>16506.532518</v>
      </c>
      <c r="P167" s="26">
        <v>19066.370965999999</v>
      </c>
      <c r="Q167" s="26">
        <v>22314.377462</v>
      </c>
    </row>
    <row r="168" spans="2:17">
      <c r="B168" s="25" t="s">
        <v>381</v>
      </c>
      <c r="C168" s="25"/>
      <c r="D168" s="26">
        <v>16112.15</v>
      </c>
      <c r="E168" s="26">
        <v>29714.54</v>
      </c>
      <c r="F168" s="26">
        <v>11931.356636</v>
      </c>
      <c r="G168" s="26">
        <v>18213.369289999999</v>
      </c>
      <c r="H168" s="26">
        <v>11548.855916</v>
      </c>
      <c r="I168" s="26">
        <v>23541.71326</v>
      </c>
      <c r="J168" s="26">
        <v>25342.216845999999</v>
      </c>
      <c r="K168" s="26">
        <v>12946.525398</v>
      </c>
      <c r="L168" s="26">
        <v>13416.192994000001</v>
      </c>
      <c r="M168" s="26">
        <v>17101.533708000003</v>
      </c>
      <c r="N168" s="26">
        <v>18733.203627999999</v>
      </c>
      <c r="O168" s="26">
        <v>16506.532518</v>
      </c>
      <c r="P168" s="26">
        <v>19066.370965999999</v>
      </c>
      <c r="Q168" s="26">
        <v>22314.377462</v>
      </c>
    </row>
    <row r="169" spans="2:17">
      <c r="B169" s="25" t="s">
        <v>382</v>
      </c>
      <c r="C169" s="25"/>
      <c r="D169" s="26">
        <v>16112.15</v>
      </c>
      <c r="E169" s="26">
        <v>29714.54</v>
      </c>
      <c r="F169" s="26">
        <v>11931.356636</v>
      </c>
      <c r="G169" s="26">
        <v>18213.369289999999</v>
      </c>
      <c r="H169" s="26">
        <v>11548.855916</v>
      </c>
      <c r="I169" s="26">
        <v>23541.71326</v>
      </c>
      <c r="J169" s="26">
        <v>25342.216845999999</v>
      </c>
      <c r="K169" s="26">
        <v>12946.525398</v>
      </c>
      <c r="L169" s="26">
        <v>13416.192994000001</v>
      </c>
      <c r="M169" s="26">
        <v>17101.533708000003</v>
      </c>
      <c r="N169" s="26">
        <v>18733.203627999999</v>
      </c>
      <c r="O169" s="26">
        <v>16506.532518</v>
      </c>
      <c r="P169" s="26">
        <v>19066.370965999999</v>
      </c>
      <c r="Q169" s="26">
        <v>22314.377462</v>
      </c>
    </row>
    <row r="170" spans="2:17">
      <c r="B170" s="25" t="s">
        <v>383</v>
      </c>
      <c r="C170" s="25"/>
      <c r="D170" s="26">
        <v>16112.15</v>
      </c>
      <c r="E170" s="26">
        <v>29714.54</v>
      </c>
      <c r="F170" s="26">
        <v>11931.356636</v>
      </c>
      <c r="G170" s="26">
        <v>18213.369289999999</v>
      </c>
      <c r="H170" s="26">
        <v>11548.855916</v>
      </c>
      <c r="I170" s="26">
        <v>23541.71326</v>
      </c>
      <c r="J170" s="26">
        <v>25342.216845999999</v>
      </c>
      <c r="K170" s="26">
        <v>12946.525398</v>
      </c>
      <c r="L170" s="26">
        <v>13416.192994000001</v>
      </c>
      <c r="M170" s="26">
        <v>17101.533708000003</v>
      </c>
      <c r="N170" s="26">
        <v>18733.203627999999</v>
      </c>
      <c r="O170" s="26">
        <v>16506.532518</v>
      </c>
      <c r="P170" s="26">
        <v>19066.370965999999</v>
      </c>
      <c r="Q170" s="26">
        <v>22314.377462</v>
      </c>
    </row>
    <row r="171" spans="2:17">
      <c r="B171" s="25" t="s">
        <v>384</v>
      </c>
      <c r="C171" s="25"/>
      <c r="D171" s="26">
        <v>16112.15</v>
      </c>
      <c r="E171" s="26">
        <v>29714.54</v>
      </c>
      <c r="F171" s="26">
        <v>11931.356636</v>
      </c>
      <c r="G171" s="26">
        <v>18213.369289999999</v>
      </c>
      <c r="H171" s="26">
        <v>11548.855916</v>
      </c>
      <c r="I171" s="26">
        <v>23541.71326</v>
      </c>
      <c r="J171" s="26">
        <v>25342.216845999999</v>
      </c>
      <c r="K171" s="26">
        <v>12946.525398</v>
      </c>
      <c r="L171" s="26">
        <v>13416.192994000001</v>
      </c>
      <c r="M171" s="26">
        <v>17101.533708000003</v>
      </c>
      <c r="N171" s="26">
        <v>18733.203627999999</v>
      </c>
      <c r="O171" s="26">
        <v>16506.532518</v>
      </c>
      <c r="P171" s="26">
        <v>19066.370965999999</v>
      </c>
      <c r="Q171" s="26">
        <v>22314.377462</v>
      </c>
    </row>
    <row r="172" spans="2:17">
      <c r="B172" s="25" t="s">
        <v>385</v>
      </c>
      <c r="C172" s="25"/>
      <c r="D172" s="26">
        <v>16112.15</v>
      </c>
      <c r="E172" s="26">
        <v>29714.54</v>
      </c>
      <c r="F172" s="26">
        <v>11931.356636</v>
      </c>
      <c r="G172" s="26">
        <v>18213.369289999999</v>
      </c>
      <c r="H172" s="26">
        <v>11548.855916</v>
      </c>
      <c r="I172" s="26">
        <v>23541.71326</v>
      </c>
      <c r="J172" s="26">
        <v>25342.216845999999</v>
      </c>
      <c r="K172" s="26">
        <v>12946.525398</v>
      </c>
      <c r="L172" s="26">
        <v>13416.192994000001</v>
      </c>
      <c r="M172" s="26">
        <v>17101.533708000003</v>
      </c>
      <c r="N172" s="26">
        <v>18733.203627999999</v>
      </c>
      <c r="O172" s="26">
        <v>16506.532518</v>
      </c>
      <c r="P172" s="26">
        <v>19066.370965999999</v>
      </c>
      <c r="Q172" s="26">
        <v>22314.377462</v>
      </c>
    </row>
    <row r="173" spans="2:17">
      <c r="B173" s="25" t="s">
        <v>386</v>
      </c>
      <c r="C173" s="25"/>
      <c r="D173" s="26">
        <v>16112.15</v>
      </c>
      <c r="E173" s="26">
        <v>29714.54</v>
      </c>
      <c r="F173" s="26">
        <v>11931.356636</v>
      </c>
      <c r="G173" s="26">
        <v>18213.369289999999</v>
      </c>
      <c r="H173" s="26">
        <v>11548.855916</v>
      </c>
      <c r="I173" s="26">
        <v>23541.71326</v>
      </c>
      <c r="J173" s="26">
        <v>25342.216845999999</v>
      </c>
      <c r="K173" s="26">
        <v>12946.525398</v>
      </c>
      <c r="L173" s="26">
        <v>13416.192994000001</v>
      </c>
      <c r="M173" s="26">
        <v>17101.533708000003</v>
      </c>
      <c r="N173" s="26">
        <v>18733.203627999999</v>
      </c>
      <c r="O173" s="26">
        <v>16506.532518</v>
      </c>
      <c r="P173" s="26">
        <v>19066.370965999999</v>
      </c>
      <c r="Q173" s="26">
        <v>22314.377462</v>
      </c>
    </row>
    <row r="174" spans="2:17">
      <c r="B174" s="25" t="s">
        <v>387</v>
      </c>
      <c r="C174" s="25"/>
      <c r="D174" s="26">
        <v>16112.15</v>
      </c>
      <c r="E174" s="26">
        <v>29714.54</v>
      </c>
      <c r="F174" s="26">
        <v>11931.356636</v>
      </c>
      <c r="G174" s="26">
        <v>18213.369289999999</v>
      </c>
      <c r="H174" s="26">
        <v>11548.855916</v>
      </c>
      <c r="I174" s="26">
        <v>23541.71326</v>
      </c>
      <c r="J174" s="26">
        <v>25342.216845999999</v>
      </c>
      <c r="K174" s="26">
        <v>12946.525398</v>
      </c>
      <c r="L174" s="26">
        <v>13416.192994000001</v>
      </c>
      <c r="M174" s="26">
        <v>17101.533708000003</v>
      </c>
      <c r="N174" s="26">
        <v>18733.203627999999</v>
      </c>
      <c r="O174" s="26">
        <v>16506.532518</v>
      </c>
      <c r="P174" s="26">
        <v>19066.370965999999</v>
      </c>
      <c r="Q174" s="26">
        <v>22314.377462</v>
      </c>
    </row>
    <row r="175" spans="2:17">
      <c r="B175" s="25" t="s">
        <v>388</v>
      </c>
      <c r="C175" s="25"/>
      <c r="D175" s="26">
        <v>16112.15</v>
      </c>
      <c r="E175" s="26">
        <v>29714.54</v>
      </c>
      <c r="F175" s="26">
        <v>11931.356636</v>
      </c>
      <c r="G175" s="26">
        <v>18213.369289999999</v>
      </c>
      <c r="H175" s="26">
        <v>11548.855916</v>
      </c>
      <c r="I175" s="26">
        <v>23541.71326</v>
      </c>
      <c r="J175" s="26">
        <v>25342.216845999999</v>
      </c>
      <c r="K175" s="26">
        <v>12946.525398</v>
      </c>
      <c r="L175" s="26">
        <v>13416.192994000001</v>
      </c>
      <c r="M175" s="26">
        <v>17101.533708000003</v>
      </c>
      <c r="N175" s="26">
        <v>18733.203627999999</v>
      </c>
      <c r="O175" s="26">
        <v>16506.532518</v>
      </c>
      <c r="P175" s="26">
        <v>19066.370965999999</v>
      </c>
      <c r="Q175" s="26">
        <v>22314.377462</v>
      </c>
    </row>
    <row r="176" spans="2:17">
      <c r="B176" s="25" t="s">
        <v>389</v>
      </c>
      <c r="C176" s="25"/>
      <c r="D176" s="26">
        <v>16112.15</v>
      </c>
      <c r="E176" s="26">
        <v>29714.54</v>
      </c>
      <c r="F176" s="26">
        <v>11931.356636</v>
      </c>
      <c r="G176" s="26">
        <v>18213.369289999999</v>
      </c>
      <c r="H176" s="26">
        <v>11548.855916</v>
      </c>
      <c r="I176" s="26">
        <v>23541.71326</v>
      </c>
      <c r="J176" s="26">
        <v>25342.216845999999</v>
      </c>
      <c r="K176" s="26">
        <v>12946.525398</v>
      </c>
      <c r="L176" s="26">
        <v>13416.192994000001</v>
      </c>
      <c r="M176" s="26">
        <v>17101.533708000003</v>
      </c>
      <c r="N176" s="26">
        <v>18733.203627999999</v>
      </c>
      <c r="O176" s="26">
        <v>16506.532518</v>
      </c>
      <c r="P176" s="26">
        <v>19066.370965999999</v>
      </c>
      <c r="Q176" s="26">
        <v>22314.377462</v>
      </c>
    </row>
    <row r="177" spans="2:17">
      <c r="B177" s="25" t="s">
        <v>390</v>
      </c>
      <c r="C177" s="25"/>
      <c r="D177" s="26">
        <v>16112.15</v>
      </c>
      <c r="E177" s="26">
        <v>29714.54</v>
      </c>
      <c r="F177" s="26">
        <v>11931.356636</v>
      </c>
      <c r="G177" s="26">
        <v>18213.369289999999</v>
      </c>
      <c r="H177" s="26">
        <v>11548.855916</v>
      </c>
      <c r="I177" s="26">
        <v>23541.71326</v>
      </c>
      <c r="J177" s="26">
        <v>25342.216845999999</v>
      </c>
      <c r="K177" s="26">
        <v>12946.525398</v>
      </c>
      <c r="L177" s="26">
        <v>13416.192994000001</v>
      </c>
      <c r="M177" s="26">
        <v>17101.533708000003</v>
      </c>
      <c r="N177" s="26">
        <v>18733.203627999999</v>
      </c>
      <c r="O177" s="26">
        <v>16506.532518</v>
      </c>
      <c r="P177" s="26">
        <v>19066.370965999999</v>
      </c>
      <c r="Q177" s="26">
        <v>22314.377462</v>
      </c>
    </row>
    <row r="178" spans="2:17">
      <c r="B178" s="25" t="s">
        <v>391</v>
      </c>
      <c r="C178" s="25"/>
      <c r="D178" s="26">
        <v>16112.15</v>
      </c>
      <c r="E178" s="26">
        <v>29714.54</v>
      </c>
      <c r="F178" s="26">
        <v>11931.356636</v>
      </c>
      <c r="G178" s="26">
        <v>18213.369289999999</v>
      </c>
      <c r="H178" s="26">
        <v>11548.855916</v>
      </c>
      <c r="I178" s="26">
        <v>23541.71326</v>
      </c>
      <c r="J178" s="26">
        <v>25342.216845999999</v>
      </c>
      <c r="K178" s="26">
        <v>12946.525398</v>
      </c>
      <c r="L178" s="26">
        <v>13416.192994000001</v>
      </c>
      <c r="M178" s="26">
        <v>17101.533708000003</v>
      </c>
      <c r="N178" s="26">
        <v>18733.203627999999</v>
      </c>
      <c r="O178" s="26">
        <v>16506.532518</v>
      </c>
      <c r="P178" s="26">
        <v>19066.370965999999</v>
      </c>
      <c r="Q178" s="26">
        <v>22314.377462</v>
      </c>
    </row>
    <row r="179" spans="2:17">
      <c r="B179" s="25" t="s">
        <v>392</v>
      </c>
      <c r="C179" s="25"/>
      <c r="D179" s="26">
        <v>16112.15</v>
      </c>
      <c r="E179" s="26">
        <v>29714.54</v>
      </c>
      <c r="F179" s="26">
        <v>11931.356636</v>
      </c>
      <c r="G179" s="26">
        <v>18213.369289999999</v>
      </c>
      <c r="H179" s="26">
        <v>11548.855916</v>
      </c>
      <c r="I179" s="26">
        <v>23541.71326</v>
      </c>
      <c r="J179" s="26">
        <v>25342.216845999999</v>
      </c>
      <c r="K179" s="26">
        <v>12946.525398</v>
      </c>
      <c r="L179" s="26">
        <v>13416.192994000001</v>
      </c>
      <c r="M179" s="26">
        <v>17101.533708000003</v>
      </c>
      <c r="N179" s="26">
        <v>18733.203627999999</v>
      </c>
      <c r="O179" s="26">
        <v>16506.532518</v>
      </c>
      <c r="P179" s="26">
        <v>19066.370965999999</v>
      </c>
      <c r="Q179" s="26">
        <v>22314.377462</v>
      </c>
    </row>
    <row r="180" spans="2:17">
      <c r="B180" s="25" t="s">
        <v>393</v>
      </c>
      <c r="C180" s="25"/>
      <c r="D180" s="26">
        <v>16112.15</v>
      </c>
      <c r="E180" s="26">
        <v>29714.54</v>
      </c>
      <c r="F180" s="26">
        <v>11931.356636</v>
      </c>
      <c r="G180" s="26">
        <v>18213.369289999999</v>
      </c>
      <c r="H180" s="26">
        <v>11548.855916</v>
      </c>
      <c r="I180" s="26">
        <v>23541.71326</v>
      </c>
      <c r="J180" s="26">
        <v>25342.216845999999</v>
      </c>
      <c r="K180" s="26">
        <v>12946.525398</v>
      </c>
      <c r="L180" s="26">
        <v>13416.192994000001</v>
      </c>
      <c r="M180" s="26">
        <v>17101.533708000003</v>
      </c>
      <c r="N180" s="26">
        <v>18733.203627999999</v>
      </c>
      <c r="O180" s="26">
        <v>16506.532518</v>
      </c>
      <c r="P180" s="26">
        <v>19066.370965999999</v>
      </c>
      <c r="Q180" s="26">
        <v>22314.377462</v>
      </c>
    </row>
    <row r="181" spans="2:17">
      <c r="B181" s="25" t="s">
        <v>394</v>
      </c>
      <c r="C181" s="25"/>
      <c r="D181" s="26">
        <v>16112.15</v>
      </c>
      <c r="E181" s="26">
        <v>29714.54</v>
      </c>
      <c r="F181" s="26">
        <v>11931.356636</v>
      </c>
      <c r="G181" s="26">
        <v>18213.369289999999</v>
      </c>
      <c r="H181" s="26">
        <v>11548.855916</v>
      </c>
      <c r="I181" s="26">
        <v>23541.71326</v>
      </c>
      <c r="J181" s="26">
        <v>25342.216845999999</v>
      </c>
      <c r="K181" s="26">
        <v>12946.525398</v>
      </c>
      <c r="L181" s="26">
        <v>13416.192994000001</v>
      </c>
      <c r="M181" s="26">
        <v>17101.533708000003</v>
      </c>
      <c r="N181" s="26">
        <v>18733.203627999999</v>
      </c>
      <c r="O181" s="26">
        <v>16506.532518</v>
      </c>
      <c r="P181" s="26">
        <v>19066.370965999999</v>
      </c>
      <c r="Q181" s="26">
        <v>22314.377462</v>
      </c>
    </row>
    <row r="182" spans="2:17">
      <c r="B182" s="25" t="s">
        <v>395</v>
      </c>
      <c r="C182" s="25"/>
      <c r="D182" s="26">
        <v>16112.15</v>
      </c>
      <c r="E182" s="26">
        <v>29714.54</v>
      </c>
      <c r="F182" s="26">
        <v>11931.356636</v>
      </c>
      <c r="G182" s="26">
        <v>18213.369289999999</v>
      </c>
      <c r="H182" s="26">
        <v>11548.855916</v>
      </c>
      <c r="I182" s="26">
        <v>23541.71326</v>
      </c>
      <c r="J182" s="26">
        <v>25342.216845999999</v>
      </c>
      <c r="K182" s="26">
        <v>12946.525398</v>
      </c>
      <c r="L182" s="26">
        <v>13416.192994000001</v>
      </c>
      <c r="M182" s="26">
        <v>17101.533708000003</v>
      </c>
      <c r="N182" s="26">
        <v>18733.203627999999</v>
      </c>
      <c r="O182" s="26">
        <v>16506.532518</v>
      </c>
      <c r="P182" s="26">
        <v>19066.370965999999</v>
      </c>
      <c r="Q182" s="26">
        <v>22314.377462</v>
      </c>
    </row>
    <row r="183" spans="2:17">
      <c r="B183" s="25" t="s">
        <v>396</v>
      </c>
      <c r="C183" s="25"/>
      <c r="D183" s="26">
        <v>16112.15</v>
      </c>
      <c r="E183" s="26">
        <v>29714.54</v>
      </c>
      <c r="F183" s="26">
        <v>11931.356636</v>
      </c>
      <c r="G183" s="26">
        <v>18213.369289999999</v>
      </c>
      <c r="H183" s="26">
        <v>11548.855916</v>
      </c>
      <c r="I183" s="26">
        <v>23541.71326</v>
      </c>
      <c r="J183" s="26">
        <v>25342.216845999999</v>
      </c>
      <c r="K183" s="26">
        <v>12946.525398</v>
      </c>
      <c r="L183" s="26">
        <v>13416.192994000001</v>
      </c>
      <c r="M183" s="26">
        <v>17101.533708000003</v>
      </c>
      <c r="N183" s="26">
        <v>18733.203627999999</v>
      </c>
      <c r="O183" s="26">
        <v>16506.532518</v>
      </c>
      <c r="P183" s="26">
        <v>19066.370965999999</v>
      </c>
      <c r="Q183" s="26">
        <v>22314.377462</v>
      </c>
    </row>
    <row r="184" spans="2:17">
      <c r="B184" s="25" t="s">
        <v>397</v>
      </c>
      <c r="C184" s="25"/>
      <c r="D184" s="26">
        <v>16112.15</v>
      </c>
      <c r="E184" s="26">
        <v>29714.54</v>
      </c>
      <c r="F184" s="26">
        <v>11931.356636</v>
      </c>
      <c r="G184" s="26">
        <v>18213.369289999999</v>
      </c>
      <c r="H184" s="26">
        <v>11548.855916</v>
      </c>
      <c r="I184" s="26">
        <v>23541.71326</v>
      </c>
      <c r="J184" s="26">
        <v>25342.216845999999</v>
      </c>
      <c r="K184" s="26">
        <v>12946.525398</v>
      </c>
      <c r="L184" s="26">
        <v>13416.192994000001</v>
      </c>
      <c r="M184" s="26">
        <v>17101.533708000003</v>
      </c>
      <c r="N184" s="26">
        <v>18733.203627999999</v>
      </c>
      <c r="O184" s="26">
        <v>16506.532518</v>
      </c>
      <c r="P184" s="26">
        <v>19066.370965999999</v>
      </c>
      <c r="Q184" s="26">
        <v>22314.377462</v>
      </c>
    </row>
    <row r="185" spans="2:17">
      <c r="B185" s="25" t="s">
        <v>398</v>
      </c>
      <c r="C185" s="25"/>
      <c r="D185" s="26">
        <v>16112.15</v>
      </c>
      <c r="E185" s="26">
        <v>29714.54</v>
      </c>
      <c r="F185" s="26">
        <v>11931.356636</v>
      </c>
      <c r="G185" s="26">
        <v>18213.369289999999</v>
      </c>
      <c r="H185" s="26">
        <v>11548.855916</v>
      </c>
      <c r="I185" s="26">
        <v>23541.71326</v>
      </c>
      <c r="J185" s="26">
        <v>25342.216845999999</v>
      </c>
      <c r="K185" s="26">
        <v>12946.525398</v>
      </c>
      <c r="L185" s="26">
        <v>13416.192994000001</v>
      </c>
      <c r="M185" s="26">
        <v>17101.533708000003</v>
      </c>
      <c r="N185" s="26">
        <v>18733.203627999999</v>
      </c>
      <c r="O185" s="26">
        <v>16506.532518</v>
      </c>
      <c r="P185" s="26">
        <v>19066.370965999999</v>
      </c>
      <c r="Q185" s="26">
        <v>22314.377462</v>
      </c>
    </row>
    <row r="186" spans="2:17">
      <c r="B186" s="25" t="s">
        <v>399</v>
      </c>
      <c r="C186" s="25"/>
      <c r="D186" s="26">
        <v>16112.15</v>
      </c>
      <c r="E186" s="26">
        <v>29714.54</v>
      </c>
      <c r="F186" s="26">
        <v>11931.356636</v>
      </c>
      <c r="G186" s="26">
        <v>18213.369289999999</v>
      </c>
      <c r="H186" s="26">
        <v>11548.855916</v>
      </c>
      <c r="I186" s="26">
        <v>23541.71326</v>
      </c>
      <c r="J186" s="26">
        <v>25342.216845999999</v>
      </c>
      <c r="K186" s="26">
        <v>12946.525398</v>
      </c>
      <c r="L186" s="26">
        <v>13416.192994000001</v>
      </c>
      <c r="M186" s="26">
        <v>17101.533708000003</v>
      </c>
      <c r="N186" s="26">
        <v>18733.203627999999</v>
      </c>
      <c r="O186" s="26">
        <v>16506.532518</v>
      </c>
      <c r="P186" s="26">
        <v>19066.370965999999</v>
      </c>
      <c r="Q186" s="26">
        <v>22314.377462</v>
      </c>
    </row>
    <row r="187" spans="2:17">
      <c r="B187" s="25" t="s">
        <v>400</v>
      </c>
      <c r="C187" s="25"/>
      <c r="D187" s="26">
        <v>16112.15</v>
      </c>
      <c r="E187" s="26">
        <v>29714.54</v>
      </c>
      <c r="F187" s="26">
        <v>11931.356636</v>
      </c>
      <c r="G187" s="26">
        <v>18213.369289999999</v>
      </c>
      <c r="H187" s="26">
        <v>11548.855916</v>
      </c>
      <c r="I187" s="26">
        <v>23541.71326</v>
      </c>
      <c r="J187" s="26">
        <v>25342.216845999999</v>
      </c>
      <c r="K187" s="26">
        <v>12946.525398</v>
      </c>
      <c r="L187" s="26">
        <v>13416.192994000001</v>
      </c>
      <c r="M187" s="26">
        <v>17101.533708000003</v>
      </c>
      <c r="N187" s="26">
        <v>18733.203627999999</v>
      </c>
      <c r="O187" s="26">
        <v>16506.532518</v>
      </c>
      <c r="P187" s="26">
        <v>19066.370965999999</v>
      </c>
      <c r="Q187" s="26">
        <v>22314.377462</v>
      </c>
    </row>
    <row r="188" spans="2:17">
      <c r="B188" s="25" t="s">
        <v>401</v>
      </c>
      <c r="C188" s="25"/>
      <c r="D188" s="26">
        <v>16112.15</v>
      </c>
      <c r="E188" s="26">
        <v>29714.54</v>
      </c>
      <c r="F188" s="26">
        <v>11931.356636</v>
      </c>
      <c r="G188" s="26">
        <v>18213.369289999999</v>
      </c>
      <c r="H188" s="26">
        <v>11548.855916</v>
      </c>
      <c r="I188" s="26">
        <v>23541.71326</v>
      </c>
      <c r="J188" s="26">
        <v>25342.216845999999</v>
      </c>
      <c r="K188" s="26">
        <v>12946.525398</v>
      </c>
      <c r="L188" s="26">
        <v>13416.192994000001</v>
      </c>
      <c r="M188" s="26">
        <v>17101.533708000003</v>
      </c>
      <c r="N188" s="26">
        <v>18733.203627999999</v>
      </c>
      <c r="O188" s="26">
        <v>16506.532518</v>
      </c>
      <c r="P188" s="26">
        <v>19066.370965999999</v>
      </c>
      <c r="Q188" s="26">
        <v>22314.377462</v>
      </c>
    </row>
    <row r="189" spans="2:17">
      <c r="B189" s="25" t="s">
        <v>402</v>
      </c>
      <c r="C189" s="25"/>
      <c r="D189" s="26">
        <v>16112.15</v>
      </c>
      <c r="E189" s="26">
        <v>29714.54</v>
      </c>
      <c r="F189" s="26">
        <v>11931.356636</v>
      </c>
      <c r="G189" s="26">
        <v>18213.369289999999</v>
      </c>
      <c r="H189" s="26">
        <v>11548.855916</v>
      </c>
      <c r="I189" s="26">
        <v>23541.71326</v>
      </c>
      <c r="J189" s="26">
        <v>25342.216845999999</v>
      </c>
      <c r="K189" s="26">
        <v>12946.525398</v>
      </c>
      <c r="L189" s="26">
        <v>13416.192994000001</v>
      </c>
      <c r="M189" s="26">
        <v>17101.533708000003</v>
      </c>
      <c r="N189" s="26">
        <v>18733.203627999999</v>
      </c>
      <c r="O189" s="26">
        <v>16506.532518</v>
      </c>
      <c r="P189" s="26">
        <v>19066.370965999999</v>
      </c>
      <c r="Q189" s="26">
        <v>22314.377462</v>
      </c>
    </row>
    <row r="190" spans="2:17">
      <c r="B190" s="25" t="s">
        <v>403</v>
      </c>
      <c r="C190" s="25"/>
      <c r="D190" s="26">
        <v>16112.15</v>
      </c>
      <c r="E190" s="26">
        <v>29714.54</v>
      </c>
      <c r="F190" s="26">
        <v>11931.356636</v>
      </c>
      <c r="G190" s="26">
        <v>18213.369289999999</v>
      </c>
      <c r="H190" s="26">
        <v>11548.855916</v>
      </c>
      <c r="I190" s="26">
        <v>23541.71326</v>
      </c>
      <c r="J190" s="26">
        <v>25342.216845999999</v>
      </c>
      <c r="K190" s="26">
        <v>12946.525398</v>
      </c>
      <c r="L190" s="26">
        <v>13416.192994000001</v>
      </c>
      <c r="M190" s="26">
        <v>17101.533708000003</v>
      </c>
      <c r="N190" s="26">
        <v>18733.203627999999</v>
      </c>
      <c r="O190" s="26">
        <v>16506.532518</v>
      </c>
      <c r="P190" s="26">
        <v>19066.370965999999</v>
      </c>
      <c r="Q190" s="26">
        <v>22314.377462</v>
      </c>
    </row>
    <row r="191" spans="2:17">
      <c r="B191" s="25" t="s">
        <v>404</v>
      </c>
      <c r="C191" s="25"/>
      <c r="D191" s="26">
        <v>16112.15</v>
      </c>
      <c r="E191" s="26">
        <v>29714.54</v>
      </c>
      <c r="F191" s="26">
        <v>11931.356636</v>
      </c>
      <c r="G191" s="26">
        <v>18213.369289999999</v>
      </c>
      <c r="H191" s="26">
        <v>11548.855916</v>
      </c>
      <c r="I191" s="26">
        <v>23541.71326</v>
      </c>
      <c r="J191" s="26">
        <v>25342.216845999999</v>
      </c>
      <c r="K191" s="26">
        <v>12946.525398</v>
      </c>
      <c r="L191" s="26">
        <v>13416.192994000001</v>
      </c>
      <c r="M191" s="26">
        <v>17101.533708000003</v>
      </c>
      <c r="N191" s="26">
        <v>18733.203627999999</v>
      </c>
      <c r="O191" s="26">
        <v>16506.532518</v>
      </c>
      <c r="P191" s="26">
        <v>19066.370965999999</v>
      </c>
      <c r="Q191" s="26">
        <v>22314.377462</v>
      </c>
    </row>
    <row r="192" spans="2:17">
      <c r="B192" s="25" t="s">
        <v>405</v>
      </c>
      <c r="C192" s="25"/>
      <c r="D192" s="26">
        <v>16112.15</v>
      </c>
      <c r="E192" s="26">
        <v>29714.54</v>
      </c>
      <c r="F192" s="26">
        <v>11931.356636</v>
      </c>
      <c r="G192" s="26">
        <v>18213.369289999999</v>
      </c>
      <c r="H192" s="26">
        <v>11548.855916</v>
      </c>
      <c r="I192" s="26">
        <v>23541.71326</v>
      </c>
      <c r="J192" s="26">
        <v>25342.216845999999</v>
      </c>
      <c r="K192" s="26">
        <v>12946.525398</v>
      </c>
      <c r="L192" s="26">
        <v>13416.192994000001</v>
      </c>
      <c r="M192" s="26">
        <v>17101.533708000003</v>
      </c>
      <c r="N192" s="26">
        <v>18733.203627999999</v>
      </c>
      <c r="O192" s="26">
        <v>16506.532518</v>
      </c>
      <c r="P192" s="26">
        <v>19066.370965999999</v>
      </c>
      <c r="Q192" s="26">
        <v>22314.377462</v>
      </c>
    </row>
    <row r="193" spans="2:17">
      <c r="B193" s="25" t="s">
        <v>406</v>
      </c>
      <c r="C193" s="25"/>
      <c r="D193" s="26">
        <v>608.45962964623106</v>
      </c>
      <c r="E193" s="26">
        <v>185.90150209068935</v>
      </c>
      <c r="F193" s="26">
        <v>1787.0417157666227</v>
      </c>
      <c r="G193" s="26">
        <v>3973.8657575544103</v>
      </c>
      <c r="H193" s="26">
        <v>3088.0858330137748</v>
      </c>
      <c r="I193" s="26">
        <v>884.72745091137381</v>
      </c>
      <c r="J193" s="26">
        <v>3319.1489705337031</v>
      </c>
      <c r="K193" s="26">
        <v>3001.9808839855432</v>
      </c>
      <c r="L193" s="26">
        <v>395.92002205899041</v>
      </c>
      <c r="M193" s="26">
        <v>4002.904082511267</v>
      </c>
      <c r="N193" s="26">
        <v>3405.5747014001377</v>
      </c>
      <c r="O193" s="26">
        <v>2548.6948826832477</v>
      </c>
      <c r="P193" s="26">
        <v>4927.650048942668</v>
      </c>
      <c r="Q193" s="26">
        <v>4608.9535080527858</v>
      </c>
    </row>
    <row r="194" spans="2:17">
      <c r="B194" s="25" t="s">
        <v>407</v>
      </c>
      <c r="C194" s="25"/>
      <c r="D194" s="26">
        <v>529.11960421887466</v>
      </c>
      <c r="E194" s="26">
        <v>2835.3381634101734</v>
      </c>
      <c r="F194" s="26">
        <v>1887.9410192886064</v>
      </c>
      <c r="G194" s="26">
        <v>4596.5238720914203</v>
      </c>
      <c r="H194" s="26">
        <v>859.49605322096772</v>
      </c>
      <c r="I194" s="26">
        <v>4293.9534108234229</v>
      </c>
      <c r="J194" s="26">
        <v>4404.6356640837785</v>
      </c>
      <c r="K194" s="26">
        <v>593.88082264960349</v>
      </c>
      <c r="L194" s="26">
        <v>2598.1081897289646</v>
      </c>
      <c r="M194" s="26">
        <v>3790.0240150170157</v>
      </c>
      <c r="N194" s="26">
        <v>1345.9839240270646</v>
      </c>
      <c r="O194" s="26">
        <v>1825.3116959502672</v>
      </c>
      <c r="P194" s="26">
        <v>4838.3033578540617</v>
      </c>
      <c r="Q194" s="26">
        <v>3764.6334101806087</v>
      </c>
    </row>
    <row r="195" spans="2:17">
      <c r="B195" s="25" t="s">
        <v>408</v>
      </c>
      <c r="C195" s="25"/>
      <c r="D195" s="26">
        <v>2014.7397839573484</v>
      </c>
      <c r="E195" s="26">
        <v>1265.936944169546</v>
      </c>
      <c r="F195" s="26">
        <v>3194.2973161590098</v>
      </c>
      <c r="G195" s="26">
        <v>2749.1506717759389</v>
      </c>
      <c r="H195" s="26">
        <v>1008.8147051943663</v>
      </c>
      <c r="I195" s="26">
        <v>1368.0278988017353</v>
      </c>
      <c r="J195" s="26">
        <v>5834.1873846979433</v>
      </c>
      <c r="K195" s="26">
        <v>3549.5309684164122</v>
      </c>
      <c r="L195" s="26">
        <v>2675.2011569069291</v>
      </c>
      <c r="M195" s="26">
        <v>1613.2498965512543</v>
      </c>
      <c r="N195" s="26">
        <v>3215.3056217593403</v>
      </c>
      <c r="O195" s="26">
        <v>716.50201284880131</v>
      </c>
      <c r="P195" s="26">
        <v>2161.5010148489428</v>
      </c>
      <c r="Q195" s="26">
        <v>3024.0932770348563</v>
      </c>
    </row>
    <row r="196" spans="2:17">
      <c r="B196" s="25" t="s">
        <v>409</v>
      </c>
      <c r="C196" s="25"/>
      <c r="D196" s="26">
        <v>622.33655284016538</v>
      </c>
      <c r="E196" s="26">
        <v>2474.8418104850466</v>
      </c>
      <c r="F196" s="26">
        <v>1872.525288385953</v>
      </c>
      <c r="G196" s="26">
        <v>4703.2162787665684</v>
      </c>
      <c r="H196" s="26">
        <v>4615.0573032678603</v>
      </c>
      <c r="I196" s="26">
        <v>1605.096100065098</v>
      </c>
      <c r="J196" s="26">
        <v>3132.7171495768971</v>
      </c>
      <c r="K196" s="26">
        <v>1756.4279934595966</v>
      </c>
      <c r="L196" s="26">
        <v>3154.0483590945478</v>
      </c>
      <c r="M196" s="26">
        <v>2937.5671204656192</v>
      </c>
      <c r="N196" s="26">
        <v>785.35726796125391</v>
      </c>
      <c r="O196" s="26">
        <v>2827.0195991025366</v>
      </c>
      <c r="P196" s="26">
        <v>3737.7602728645288</v>
      </c>
      <c r="Q196" s="26">
        <v>4974.6112910642969</v>
      </c>
    </row>
    <row r="197" spans="2:17">
      <c r="B197" s="25" t="s">
        <v>410</v>
      </c>
      <c r="C197" s="25"/>
      <c r="D197" s="26">
        <v>1003.8244409703263</v>
      </c>
      <c r="E197" s="26">
        <v>1950.0707515319755</v>
      </c>
      <c r="F197" s="26">
        <v>4786.9527952274593</v>
      </c>
      <c r="G197" s="26">
        <v>4092.6596694084906</v>
      </c>
      <c r="H197" s="26">
        <v>1804.4456462655951</v>
      </c>
      <c r="I197" s="26">
        <v>4055.6799047657623</v>
      </c>
      <c r="J197" s="26">
        <v>3320.1170609120131</v>
      </c>
      <c r="K197" s="26">
        <v>3176.2736110726019</v>
      </c>
      <c r="L197" s="26">
        <v>2827.2370310651154</v>
      </c>
      <c r="M197" s="26">
        <v>1898.6055852384425</v>
      </c>
      <c r="N197" s="26">
        <v>4786.1996402285868</v>
      </c>
      <c r="O197" s="26">
        <v>4984.1826583423517</v>
      </c>
      <c r="P197" s="26">
        <v>2430.8559641905044</v>
      </c>
      <c r="Q197" s="26">
        <v>4936.3882945727928</v>
      </c>
    </row>
    <row r="198" spans="2:17">
      <c r="B198" s="25" t="s">
        <v>411</v>
      </c>
      <c r="C198" s="25"/>
      <c r="D198" s="26">
        <v>992.98919344605349</v>
      </c>
      <c r="E198" s="26">
        <v>1052.5551751368187</v>
      </c>
      <c r="F198" s="26">
        <v>2507.0373767187448</v>
      </c>
      <c r="G198" s="26">
        <v>4799.7342725444269</v>
      </c>
      <c r="H198" s="26">
        <v>1423.1168685810071</v>
      </c>
      <c r="I198" s="26">
        <v>4710.7960842951279</v>
      </c>
      <c r="J198" s="26">
        <v>3399.4891813353861</v>
      </c>
      <c r="K198" s="26">
        <v>2985.6062782852587</v>
      </c>
      <c r="L198" s="26">
        <v>1818.9986708941219</v>
      </c>
      <c r="M198" s="26">
        <v>3772.8577178590504</v>
      </c>
      <c r="N198" s="26">
        <v>3051.8123343328143</v>
      </c>
      <c r="O198" s="26">
        <v>4234.1506561428014</v>
      </c>
      <c r="P198" s="26">
        <v>1627.016834967967</v>
      </c>
      <c r="Q198" s="26">
        <v>4223.8937449388377</v>
      </c>
    </row>
    <row r="199" spans="2:17">
      <c r="B199" s="25" t="s">
        <v>412</v>
      </c>
      <c r="C199" s="25"/>
      <c r="D199" s="26">
        <v>1748.6714106403217</v>
      </c>
      <c r="E199" s="26">
        <v>2271.297537941929</v>
      </c>
      <c r="F199" s="26">
        <v>3526.0247829233749</v>
      </c>
      <c r="G199" s="26">
        <v>5070.47257713615</v>
      </c>
      <c r="H199" s="26">
        <v>2657.9909248803319</v>
      </c>
      <c r="I199" s="26">
        <v>4620.6271497844618</v>
      </c>
      <c r="J199" s="26">
        <v>1782.7139204065263</v>
      </c>
      <c r="K199" s="26">
        <v>3644.9874930655128</v>
      </c>
      <c r="L199" s="26">
        <v>5168.6446718383731</v>
      </c>
      <c r="M199" s="26">
        <v>2500.4752484013438</v>
      </c>
      <c r="N199" s="26">
        <v>2742.1498725595284</v>
      </c>
      <c r="O199" s="26">
        <v>5100.8643881248481</v>
      </c>
      <c r="P199" s="26">
        <v>5179.6195548534588</v>
      </c>
      <c r="Q199" s="26">
        <v>3460.0236472139336</v>
      </c>
    </row>
    <row r="200" spans="2:17">
      <c r="B200" s="25" t="s">
        <v>413</v>
      </c>
      <c r="C200" s="25"/>
      <c r="D200" s="26">
        <v>2545.6222943638991</v>
      </c>
      <c r="E200" s="26">
        <v>17.280487847146642</v>
      </c>
      <c r="F200" s="26">
        <v>3579.6402426678223</v>
      </c>
      <c r="G200" s="26">
        <v>980.67762516744983</v>
      </c>
      <c r="H200" s="26">
        <v>2653.9786118291777</v>
      </c>
      <c r="I200" s="26">
        <v>3275.7059702843176</v>
      </c>
      <c r="J200" s="26">
        <v>2045.883797024338</v>
      </c>
      <c r="K200" s="26">
        <v>2902.3952766437374</v>
      </c>
      <c r="L200" s="26">
        <v>5112.1146527367873</v>
      </c>
      <c r="M200" s="26">
        <v>3003.3742198922605</v>
      </c>
      <c r="N200" s="26">
        <v>3406.3947867967345</v>
      </c>
      <c r="O200" s="26">
        <v>2280.4998166987025</v>
      </c>
      <c r="P200" s="26">
        <v>3736.8298754542598</v>
      </c>
      <c r="Q200" s="26">
        <v>3803.1582734918002</v>
      </c>
    </row>
    <row r="201" spans="2:17">
      <c r="B201" s="25" t="s">
        <v>414</v>
      </c>
      <c r="C201" s="25"/>
      <c r="D201" s="26">
        <v>2788.2600126920697</v>
      </c>
      <c r="E201" s="26">
        <v>600.13794547797158</v>
      </c>
      <c r="F201" s="26">
        <v>3023.2912996155583</v>
      </c>
      <c r="G201" s="26">
        <v>2598.6076011753321</v>
      </c>
      <c r="H201" s="26">
        <v>2424.4777547482872</v>
      </c>
      <c r="I201" s="26">
        <v>2583.861509823611</v>
      </c>
      <c r="J201" s="26">
        <v>2087.2252718946002</v>
      </c>
      <c r="K201" s="26">
        <v>937.82664052125028</v>
      </c>
      <c r="L201" s="26">
        <v>2505.2773559858879</v>
      </c>
      <c r="M201" s="26">
        <v>2150.2593150360499</v>
      </c>
      <c r="N201" s="26">
        <v>4345.2056242437902</v>
      </c>
      <c r="O201" s="26">
        <v>5526.8509225319922</v>
      </c>
      <c r="P201" s="26">
        <v>5555.8774709951713</v>
      </c>
      <c r="Q201" s="26">
        <v>2528.7579069615822</v>
      </c>
    </row>
    <row r="202" spans="2:17">
      <c r="B202" s="25" t="s">
        <v>415</v>
      </c>
      <c r="C202" s="25"/>
      <c r="D202" s="26">
        <v>1678.7136327654268</v>
      </c>
      <c r="E202" s="26">
        <v>1200.220525690896</v>
      </c>
      <c r="F202" s="26">
        <v>1774.3284205760576</v>
      </c>
      <c r="G202" s="26">
        <v>1102.0774477878347</v>
      </c>
      <c r="H202" s="26">
        <v>3364.6178719542404</v>
      </c>
      <c r="I202" s="26">
        <v>5753.240082278413</v>
      </c>
      <c r="J202" s="26">
        <v>3144.0195102963726</v>
      </c>
      <c r="K202" s="26">
        <v>5326.9999482700914</v>
      </c>
      <c r="L202" s="26">
        <v>4735.9656811581826</v>
      </c>
      <c r="M202" s="26">
        <v>3317.8565035203869</v>
      </c>
      <c r="N202" s="26">
        <v>2224.3851693679189</v>
      </c>
      <c r="O202" s="26">
        <v>4044.9225126457222</v>
      </c>
      <c r="P202" s="26">
        <v>3573.8746974258229</v>
      </c>
      <c r="Q202" s="26">
        <v>1558.1659180983193</v>
      </c>
    </row>
    <row r="203" spans="2:17">
      <c r="B203" s="25" t="s">
        <v>416</v>
      </c>
      <c r="C203" s="25"/>
      <c r="D203" s="26">
        <v>2887.2551178770468</v>
      </c>
      <c r="E203" s="26">
        <v>1573.4270169154315</v>
      </c>
      <c r="F203" s="26">
        <v>2401.8474787420864</v>
      </c>
      <c r="G203" s="26">
        <v>3973.6767834102138</v>
      </c>
      <c r="H203" s="26">
        <v>4271.4284198622554</v>
      </c>
      <c r="I203" s="26">
        <v>2719.9211841151564</v>
      </c>
      <c r="J203" s="26">
        <v>3983.8826028793947</v>
      </c>
      <c r="K203" s="26">
        <v>980.17409718539341</v>
      </c>
      <c r="L203" s="26">
        <v>4856.9213938834091</v>
      </c>
      <c r="M203" s="26">
        <v>1725.2855385981698</v>
      </c>
      <c r="N203" s="26">
        <v>2371.8680200567705</v>
      </c>
      <c r="O203" s="26">
        <v>2450.9034809438781</v>
      </c>
      <c r="P203" s="26">
        <v>3828.0180294518796</v>
      </c>
      <c r="Q203" s="26">
        <v>3050.6543841431385</v>
      </c>
    </row>
    <row r="204" spans="2:17">
      <c r="B204" s="25" t="s">
        <v>417</v>
      </c>
      <c r="C204" s="25"/>
      <c r="D204" s="26">
        <v>575.52971708626967</v>
      </c>
      <c r="E204" s="26">
        <v>2938.6396117688205</v>
      </c>
      <c r="F204" s="26">
        <v>2414.8583717802767</v>
      </c>
      <c r="G204" s="26">
        <v>4450.646970363342</v>
      </c>
      <c r="H204" s="26">
        <v>3444.1298662006216</v>
      </c>
      <c r="I204" s="26">
        <v>3503.5161984100214</v>
      </c>
      <c r="J204" s="26">
        <v>2365.3417835256696</v>
      </c>
      <c r="K204" s="26">
        <v>3242.9211835672695</v>
      </c>
      <c r="L204" s="26">
        <v>3565.0861955713563</v>
      </c>
      <c r="M204" s="26">
        <v>2891.6070188449785</v>
      </c>
      <c r="N204" s="26">
        <v>4593.1638415176958</v>
      </c>
      <c r="O204" s="26">
        <v>4221.0421293245854</v>
      </c>
      <c r="P204" s="26">
        <v>5275.9259890980793</v>
      </c>
      <c r="Q204" s="26">
        <v>1111.9666743770854</v>
      </c>
    </row>
    <row r="205" spans="2:17">
      <c r="B205" s="25" t="s">
        <v>418</v>
      </c>
      <c r="C205" s="25"/>
      <c r="D205" s="26">
        <v>2612.7466839761323</v>
      </c>
      <c r="E205" s="26">
        <v>1436.6479050524451</v>
      </c>
      <c r="F205" s="26">
        <v>1673.5778412566619</v>
      </c>
      <c r="G205" s="26">
        <v>2925.8854541565806</v>
      </c>
      <c r="H205" s="26">
        <v>3087.1770722104166</v>
      </c>
      <c r="I205" s="26">
        <v>364.66808311565433</v>
      </c>
      <c r="J205" s="26">
        <v>1468.7063355913272</v>
      </c>
      <c r="K205" s="26">
        <v>2163.3710392687499</v>
      </c>
      <c r="L205" s="26">
        <v>3017.9150956396188</v>
      </c>
      <c r="M205" s="26">
        <v>3559.7987185646994</v>
      </c>
      <c r="N205" s="26">
        <v>2776.5248357039291</v>
      </c>
      <c r="O205" s="26">
        <v>569.59687920507474</v>
      </c>
      <c r="P205" s="26">
        <v>1629.8209572371488</v>
      </c>
      <c r="Q205" s="26">
        <v>3400.6134819237514</v>
      </c>
    </row>
    <row r="206" spans="2:17">
      <c r="B206" s="25" t="s">
        <v>419</v>
      </c>
      <c r="C206" s="25"/>
      <c r="D206" s="26">
        <v>1333.1388962749634</v>
      </c>
      <c r="E206" s="26">
        <v>1445.5391826899486</v>
      </c>
      <c r="F206" s="26">
        <v>4810.0294626296436</v>
      </c>
      <c r="G206" s="26">
        <v>2147.4193524878356</v>
      </c>
      <c r="H206" s="26">
        <v>628.92681860303242</v>
      </c>
      <c r="I206" s="26">
        <v>3633.8851597023181</v>
      </c>
      <c r="J206" s="26">
        <v>2003.9436989839896</v>
      </c>
      <c r="K206" s="26">
        <v>4339.7502103535635</v>
      </c>
      <c r="L206" s="26">
        <v>3567.1410072401804</v>
      </c>
      <c r="M206" s="26">
        <v>2684.1699559081098</v>
      </c>
      <c r="N206" s="26">
        <v>3486.9913978648756</v>
      </c>
      <c r="O206" s="26">
        <v>3405.0565236367111</v>
      </c>
      <c r="P206" s="26">
        <v>3183.6980948518931</v>
      </c>
      <c r="Q206" s="26">
        <v>3867.1634505885045</v>
      </c>
    </row>
    <row r="207" spans="2:17">
      <c r="B207" s="25" t="s">
        <v>420</v>
      </c>
      <c r="C207" s="25"/>
      <c r="D207" s="26">
        <v>83.108646582934483</v>
      </c>
      <c r="E207" s="26">
        <v>2397.0385966691051</v>
      </c>
      <c r="F207" s="26">
        <v>3168.0341213368811</v>
      </c>
      <c r="G207" s="26">
        <v>3021.923503615661</v>
      </c>
      <c r="H207" s="26">
        <v>3360.0031824843695</v>
      </c>
      <c r="I207" s="26">
        <v>3501.4126416451836</v>
      </c>
      <c r="J207" s="26">
        <v>4740.0286677089916</v>
      </c>
      <c r="K207" s="26">
        <v>4139.4808076683621</v>
      </c>
      <c r="L207" s="26">
        <v>4384.7940308815951</v>
      </c>
      <c r="M207" s="26">
        <v>3449.5540598186299</v>
      </c>
      <c r="N207" s="26">
        <v>3634.2585347867498</v>
      </c>
      <c r="O207" s="26">
        <v>1540.415993792627</v>
      </c>
      <c r="P207" s="26">
        <v>2942.6630759507261</v>
      </c>
      <c r="Q207" s="26">
        <v>2548.9790030753948</v>
      </c>
    </row>
    <row r="208" spans="2:17">
      <c r="B208" s="25" t="s">
        <v>421</v>
      </c>
      <c r="C208" s="25"/>
      <c r="D208" s="26">
        <v>1300.1540720414857</v>
      </c>
      <c r="E208" s="26">
        <v>1104.2716539089904</v>
      </c>
      <c r="F208" s="26">
        <v>2447.5441807053876</v>
      </c>
      <c r="G208" s="26">
        <v>3009.3320316093273</v>
      </c>
      <c r="H208" s="26">
        <v>2896.9607479771007</v>
      </c>
      <c r="I208" s="26">
        <v>3231.8659343133208</v>
      </c>
      <c r="J208" s="26">
        <v>2886.9624546497889</v>
      </c>
      <c r="K208" s="26">
        <v>5054.8117036149451</v>
      </c>
      <c r="L208" s="26">
        <v>4570.8838815977979</v>
      </c>
      <c r="M208" s="26">
        <v>2109.5652347672763</v>
      </c>
      <c r="N208" s="26">
        <v>3908.0097416722292</v>
      </c>
      <c r="O208" s="26">
        <v>2958.6538449381105</v>
      </c>
      <c r="P208" s="26">
        <v>4410.1612712909327</v>
      </c>
      <c r="Q208" s="26">
        <v>2294.2200452112238</v>
      </c>
    </row>
    <row r="209" spans="2:17">
      <c r="B209" s="25" t="s">
        <v>422</v>
      </c>
      <c r="C209" s="25"/>
      <c r="D209" s="26">
        <v>749.7265316960569</v>
      </c>
      <c r="E209" s="26">
        <v>1002.0709390087701</v>
      </c>
      <c r="F209" s="26">
        <v>4268.87133883774</v>
      </c>
      <c r="G209" s="26">
        <v>2278.9601364167397</v>
      </c>
      <c r="H209" s="26">
        <v>2109.4460619200563</v>
      </c>
      <c r="I209" s="26">
        <v>4184.9138461378207</v>
      </c>
      <c r="J209" s="26">
        <v>3246.4030284084347</v>
      </c>
      <c r="K209" s="26">
        <v>1775.3963088974167</v>
      </c>
      <c r="L209" s="26">
        <v>2482.8196549590102</v>
      </c>
      <c r="M209" s="26">
        <v>2885.8539802214773</v>
      </c>
      <c r="N209" s="26">
        <v>1743.2732630706898</v>
      </c>
      <c r="O209" s="26">
        <v>4613.0991796798262</v>
      </c>
      <c r="P209" s="26">
        <v>3297.5156313275138</v>
      </c>
      <c r="Q209" s="26">
        <v>3168.9809011288562</v>
      </c>
    </row>
    <row r="210" spans="2:17">
      <c r="B210" s="25" t="s">
        <v>423</v>
      </c>
      <c r="C210" s="25"/>
      <c r="D210" s="26">
        <v>2410.0146237640142</v>
      </c>
      <c r="E210" s="26">
        <v>226.96936286181392</v>
      </c>
      <c r="F210" s="26">
        <v>769.79836162804713</v>
      </c>
      <c r="G210" s="26">
        <v>2774.5977519310218</v>
      </c>
      <c r="H210" s="26">
        <v>1138.7825884942747</v>
      </c>
      <c r="I210" s="26">
        <v>4294.8811196206952</v>
      </c>
      <c r="J210" s="26">
        <v>4461.265553317251</v>
      </c>
      <c r="K210" s="26">
        <v>2649.4687981921616</v>
      </c>
      <c r="L210" s="26">
        <v>5708.3928267506508</v>
      </c>
      <c r="M210" s="26">
        <v>2182.3198662263508</v>
      </c>
      <c r="N210" s="26">
        <v>2021.808140028139</v>
      </c>
      <c r="O210" s="26">
        <v>2515.0314005866762</v>
      </c>
      <c r="P210" s="26">
        <v>4123.6334708532104</v>
      </c>
      <c r="Q210" s="26">
        <v>2538.5160907483332</v>
      </c>
    </row>
    <row r="211" spans="2:17">
      <c r="B211" s="25" t="s">
        <v>424</v>
      </c>
      <c r="C211" s="25"/>
      <c r="D211" s="26">
        <v>264.03060641249266</v>
      </c>
      <c r="E211" s="26">
        <v>2871.6953825387163</v>
      </c>
      <c r="F211" s="26">
        <v>4901.9190879303078</v>
      </c>
      <c r="G211" s="26">
        <v>4852.2750720401737</v>
      </c>
      <c r="H211" s="26">
        <v>3327.5316244626792</v>
      </c>
      <c r="I211" s="26">
        <v>3826.3857416221663</v>
      </c>
      <c r="J211" s="26">
        <v>4080.80784808315</v>
      </c>
      <c r="K211" s="26">
        <v>1164.1160943488114</v>
      </c>
      <c r="L211" s="26">
        <v>1286.1981305256763</v>
      </c>
      <c r="M211" s="26">
        <v>1973.5447735882622</v>
      </c>
      <c r="N211" s="26">
        <v>308.95122097094929</v>
      </c>
      <c r="O211" s="26">
        <v>1216.9245783440006</v>
      </c>
      <c r="P211" s="26">
        <v>3465.1244340364128</v>
      </c>
      <c r="Q211" s="26">
        <v>4803.0453042148838</v>
      </c>
    </row>
    <row r="212" spans="2:17">
      <c r="B212" s="25" t="s">
        <v>425</v>
      </c>
      <c r="C212" s="25"/>
      <c r="D212" s="26">
        <v>1508.3005681431109</v>
      </c>
      <c r="E212" s="26">
        <v>1178.5825025982267</v>
      </c>
      <c r="F212" s="26">
        <v>3267.3292665273502</v>
      </c>
      <c r="G212" s="26">
        <v>3366.295251429643</v>
      </c>
      <c r="H212" s="26">
        <v>3778.3324844022277</v>
      </c>
      <c r="I212" s="26">
        <v>2446.5716873117599</v>
      </c>
      <c r="J212" s="26">
        <v>5163.0239848039673</v>
      </c>
      <c r="K212" s="26">
        <v>3296.7629030440626</v>
      </c>
      <c r="L212" s="26">
        <v>3085.7102465113485</v>
      </c>
      <c r="M212" s="26">
        <v>2247.1960112745523</v>
      </c>
      <c r="N212" s="26">
        <v>2108.8293308079851</v>
      </c>
      <c r="O212" s="26">
        <v>3415.2547178139898</v>
      </c>
      <c r="P212" s="26">
        <v>4045.000760232916</v>
      </c>
      <c r="Q212" s="26">
        <v>941.39525973071852</v>
      </c>
    </row>
    <row r="213" spans="2:17">
      <c r="B213" s="25" t="s">
        <v>426</v>
      </c>
      <c r="C213" s="25"/>
      <c r="D213" s="26">
        <v>2152.100447006454</v>
      </c>
      <c r="E213" s="26">
        <v>72.149654898119977</v>
      </c>
      <c r="F213" s="26">
        <v>3846.5596011253747</v>
      </c>
      <c r="G213" s="26">
        <v>2663.3446567110254</v>
      </c>
      <c r="H213" s="26">
        <v>2664.9884431225032</v>
      </c>
      <c r="I213" s="26">
        <v>3683.2584389235162</v>
      </c>
      <c r="J213" s="26">
        <v>2413.5287660022036</v>
      </c>
      <c r="K213" s="26">
        <v>2884.1039174568696</v>
      </c>
      <c r="L213" s="26">
        <v>4339.6012642284613</v>
      </c>
      <c r="M213" s="26">
        <v>739.76262058477732</v>
      </c>
      <c r="N213" s="26">
        <v>3369.482386382806</v>
      </c>
      <c r="O213" s="26">
        <v>4913.023773691797</v>
      </c>
      <c r="P213" s="26">
        <v>1756.8680481187703</v>
      </c>
      <c r="Q213" s="26">
        <v>3984.8632596029274</v>
      </c>
    </row>
    <row r="214" spans="2:17">
      <c r="B214" s="25" t="s">
        <v>427</v>
      </c>
      <c r="C214" s="25"/>
      <c r="D214" s="26">
        <v>2739.1803848179393</v>
      </c>
      <c r="E214" s="26">
        <v>643.13168031193959</v>
      </c>
      <c r="F214" s="26">
        <v>1983.889713479344</v>
      </c>
      <c r="G214" s="26">
        <v>4025.2146407645737</v>
      </c>
      <c r="H214" s="26">
        <v>4750.8157184852489</v>
      </c>
      <c r="I214" s="26">
        <v>3241.5612850968596</v>
      </c>
      <c r="J214" s="26">
        <v>807.80659969672945</v>
      </c>
      <c r="K214" s="26">
        <v>4167.2887071525975</v>
      </c>
      <c r="L214" s="26">
        <v>3211.356382008923</v>
      </c>
      <c r="M214" s="26">
        <v>2773.4374837117766</v>
      </c>
      <c r="N214" s="26">
        <v>4368.4477527392792</v>
      </c>
      <c r="O214" s="26">
        <v>2296.2982900310244</v>
      </c>
      <c r="P214" s="26">
        <v>2600.5972055766674</v>
      </c>
      <c r="Q214" s="26">
        <v>2495.3004469462485</v>
      </c>
    </row>
    <row r="215" spans="2:17">
      <c r="B215" s="25" t="s">
        <v>428</v>
      </c>
      <c r="C215" s="25"/>
      <c r="D215" s="26">
        <v>1400.9528390206585</v>
      </c>
      <c r="E215" s="26">
        <v>1990.6244073418309</v>
      </c>
      <c r="F215" s="26">
        <v>4896.0743554817891</v>
      </c>
      <c r="G215" s="26">
        <v>2695.5321564143469</v>
      </c>
      <c r="H215" s="26">
        <v>1744.0472237757963</v>
      </c>
      <c r="I215" s="26">
        <v>4150.119275699335</v>
      </c>
      <c r="J215" s="26">
        <v>2638.2032065522922</v>
      </c>
      <c r="K215" s="26">
        <v>4024.7003520961125</v>
      </c>
      <c r="L215" s="26">
        <v>4768.3504368543909</v>
      </c>
      <c r="M215" s="26">
        <v>777.36813245253211</v>
      </c>
      <c r="N215" s="26">
        <v>2779.1140151002587</v>
      </c>
      <c r="O215" s="26">
        <v>2231.6716059958794</v>
      </c>
      <c r="P215" s="26">
        <v>4122.2236391619426</v>
      </c>
      <c r="Q215" s="26">
        <v>1335.7049759858448</v>
      </c>
    </row>
    <row r="216" spans="2:17">
      <c r="B216" s="25" t="s">
        <v>429</v>
      </c>
      <c r="C216" s="25"/>
      <c r="D216" s="26">
        <v>139.21235564445823</v>
      </c>
      <c r="E216" s="26">
        <v>2305.7710456410928</v>
      </c>
      <c r="F216" s="26">
        <v>1808.7415563499744</v>
      </c>
      <c r="G216" s="26">
        <v>5002.6231096455776</v>
      </c>
      <c r="H216" s="26">
        <v>2969.1383079543793</v>
      </c>
      <c r="I216" s="26">
        <v>1257.729859997987</v>
      </c>
      <c r="J216" s="26">
        <v>1400.5707026787325</v>
      </c>
      <c r="K216" s="26">
        <v>1526.5932374281931</v>
      </c>
      <c r="L216" s="26">
        <v>5111.1883141925409</v>
      </c>
      <c r="M216" s="26">
        <v>2488.2355309339996</v>
      </c>
      <c r="N216" s="26">
        <v>1223.9508448662532</v>
      </c>
      <c r="O216" s="26">
        <v>5357.3622646836729</v>
      </c>
      <c r="P216" s="26">
        <v>1668.9739190212458</v>
      </c>
      <c r="Q216" s="26">
        <v>4211.244071167559</v>
      </c>
    </row>
    <row r="217" spans="2:17">
      <c r="B217" s="25" t="s">
        <v>430</v>
      </c>
      <c r="C217" s="25"/>
      <c r="D217" s="26">
        <v>1554.1607089778495</v>
      </c>
      <c r="E217" s="26">
        <v>1962.6128268451123</v>
      </c>
      <c r="F217" s="26">
        <v>3790.5754398284103</v>
      </c>
      <c r="G217" s="26">
        <v>1269.7776642297481</v>
      </c>
      <c r="H217" s="26">
        <v>4091.2348060030495</v>
      </c>
      <c r="I217" s="26">
        <v>4713.3703880763314</v>
      </c>
      <c r="J217" s="26">
        <v>4276.1719739691962</v>
      </c>
      <c r="K217" s="26">
        <v>1463.1455541053706</v>
      </c>
      <c r="L217" s="26">
        <v>3866.7380122211644</v>
      </c>
      <c r="M217" s="26">
        <v>2761.9134528913592</v>
      </c>
      <c r="N217" s="26">
        <v>2217.7985958650938</v>
      </c>
      <c r="O217" s="26">
        <v>2234.8073412569242</v>
      </c>
      <c r="P217" s="26">
        <v>3363.2293277287317</v>
      </c>
      <c r="Q217" s="26">
        <v>3796.5538135482616</v>
      </c>
    </row>
    <row r="218" spans="2:17">
      <c r="B218" s="25" t="s">
        <v>431</v>
      </c>
      <c r="C218" s="25"/>
      <c r="D218" s="26">
        <v>2438.8270518008744</v>
      </c>
      <c r="E218" s="26">
        <v>6.8374428051996006</v>
      </c>
      <c r="F218" s="26">
        <v>2598.1397291608541</v>
      </c>
      <c r="G218" s="26">
        <v>4081.7290795652598</v>
      </c>
      <c r="H218" s="26">
        <v>3599.9297947655377</v>
      </c>
      <c r="I218" s="26">
        <v>3461.1386210044461</v>
      </c>
      <c r="J218" s="26">
        <v>3072.5859994615912</v>
      </c>
      <c r="K218" s="26">
        <v>4265.6442615824708</v>
      </c>
      <c r="L218" s="26">
        <v>3734.2551736213354</v>
      </c>
      <c r="M218" s="26">
        <v>1919.865695406306</v>
      </c>
      <c r="N218" s="26">
        <v>5913.2059073233149</v>
      </c>
      <c r="O218" s="26">
        <v>3352.7627117876973</v>
      </c>
      <c r="P218" s="26">
        <v>4103.6301743497061</v>
      </c>
      <c r="Q218" s="26">
        <v>2888.696133533625</v>
      </c>
    </row>
    <row r="219" spans="2:17">
      <c r="B219" s="25" t="s">
        <v>432</v>
      </c>
      <c r="C219" s="25"/>
      <c r="D219" s="26">
        <v>1977.3651548167466</v>
      </c>
      <c r="E219" s="26">
        <v>2685.249641724547</v>
      </c>
      <c r="F219" s="26">
        <v>3011.5862914615423</v>
      </c>
      <c r="G219" s="26">
        <v>1971.3281826472521</v>
      </c>
      <c r="H219" s="26">
        <v>4303.3768729627591</v>
      </c>
      <c r="I219" s="26">
        <v>2553.8227743773577</v>
      </c>
      <c r="J219" s="26">
        <v>2146.4267738770709</v>
      </c>
      <c r="K219" s="26">
        <v>2449.0474710460253</v>
      </c>
      <c r="L219" s="26">
        <v>1092.1625757635079</v>
      </c>
      <c r="M219" s="26">
        <v>2962.0059970666189</v>
      </c>
      <c r="N219" s="26">
        <v>4654.2559464435208</v>
      </c>
      <c r="O219" s="26">
        <v>3317.5235077430925</v>
      </c>
      <c r="P219" s="26">
        <v>207.16417287625211</v>
      </c>
      <c r="Q219" s="26">
        <v>4079.7177529199244</v>
      </c>
    </row>
    <row r="220" spans="2:17">
      <c r="B220" s="25" t="s">
        <v>433</v>
      </c>
      <c r="C220" s="25"/>
      <c r="D220" s="26">
        <v>1216.505586058601</v>
      </c>
      <c r="E220" s="26">
        <v>1491.9695947957239</v>
      </c>
      <c r="F220" s="26">
        <v>3708.3559771646815</v>
      </c>
      <c r="G220" s="26">
        <v>458.08840389184712</v>
      </c>
      <c r="H220" s="26">
        <v>2881.3033322892188</v>
      </c>
      <c r="I220" s="26">
        <v>2258.8221093550392</v>
      </c>
      <c r="J220" s="26">
        <v>4476.8627486996465</v>
      </c>
      <c r="K220" s="26">
        <v>2116.7184359560561</v>
      </c>
      <c r="L220" s="26">
        <v>1074.4788218781468</v>
      </c>
      <c r="M220" s="26">
        <v>3208.7566674822092</v>
      </c>
      <c r="N220" s="26">
        <v>5549.2062558420594</v>
      </c>
      <c r="O220" s="26">
        <v>422.02845605270034</v>
      </c>
      <c r="P220" s="26">
        <v>3678.9663921637048</v>
      </c>
      <c r="Q220" s="26">
        <v>4974.3969044951427</v>
      </c>
    </row>
    <row r="221" spans="2:17">
      <c r="B221" s="25" t="s">
        <v>434</v>
      </c>
      <c r="C221" s="25"/>
      <c r="D221" s="26">
        <v>2083.9906301056121</v>
      </c>
      <c r="E221" s="26">
        <v>2096.7286627336057</v>
      </c>
      <c r="F221" s="26">
        <v>4927.7101925774878</v>
      </c>
      <c r="G221" s="26">
        <v>4391.0386615863499</v>
      </c>
      <c r="H221" s="26">
        <v>2949.0192152989498</v>
      </c>
      <c r="I221" s="26">
        <v>4071.7621766801412</v>
      </c>
      <c r="J221" s="26">
        <v>3711.4890356656974</v>
      </c>
      <c r="K221" s="26">
        <v>3121.9106031388305</v>
      </c>
      <c r="L221" s="26">
        <v>3257.4447216289477</v>
      </c>
      <c r="M221" s="26">
        <v>1674.2639736169122</v>
      </c>
      <c r="N221" s="26">
        <v>1248.8933535048841</v>
      </c>
      <c r="O221" s="26">
        <v>2930.7920728188187</v>
      </c>
      <c r="P221" s="26">
        <v>4315.4237155392684</v>
      </c>
      <c r="Q221" s="26">
        <v>2232.288836896887</v>
      </c>
    </row>
    <row r="222" spans="2:17">
      <c r="B222" s="25" t="s">
        <v>435</v>
      </c>
      <c r="C222" s="25"/>
      <c r="D222" s="26">
        <v>1373.1940342178523</v>
      </c>
      <c r="E222" s="26">
        <v>2759.4709760831747</v>
      </c>
      <c r="F222" s="26">
        <v>3486.0535619709253</v>
      </c>
      <c r="G222" s="26">
        <v>1778.9585157001752</v>
      </c>
      <c r="H222" s="26">
        <v>4694.4212881204185</v>
      </c>
      <c r="I222" s="26">
        <v>1150.8761283609749</v>
      </c>
      <c r="J222" s="26">
        <v>2642.287393685689</v>
      </c>
      <c r="K222" s="26">
        <v>3875.6116979246817</v>
      </c>
      <c r="L222" s="26">
        <v>3557.1870744130842</v>
      </c>
      <c r="M222" s="26">
        <v>1263.7011173456508</v>
      </c>
      <c r="N222" s="26">
        <v>2439.7108215368671</v>
      </c>
      <c r="O222" s="26">
        <v>4207.873315543744</v>
      </c>
      <c r="P222" s="26">
        <v>4237.3035733523629</v>
      </c>
      <c r="Q222" s="26">
        <v>4540.4446058460071</v>
      </c>
    </row>
    <row r="223" spans="2:17">
      <c r="B223" s="25" t="s">
        <v>436</v>
      </c>
      <c r="C223" s="25"/>
      <c r="D223" s="26">
        <v>993.48609770527571</v>
      </c>
      <c r="E223" s="26">
        <v>2326.8790566048033</v>
      </c>
      <c r="F223" s="26">
        <v>2058.7180960516962</v>
      </c>
      <c r="G223" s="26">
        <v>4312.5121325512519</v>
      </c>
      <c r="H223" s="26">
        <v>2324.916234348525</v>
      </c>
      <c r="I223" s="26">
        <v>1704.6049301614873</v>
      </c>
      <c r="J223" s="26">
        <v>2409.0640330460801</v>
      </c>
      <c r="K223" s="26">
        <v>5243.1652059802109</v>
      </c>
      <c r="L223" s="26">
        <v>3354.5995542082042</v>
      </c>
      <c r="M223" s="26">
        <v>5579.0940827337108</v>
      </c>
      <c r="N223" s="26">
        <v>910.17952413398689</v>
      </c>
      <c r="O223" s="26">
        <v>3727.8937112746798</v>
      </c>
      <c r="P223" s="26">
        <v>2322.6389052440018</v>
      </c>
      <c r="Q223" s="26">
        <v>4669.608624241192</v>
      </c>
    </row>
    <row r="224" spans="2:17">
      <c r="B224" s="25" t="s">
        <v>437</v>
      </c>
      <c r="C224" s="25"/>
      <c r="D224" s="26">
        <v>2369.2661762347348</v>
      </c>
      <c r="E224" s="26">
        <v>209.022228825833</v>
      </c>
      <c r="F224" s="26">
        <v>738.41469913328649</v>
      </c>
      <c r="G224" s="26">
        <v>1372.1885109738516</v>
      </c>
      <c r="H224" s="26">
        <v>1996.6155740802521</v>
      </c>
      <c r="I224" s="26">
        <v>951.02296503131038</v>
      </c>
      <c r="J224" s="26">
        <v>1955.2787071787163</v>
      </c>
      <c r="K224" s="26">
        <v>4933.8132632541519</v>
      </c>
      <c r="L224" s="26">
        <v>2965.4324298150918</v>
      </c>
      <c r="M224" s="26">
        <v>4342.6850455094227</v>
      </c>
      <c r="N224" s="26">
        <v>3195.9724966920526</v>
      </c>
      <c r="O224" s="26">
        <v>2159.3419170960669</v>
      </c>
      <c r="P224" s="26">
        <v>2415.2096312480103</v>
      </c>
      <c r="Q224" s="26">
        <v>2494.006886778689</v>
      </c>
    </row>
    <row r="225" spans="2:17">
      <c r="B225" s="25" t="s">
        <v>438</v>
      </c>
      <c r="C225" s="25"/>
      <c r="D225" s="26">
        <v>2731.7785173261059</v>
      </c>
      <c r="E225" s="26">
        <v>478.59379027074044</v>
      </c>
      <c r="F225" s="26">
        <v>2817.2772284791495</v>
      </c>
      <c r="G225" s="26">
        <v>3372.6613404304867</v>
      </c>
      <c r="H225" s="26">
        <v>3884.5096946631088</v>
      </c>
      <c r="I225" s="26">
        <v>1235.7099433313222</v>
      </c>
      <c r="J225" s="26">
        <v>2274.1715976366113</v>
      </c>
      <c r="K225" s="26">
        <v>5028.8883852860827</v>
      </c>
      <c r="L225" s="26">
        <v>3817.6279787809772</v>
      </c>
      <c r="M225" s="26">
        <v>4977.8160095798185</v>
      </c>
      <c r="N225" s="26">
        <v>3877.0470761080637</v>
      </c>
      <c r="O225" s="26">
        <v>676.12790182172455</v>
      </c>
      <c r="P225" s="26">
        <v>540.04986104507191</v>
      </c>
      <c r="Q225" s="26">
        <v>5032.568489599631</v>
      </c>
    </row>
    <row r="226" spans="2:17">
      <c r="B226" s="25" t="s">
        <v>439</v>
      </c>
      <c r="C226" s="25"/>
      <c r="D226" s="26">
        <v>2772.6614971596232</v>
      </c>
      <c r="E226" s="26">
        <v>48.06942459834751</v>
      </c>
      <c r="F226" s="26">
        <v>4951.8210532755838</v>
      </c>
      <c r="G226" s="26">
        <v>3371.113786533881</v>
      </c>
      <c r="H226" s="26">
        <v>2966.6366667295351</v>
      </c>
      <c r="I226" s="26">
        <v>2545.9479308167029</v>
      </c>
      <c r="J226" s="26">
        <v>763.49739748984916</v>
      </c>
      <c r="K226" s="26">
        <v>1324.4030416942464</v>
      </c>
      <c r="L226" s="26">
        <v>4179.4619114909001</v>
      </c>
      <c r="M226" s="26">
        <v>1586.5649120777352</v>
      </c>
      <c r="N226" s="26">
        <v>4808.5298727947938</v>
      </c>
      <c r="O226" s="26">
        <v>5249.0956550937562</v>
      </c>
      <c r="P226" s="26">
        <v>3596.2066174904076</v>
      </c>
      <c r="Q226" s="26">
        <v>4960.2485282361795</v>
      </c>
    </row>
    <row r="227" spans="2:17">
      <c r="B227" s="25" t="s">
        <v>440</v>
      </c>
      <c r="C227" s="25"/>
      <c r="D227" s="26">
        <v>548.86812192351897</v>
      </c>
      <c r="E227" s="26">
        <v>975.44557724993535</v>
      </c>
      <c r="F227" s="26">
        <v>3480.8069097958169</v>
      </c>
      <c r="G227" s="26">
        <v>2005.5064361668678</v>
      </c>
      <c r="H227" s="26">
        <v>1885.6179623010667</v>
      </c>
      <c r="I227" s="26">
        <v>791.09195165850826</v>
      </c>
      <c r="J227" s="26">
        <v>1652.7317660247666</v>
      </c>
      <c r="K227" s="26">
        <v>593.15077407026888</v>
      </c>
      <c r="L227" s="26">
        <v>2623.1290658282783</v>
      </c>
      <c r="M227" s="26">
        <v>3150.8218285942544</v>
      </c>
      <c r="N227" s="26">
        <v>5009.2245920614459</v>
      </c>
      <c r="O227" s="26">
        <v>3163.3197445232108</v>
      </c>
      <c r="P227" s="26">
        <v>2384.5235539478872</v>
      </c>
      <c r="Q227" s="26">
        <v>466.30855688412385</v>
      </c>
    </row>
    <row r="228" spans="2:17">
      <c r="B228" s="25" t="s">
        <v>441</v>
      </c>
      <c r="C228" s="25"/>
      <c r="D228" s="26">
        <v>583.71727621348748</v>
      </c>
      <c r="E228" s="26">
        <v>1385.5694858906293</v>
      </c>
      <c r="F228" s="26">
        <v>2285.4860044064135</v>
      </c>
      <c r="G228" s="26">
        <v>1379.5352065929997</v>
      </c>
      <c r="H228" s="26">
        <v>2754.1747860884943</v>
      </c>
      <c r="I228" s="26">
        <v>4281.7283357339184</v>
      </c>
      <c r="J228" s="26">
        <v>4095.2252201680112</v>
      </c>
      <c r="K228" s="26">
        <v>4464.5332368039471</v>
      </c>
      <c r="L228" s="26">
        <v>2975.4287350331488</v>
      </c>
      <c r="M228" s="26">
        <v>4069.5400131329052</v>
      </c>
      <c r="N228" s="26">
        <v>2066.3949765728757</v>
      </c>
      <c r="O228" s="26">
        <v>3116.3012893283421</v>
      </c>
      <c r="P228" s="26">
        <v>1541.5619483543351</v>
      </c>
      <c r="Q228" s="26">
        <v>2890.8677025871193</v>
      </c>
    </row>
    <row r="229" spans="2:17">
      <c r="B229" s="25" t="s">
        <v>442</v>
      </c>
      <c r="C229" s="25"/>
      <c r="D229" s="26">
        <v>86.258011502681427</v>
      </c>
      <c r="E229" s="26">
        <v>1173.2921823030401</v>
      </c>
      <c r="F229" s="26">
        <v>3719.9530289533886</v>
      </c>
      <c r="G229" s="26">
        <v>4930.0577549706286</v>
      </c>
      <c r="H229" s="26">
        <v>2681.1944731477179</v>
      </c>
      <c r="I229" s="26">
        <v>3399.6652398082297</v>
      </c>
      <c r="J229" s="26">
        <v>4516.3352234368558</v>
      </c>
      <c r="K229" s="26">
        <v>3739.3324982355625</v>
      </c>
      <c r="L229" s="26">
        <v>1996.1167903047331</v>
      </c>
      <c r="M229" s="26">
        <v>1731.3551874549933</v>
      </c>
      <c r="N229" s="26">
        <v>3535.1925832209317</v>
      </c>
      <c r="O229" s="26">
        <v>3155.7969371839808</v>
      </c>
      <c r="P229" s="26">
        <v>1530.0360385721513</v>
      </c>
      <c r="Q229" s="26">
        <v>1911.7853455672966</v>
      </c>
    </row>
    <row r="230" spans="2:17">
      <c r="B230" s="25" t="s">
        <v>443</v>
      </c>
      <c r="C230" s="25"/>
      <c r="D230" s="26">
        <v>2863.6237491098832</v>
      </c>
      <c r="E230" s="26">
        <v>2474.2243478248156</v>
      </c>
      <c r="F230" s="26">
        <v>4352.1549004855569</v>
      </c>
      <c r="G230" s="26">
        <v>2064.848163111059</v>
      </c>
      <c r="H230" s="26">
        <v>3964.7558015655377</v>
      </c>
      <c r="I230" s="26">
        <v>126.95018862766449</v>
      </c>
      <c r="J230" s="26">
        <v>3257.0247545638767</v>
      </c>
      <c r="K230" s="26">
        <v>4931.9758922770834</v>
      </c>
      <c r="L230" s="26">
        <v>2366.4609821612771</v>
      </c>
      <c r="M230" s="26">
        <v>4042.0122638880048</v>
      </c>
      <c r="N230" s="26">
        <v>5101.4116116405748</v>
      </c>
      <c r="O230" s="26">
        <v>5036.9454840371873</v>
      </c>
      <c r="P230" s="26">
        <v>2901.4592262434599</v>
      </c>
      <c r="Q230" s="26">
        <v>3236.3141469254838</v>
      </c>
    </row>
    <row r="231" spans="2:17">
      <c r="B231" s="25" t="s">
        <v>444</v>
      </c>
      <c r="C231" s="25"/>
      <c r="D231" s="26">
        <v>1194.899961373018</v>
      </c>
      <c r="E231" s="26">
        <v>2867.047100557902</v>
      </c>
      <c r="F231" s="26">
        <v>4449.3983962662987</v>
      </c>
      <c r="G231" s="26">
        <v>4530.446760630216</v>
      </c>
      <c r="H231" s="26">
        <v>3981.2573231179208</v>
      </c>
      <c r="I231" s="26">
        <v>1380.9990918222402</v>
      </c>
      <c r="J231" s="26">
        <v>4835.3163267222653</v>
      </c>
      <c r="K231" s="26">
        <v>4697.0508697473779</v>
      </c>
      <c r="L231" s="26">
        <v>3662.2072316289632</v>
      </c>
      <c r="M231" s="26">
        <v>1521.9942801070069</v>
      </c>
      <c r="N231" s="26">
        <v>2903.6198009761897</v>
      </c>
      <c r="O231" s="26">
        <v>5294.7130939228409</v>
      </c>
      <c r="P231" s="26">
        <v>1064.7800771424802</v>
      </c>
      <c r="Q231" s="26">
        <v>2412.8064589138112</v>
      </c>
    </row>
    <row r="232" spans="2:17">
      <c r="B232" s="25" t="s">
        <v>445</v>
      </c>
      <c r="C232" s="25"/>
      <c r="D232" s="26">
        <v>1072.4582827865827</v>
      </c>
      <c r="E232" s="26">
        <v>2680.1390592172643</v>
      </c>
      <c r="F232" s="26">
        <v>1989.1594947558206</v>
      </c>
      <c r="G232" s="26">
        <v>2238.2933295189132</v>
      </c>
      <c r="H232" s="26">
        <v>1480.733824135265</v>
      </c>
      <c r="I232" s="26">
        <v>5815.3721359304836</v>
      </c>
      <c r="J232" s="26">
        <v>2597.4201023806645</v>
      </c>
      <c r="K232" s="26">
        <v>3699.0989168348883</v>
      </c>
      <c r="L232" s="26">
        <v>4401.016142005451</v>
      </c>
      <c r="M232" s="26">
        <v>3787.1885730265617</v>
      </c>
      <c r="N232" s="26">
        <v>3477.1369217633915</v>
      </c>
      <c r="O232" s="26">
        <v>4480.7724717207193</v>
      </c>
      <c r="P232" s="26">
        <v>2151.0661389820543</v>
      </c>
      <c r="Q232" s="26">
        <v>3806.3787663576186</v>
      </c>
    </row>
    <row r="233" spans="2:17">
      <c r="B233" s="25" t="s">
        <v>446</v>
      </c>
      <c r="C233" s="25"/>
      <c r="D233" s="26">
        <v>427.28124555480474</v>
      </c>
      <c r="E233" s="26">
        <v>1951.316593040186</v>
      </c>
      <c r="F233" s="26">
        <v>1319.94094234264</v>
      </c>
      <c r="G233" s="26">
        <v>4281.0479005487186</v>
      </c>
      <c r="H233" s="26">
        <v>2970.897343504631</v>
      </c>
      <c r="I233" s="26">
        <v>3187.1499321587435</v>
      </c>
      <c r="J233" s="26">
        <v>2378.6974316366745</v>
      </c>
      <c r="K233" s="26">
        <v>3541.8776117679113</v>
      </c>
      <c r="L233" s="26">
        <v>2363.3798991216563</v>
      </c>
      <c r="M233" s="26">
        <v>69.758398581810653</v>
      </c>
      <c r="N233" s="26">
        <v>2152.522960741152</v>
      </c>
      <c r="O233" s="26">
        <v>2061.1021355562607</v>
      </c>
      <c r="P233" s="26">
        <v>2218.1957219561427</v>
      </c>
      <c r="Q233" s="26">
        <v>4696.0918841826751</v>
      </c>
    </row>
    <row r="234" spans="2:17">
      <c r="B234" s="25" t="s">
        <v>447</v>
      </c>
      <c r="C234" s="25"/>
      <c r="D234" s="26">
        <v>2451.9145175762364</v>
      </c>
      <c r="E234" s="26">
        <v>2613.4449350252276</v>
      </c>
      <c r="F234" s="26">
        <v>3459.445817590029</v>
      </c>
      <c r="G234" s="26">
        <v>4755.82687725916</v>
      </c>
      <c r="H234" s="26">
        <v>5589.3169770278664</v>
      </c>
      <c r="I234" s="26">
        <v>3044.6729432868606</v>
      </c>
      <c r="J234" s="26">
        <v>4226.1834760163429</v>
      </c>
      <c r="K234" s="26">
        <v>3487.5200472333772</v>
      </c>
      <c r="L234" s="26">
        <v>1065.2932590300118</v>
      </c>
      <c r="M234" s="26">
        <v>2435.3324280306565</v>
      </c>
      <c r="N234" s="26">
        <v>4484.7980920682694</v>
      </c>
      <c r="O234" s="26">
        <v>2366.3202925141181</v>
      </c>
      <c r="P234" s="26">
        <v>1473.270183911919</v>
      </c>
      <c r="Q234" s="26">
        <v>3379.9664691348098</v>
      </c>
    </row>
    <row r="235" spans="2:17">
      <c r="B235" s="25" t="s">
        <v>448</v>
      </c>
      <c r="C235" s="25"/>
      <c r="D235" s="26">
        <v>2867.5791940046106</v>
      </c>
      <c r="E235" s="26">
        <v>1387.3804326593752</v>
      </c>
      <c r="F235" s="26">
        <v>3445.8959601937177</v>
      </c>
      <c r="G235" s="26">
        <v>3110.7602953392634</v>
      </c>
      <c r="H235" s="26">
        <v>2431.6613755900689</v>
      </c>
      <c r="I235" s="26">
        <v>4526.7070880071624</v>
      </c>
      <c r="J235" s="26">
        <v>2954.6683510165367</v>
      </c>
      <c r="K235" s="26">
        <v>2080.4175439504179</v>
      </c>
      <c r="L235" s="26">
        <v>1323.4021917870095</v>
      </c>
      <c r="M235" s="26">
        <v>1596.1307297930703</v>
      </c>
      <c r="N235" s="26">
        <v>1850.9475716316892</v>
      </c>
      <c r="O235" s="26">
        <v>2086.3368069448538</v>
      </c>
      <c r="P235" s="26">
        <v>1493.5270205399802</v>
      </c>
      <c r="Q235" s="26">
        <v>4102.4433003476879</v>
      </c>
    </row>
    <row r="236" spans="2:17">
      <c r="B236" s="25" t="s">
        <v>449</v>
      </c>
      <c r="C236" s="25"/>
      <c r="D236" s="26">
        <v>337.18492761252872</v>
      </c>
      <c r="E236" s="26">
        <v>964.11403310764433</v>
      </c>
      <c r="F236" s="26">
        <v>1780.8180068060981</v>
      </c>
      <c r="G236" s="26">
        <v>4538.013007772458</v>
      </c>
      <c r="H236" s="26">
        <v>2683.0852594457078</v>
      </c>
      <c r="I236" s="26">
        <v>3594.8110700851562</v>
      </c>
      <c r="J236" s="26">
        <v>3097.7609690372901</v>
      </c>
      <c r="K236" s="26">
        <v>1436.3800645596659</v>
      </c>
      <c r="L236" s="26">
        <v>5265.3409744647834</v>
      </c>
      <c r="M236" s="26">
        <v>2326.502878919322</v>
      </c>
      <c r="N236" s="26">
        <v>1376.8117818124354</v>
      </c>
      <c r="O236" s="26">
        <v>3626.5894342326505</v>
      </c>
      <c r="P236" s="26">
        <v>4084.5876387072199</v>
      </c>
      <c r="Q236" s="26">
        <v>1449.3384137399271</v>
      </c>
    </row>
    <row r="237" spans="2:17">
      <c r="B237" s="25" t="s">
        <v>450</v>
      </c>
      <c r="C237" s="25"/>
      <c r="D237" s="26">
        <v>2246.8828994141477</v>
      </c>
      <c r="E237" s="26">
        <v>1667.4230215238301</v>
      </c>
      <c r="F237" s="26">
        <v>4239.9636592635525</v>
      </c>
      <c r="G237" s="26">
        <v>2069.6022617354683</v>
      </c>
      <c r="H237" s="26">
        <v>3272.5154599222406</v>
      </c>
      <c r="I237" s="26">
        <v>2613.9520440572369</v>
      </c>
      <c r="J237" s="26">
        <v>3511.8325458043864</v>
      </c>
      <c r="K237" s="26">
        <v>4057.5102135420284</v>
      </c>
      <c r="L237" s="26">
        <v>2414.7023829616041</v>
      </c>
      <c r="M237" s="26">
        <v>4721.3705614121063</v>
      </c>
      <c r="N237" s="26">
        <v>2717.2513765586259</v>
      </c>
      <c r="O237" s="26">
        <v>2628.1818911287405</v>
      </c>
      <c r="P237" s="26">
        <v>2126.8274933018038</v>
      </c>
      <c r="Q237" s="26">
        <v>5420.4391327366038</v>
      </c>
    </row>
    <row r="238" spans="2:17">
      <c r="B238" s="25" t="s">
        <v>451</v>
      </c>
      <c r="C238" s="25"/>
      <c r="D238" s="26">
        <v>2598.1787022703497</v>
      </c>
      <c r="E238" s="26">
        <v>45.676744161013083</v>
      </c>
      <c r="F238" s="26">
        <v>2569.2301296271435</v>
      </c>
      <c r="G238" s="26">
        <v>4579.5136404846044</v>
      </c>
      <c r="H238" s="26">
        <v>802.71339445090723</v>
      </c>
      <c r="I238" s="26">
        <v>2947.8783463346572</v>
      </c>
      <c r="J238" s="26">
        <v>4770.7658848124684</v>
      </c>
      <c r="K238" s="26">
        <v>2867.0459327090657</v>
      </c>
      <c r="L238" s="26">
        <v>1080.3488573871682</v>
      </c>
      <c r="M238" s="26">
        <v>3012.3119021268312</v>
      </c>
      <c r="N238" s="26">
        <v>2204.050762848663</v>
      </c>
      <c r="O238" s="26">
        <v>2034.2622808725778</v>
      </c>
      <c r="P238" s="26">
        <v>3965.0299228131557</v>
      </c>
      <c r="Q238" s="26">
        <v>2531.3641776092923</v>
      </c>
    </row>
    <row r="239" spans="2:17">
      <c r="B239" s="25" t="s">
        <v>457</v>
      </c>
      <c r="C239" s="25"/>
      <c r="D239" s="26">
        <v>986.54098407233118</v>
      </c>
      <c r="E239" s="26">
        <v>2088.7016913976709</v>
      </c>
      <c r="F239" s="26">
        <v>3200.7298325493766</v>
      </c>
      <c r="G239" s="26">
        <v>1945.0529437022715</v>
      </c>
      <c r="H239" s="26">
        <v>2639.6353548905618</v>
      </c>
      <c r="I239" s="26">
        <v>3109.1123683997375</v>
      </c>
      <c r="J239" s="26">
        <v>1476.9952178300118</v>
      </c>
      <c r="K239" s="26">
        <v>2569.3444694459708</v>
      </c>
      <c r="L239" s="26">
        <v>2679.2923294267316</v>
      </c>
      <c r="M239" s="26">
        <v>3257.4543359639015</v>
      </c>
      <c r="N239" s="26">
        <v>4050.9553046769315</v>
      </c>
      <c r="O239" s="26">
        <v>3440.1673219905224</v>
      </c>
      <c r="P239" s="26">
        <v>3095.748516177594</v>
      </c>
      <c r="Q239" s="26">
        <v>4761.7680994051079</v>
      </c>
    </row>
    <row r="240" spans="2:17">
      <c r="B240" s="25" t="s">
        <v>459</v>
      </c>
      <c r="C240" s="25"/>
      <c r="D240" s="26">
        <v>792.06299076143694</v>
      </c>
      <c r="E240" s="26">
        <v>2841.9150282355758</v>
      </c>
      <c r="F240" s="26">
        <v>2464.5262295427474</v>
      </c>
      <c r="G240" s="26">
        <v>4563.2614141752092</v>
      </c>
      <c r="H240" s="26">
        <v>4904.8692779547182</v>
      </c>
      <c r="I240" s="26">
        <v>3407.4114642570917</v>
      </c>
      <c r="J240" s="26">
        <v>5303.3635033072715</v>
      </c>
      <c r="K240" s="26">
        <v>1946.4065808728601</v>
      </c>
      <c r="L240" s="26">
        <v>3142.8313286975977</v>
      </c>
      <c r="M240" s="26">
        <v>4244.9106877411832</v>
      </c>
      <c r="N240" s="26">
        <v>436.10272005364692</v>
      </c>
      <c r="O240" s="26">
        <v>3950.8756284225237</v>
      </c>
      <c r="P240" s="26">
        <v>3290.3387817979037</v>
      </c>
      <c r="Q240" s="26">
        <v>1399.437393999041</v>
      </c>
    </row>
    <row r="241" spans="2:17">
      <c r="B241" s="25" t="s">
        <v>461</v>
      </c>
      <c r="C241" s="25"/>
      <c r="D241" s="26">
        <v>4747.6466572444442</v>
      </c>
      <c r="E241" s="26">
        <v>4578.6347115492408</v>
      </c>
      <c r="F241" s="26">
        <v>3571.7584377953681</v>
      </c>
      <c r="G241" s="26">
        <v>7159.2282960760785</v>
      </c>
      <c r="H241" s="26">
        <v>7269.0334895146716</v>
      </c>
      <c r="I241" s="26">
        <v>4435.4929636583947</v>
      </c>
      <c r="J241" s="26">
        <v>4930.0641650226353</v>
      </c>
      <c r="K241" s="26">
        <v>7708.477190749225</v>
      </c>
      <c r="L241" s="26">
        <v>2486.5434320386689</v>
      </c>
      <c r="M241" s="26">
        <v>8786.3810615226757</v>
      </c>
      <c r="N241" s="26">
        <v>6068.5096983610165</v>
      </c>
      <c r="O241" s="26">
        <v>7452.9113863183793</v>
      </c>
      <c r="P241" s="26">
        <v>5112.0666653485105</v>
      </c>
      <c r="Q241" s="26">
        <v>4517.6364465936604</v>
      </c>
    </row>
  </sheetData>
  <mergeCells count="1">
    <mergeCell ref="B1:B2"/>
  </mergeCells>
  <phoneticPr fontId="2" type="noConversion"/>
  <dataValidations disablePrompts="1" xWindow="572" yWindow="311" count="1">
    <dataValidation type="list" allowBlank="1" showInputMessage="1" showErrorMessage="1" promptTitle="Select Time Series for Graph" prompt="Choose a Time Series to be Graphed" sqref="D8:D10">
      <formula1>$IJ$3:$IJ$25</formula1>
    </dataValidation>
  </dataValidations>
  <printOptions horizontalCentered="1"/>
  <pageMargins left="0.14000000000000001" right="0.16" top="1" bottom="1" header="0.5" footer="0.5"/>
  <pageSetup scale="70" orientation="landscape" r:id="rId3"/>
  <headerFooter alignWithMargins="0"/>
  <ignoredErrors>
    <ignoredError sqref="A1:XFD7 A242:XFD1048576 A106:A107 IT91:XFD107 A90 A22:A33 V22:XFD33 A34:A43 V34:XFD43 A20:A21 V20:XFD21 A19 V19:XFD19 A18 V18:XFD18 A17 U17:XFD17 A16 U16:XFD16 A15 U15:XFD15 A14 T14:XFD14 A13 R13:XFD13 A44:A45 V44:XFD45 A46:A47 V46:XFD47 A48:A49 V48:XFD49 A50:A51 V50:XFD51 A52:A53 V52:XFD53 A54:A55 V54:XFD55 A56:A57 V56:XFD57 A58:A59 V58:XFD59 A60:A61 V60:XFD61 A62:A63 V62:XFD63 A64:A65 V64:XFD65 A66:A67 V66:XFD67 A68:A69 V68:XFD69 A70:A71 V70:XFD71 A72:A73 V72:XFD73 A74:A75 V74:XFD75 A76:A77 V76:XFD77 A78:A79 V78:XFD79 A80:A81 V80:XFD81 A82:A83 V82:XFD83 A11:XFD12 A8:C8 E8:XFD8 A9:C10 E9:XFD10 A84:A85 S84:XFD85 A86:A87 S86:XFD87 A88:A89 S88:XFD89 A91 S91:IQ91 A92:A93 S92:IQ93 A94:A95 S94:IQ95 A96:A97 S96:IQ97 A98:A99 S98:IQ99 A100:A101 S100:IQ101 A102:A103 S102:IQ103 A104:A105 S104:IQ105 S106:IQ107 S90:XFD90 A108:A109 S108:XFD109 A110:A111 S110:XFD111 A112:A113 S112:XFD113 A114:A115 S114:XFD115 A116:A117 S116:XFD117 A118:A119 S118:XFD119 A120:A121 S120:XFD121 A122:A123 S122:XFD123 A124:A125 S124:XFD125 A126:A127 S126:XFD127 A128:A129 S128:XFD129 A130:A131 S130:XFD131 A132:A133 S132:XFD133 A134:A135 S134:XFD135 A136:A137 S136:XFD137 A138:A139 S138:XFD139 A140:A141 S140:XFD141 A142:A143 S142:XFD143 A144:A241 R144:XFD241" emptyCellReferenc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E5"/>
  <sheetViews>
    <sheetView showGridLines="0" showRowColHeaders="0" workbookViewId="0">
      <selection activeCell="C3" sqref="C3"/>
    </sheetView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5">
      <c r="A1" t="s">
        <v>85</v>
      </c>
      <c r="B1" t="s">
        <v>86</v>
      </c>
      <c r="C1" s="1">
        <v>40722.934363425928</v>
      </c>
    </row>
    <row r="2" spans="1:5">
      <c r="A2" t="s">
        <v>87</v>
      </c>
      <c r="B2" t="s">
        <v>88</v>
      </c>
      <c r="C2" s="3" t="s">
        <v>108</v>
      </c>
    </row>
    <row r="3" spans="1:5">
      <c r="A3" t="s">
        <v>69</v>
      </c>
      <c r="B3" t="s">
        <v>88</v>
      </c>
      <c r="C3" s="3" t="s">
        <v>134</v>
      </c>
      <c r="D3" t="s">
        <v>135</v>
      </c>
      <c r="E3" t="s">
        <v>136</v>
      </c>
    </row>
    <row r="4" spans="1:5">
      <c r="A4" t="s">
        <v>89</v>
      </c>
      <c r="B4" t="s">
        <v>86</v>
      </c>
      <c r="C4" s="2">
        <v>40695</v>
      </c>
    </row>
    <row r="5" spans="1:5">
      <c r="A5" t="s">
        <v>90</v>
      </c>
      <c r="B5" t="s">
        <v>86</v>
      </c>
      <c r="C5">
        <v>48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0" bestFit="1" customWidth="1"/>
    <col min="2" max="2" width="14.28515625" style="10" bestFit="1" customWidth="1"/>
    <col min="3" max="256" width="9.140625" style="10"/>
    <col min="257" max="257" width="14.5703125" style="10" bestFit="1" customWidth="1"/>
    <col min="258" max="258" width="14.28515625" style="10" bestFit="1" customWidth="1"/>
    <col min="259" max="512" width="9.140625" style="10"/>
    <col min="513" max="513" width="14.5703125" style="10" bestFit="1" customWidth="1"/>
    <col min="514" max="514" width="14.28515625" style="10" bestFit="1" customWidth="1"/>
    <col min="515" max="768" width="9.140625" style="10"/>
    <col min="769" max="769" width="14.5703125" style="10" bestFit="1" customWidth="1"/>
    <col min="770" max="770" width="14.28515625" style="10" bestFit="1" customWidth="1"/>
    <col min="771" max="1024" width="9.140625" style="10"/>
    <col min="1025" max="1025" width="14.5703125" style="10" bestFit="1" customWidth="1"/>
    <col min="1026" max="1026" width="14.28515625" style="10" bestFit="1" customWidth="1"/>
    <col min="1027" max="1280" width="9.140625" style="10"/>
    <col min="1281" max="1281" width="14.5703125" style="10" bestFit="1" customWidth="1"/>
    <col min="1282" max="1282" width="14.28515625" style="10" bestFit="1" customWidth="1"/>
    <col min="1283" max="1536" width="9.140625" style="10"/>
    <col min="1537" max="1537" width="14.5703125" style="10" bestFit="1" customWidth="1"/>
    <col min="1538" max="1538" width="14.28515625" style="10" bestFit="1" customWidth="1"/>
    <col min="1539" max="1792" width="9.140625" style="10"/>
    <col min="1793" max="1793" width="14.5703125" style="10" bestFit="1" customWidth="1"/>
    <col min="1794" max="1794" width="14.28515625" style="10" bestFit="1" customWidth="1"/>
    <col min="1795" max="2048" width="9.140625" style="10"/>
    <col min="2049" max="2049" width="14.5703125" style="10" bestFit="1" customWidth="1"/>
    <col min="2050" max="2050" width="14.28515625" style="10" bestFit="1" customWidth="1"/>
    <col min="2051" max="2304" width="9.140625" style="10"/>
    <col min="2305" max="2305" width="14.5703125" style="10" bestFit="1" customWidth="1"/>
    <col min="2306" max="2306" width="14.28515625" style="10" bestFit="1" customWidth="1"/>
    <col min="2307" max="2560" width="9.140625" style="10"/>
    <col min="2561" max="2561" width="14.5703125" style="10" bestFit="1" customWidth="1"/>
    <col min="2562" max="2562" width="14.28515625" style="10" bestFit="1" customWidth="1"/>
    <col min="2563" max="2816" width="9.140625" style="10"/>
    <col min="2817" max="2817" width="14.5703125" style="10" bestFit="1" customWidth="1"/>
    <col min="2818" max="2818" width="14.28515625" style="10" bestFit="1" customWidth="1"/>
    <col min="2819" max="3072" width="9.140625" style="10"/>
    <col min="3073" max="3073" width="14.5703125" style="10" bestFit="1" customWidth="1"/>
    <col min="3074" max="3074" width="14.28515625" style="10" bestFit="1" customWidth="1"/>
    <col min="3075" max="3328" width="9.140625" style="10"/>
    <col min="3329" max="3329" width="14.5703125" style="10" bestFit="1" customWidth="1"/>
    <col min="3330" max="3330" width="14.28515625" style="10" bestFit="1" customWidth="1"/>
    <col min="3331" max="3584" width="9.140625" style="10"/>
    <col min="3585" max="3585" width="14.5703125" style="10" bestFit="1" customWidth="1"/>
    <col min="3586" max="3586" width="14.28515625" style="10" bestFit="1" customWidth="1"/>
    <col min="3587" max="3840" width="9.140625" style="10"/>
    <col min="3841" max="3841" width="14.5703125" style="10" bestFit="1" customWidth="1"/>
    <col min="3842" max="3842" width="14.28515625" style="10" bestFit="1" customWidth="1"/>
    <col min="3843" max="4096" width="9.140625" style="10"/>
    <col min="4097" max="4097" width="14.5703125" style="10" bestFit="1" customWidth="1"/>
    <col min="4098" max="4098" width="14.28515625" style="10" bestFit="1" customWidth="1"/>
    <col min="4099" max="4352" width="9.140625" style="10"/>
    <col min="4353" max="4353" width="14.5703125" style="10" bestFit="1" customWidth="1"/>
    <col min="4354" max="4354" width="14.28515625" style="10" bestFit="1" customWidth="1"/>
    <col min="4355" max="4608" width="9.140625" style="10"/>
    <col min="4609" max="4609" width="14.5703125" style="10" bestFit="1" customWidth="1"/>
    <col min="4610" max="4610" width="14.28515625" style="10" bestFit="1" customWidth="1"/>
    <col min="4611" max="4864" width="9.140625" style="10"/>
    <col min="4865" max="4865" width="14.5703125" style="10" bestFit="1" customWidth="1"/>
    <col min="4866" max="4866" width="14.28515625" style="10" bestFit="1" customWidth="1"/>
    <col min="4867" max="5120" width="9.140625" style="10"/>
    <col min="5121" max="5121" width="14.5703125" style="10" bestFit="1" customWidth="1"/>
    <col min="5122" max="5122" width="14.28515625" style="10" bestFit="1" customWidth="1"/>
    <col min="5123" max="5376" width="9.140625" style="10"/>
    <col min="5377" max="5377" width="14.5703125" style="10" bestFit="1" customWidth="1"/>
    <col min="5378" max="5378" width="14.28515625" style="10" bestFit="1" customWidth="1"/>
    <col min="5379" max="5632" width="9.140625" style="10"/>
    <col min="5633" max="5633" width="14.5703125" style="10" bestFit="1" customWidth="1"/>
    <col min="5634" max="5634" width="14.28515625" style="10" bestFit="1" customWidth="1"/>
    <col min="5635" max="5888" width="9.140625" style="10"/>
    <col min="5889" max="5889" width="14.5703125" style="10" bestFit="1" customWidth="1"/>
    <col min="5890" max="5890" width="14.28515625" style="10" bestFit="1" customWidth="1"/>
    <col min="5891" max="6144" width="9.140625" style="10"/>
    <col min="6145" max="6145" width="14.5703125" style="10" bestFit="1" customWidth="1"/>
    <col min="6146" max="6146" width="14.28515625" style="10" bestFit="1" customWidth="1"/>
    <col min="6147" max="6400" width="9.140625" style="10"/>
    <col min="6401" max="6401" width="14.5703125" style="10" bestFit="1" customWidth="1"/>
    <col min="6402" max="6402" width="14.28515625" style="10" bestFit="1" customWidth="1"/>
    <col min="6403" max="6656" width="9.140625" style="10"/>
    <col min="6657" max="6657" width="14.5703125" style="10" bestFit="1" customWidth="1"/>
    <col min="6658" max="6658" width="14.28515625" style="10" bestFit="1" customWidth="1"/>
    <col min="6659" max="6912" width="9.140625" style="10"/>
    <col min="6913" max="6913" width="14.5703125" style="10" bestFit="1" customWidth="1"/>
    <col min="6914" max="6914" width="14.28515625" style="10" bestFit="1" customWidth="1"/>
    <col min="6915" max="7168" width="9.140625" style="10"/>
    <col min="7169" max="7169" width="14.5703125" style="10" bestFit="1" customWidth="1"/>
    <col min="7170" max="7170" width="14.28515625" style="10" bestFit="1" customWidth="1"/>
    <col min="7171" max="7424" width="9.140625" style="10"/>
    <col min="7425" max="7425" width="14.5703125" style="10" bestFit="1" customWidth="1"/>
    <col min="7426" max="7426" width="14.28515625" style="10" bestFit="1" customWidth="1"/>
    <col min="7427" max="7680" width="9.140625" style="10"/>
    <col min="7681" max="7681" width="14.5703125" style="10" bestFit="1" customWidth="1"/>
    <col min="7682" max="7682" width="14.28515625" style="10" bestFit="1" customWidth="1"/>
    <col min="7683" max="7936" width="9.140625" style="10"/>
    <col min="7937" max="7937" width="14.5703125" style="10" bestFit="1" customWidth="1"/>
    <col min="7938" max="7938" width="14.28515625" style="10" bestFit="1" customWidth="1"/>
    <col min="7939" max="8192" width="9.140625" style="10"/>
    <col min="8193" max="8193" width="14.5703125" style="10" bestFit="1" customWidth="1"/>
    <col min="8194" max="8194" width="14.28515625" style="10" bestFit="1" customWidth="1"/>
    <col min="8195" max="8448" width="9.140625" style="10"/>
    <col min="8449" max="8449" width="14.5703125" style="10" bestFit="1" customWidth="1"/>
    <col min="8450" max="8450" width="14.28515625" style="10" bestFit="1" customWidth="1"/>
    <col min="8451" max="8704" width="9.140625" style="10"/>
    <col min="8705" max="8705" width="14.5703125" style="10" bestFit="1" customWidth="1"/>
    <col min="8706" max="8706" width="14.28515625" style="10" bestFit="1" customWidth="1"/>
    <col min="8707" max="8960" width="9.140625" style="10"/>
    <col min="8961" max="8961" width="14.5703125" style="10" bestFit="1" customWidth="1"/>
    <col min="8962" max="8962" width="14.28515625" style="10" bestFit="1" customWidth="1"/>
    <col min="8963" max="9216" width="9.140625" style="10"/>
    <col min="9217" max="9217" width="14.5703125" style="10" bestFit="1" customWidth="1"/>
    <col min="9218" max="9218" width="14.28515625" style="10" bestFit="1" customWidth="1"/>
    <col min="9219" max="9472" width="9.140625" style="10"/>
    <col min="9473" max="9473" width="14.5703125" style="10" bestFit="1" customWidth="1"/>
    <col min="9474" max="9474" width="14.28515625" style="10" bestFit="1" customWidth="1"/>
    <col min="9475" max="9728" width="9.140625" style="10"/>
    <col min="9729" max="9729" width="14.5703125" style="10" bestFit="1" customWidth="1"/>
    <col min="9730" max="9730" width="14.28515625" style="10" bestFit="1" customWidth="1"/>
    <col min="9731" max="9984" width="9.140625" style="10"/>
    <col min="9985" max="9985" width="14.5703125" style="10" bestFit="1" customWidth="1"/>
    <col min="9986" max="9986" width="14.28515625" style="10" bestFit="1" customWidth="1"/>
    <col min="9987" max="10240" width="9.140625" style="10"/>
    <col min="10241" max="10241" width="14.5703125" style="10" bestFit="1" customWidth="1"/>
    <col min="10242" max="10242" width="14.28515625" style="10" bestFit="1" customWidth="1"/>
    <col min="10243" max="10496" width="9.140625" style="10"/>
    <col min="10497" max="10497" width="14.5703125" style="10" bestFit="1" customWidth="1"/>
    <col min="10498" max="10498" width="14.28515625" style="10" bestFit="1" customWidth="1"/>
    <col min="10499" max="10752" width="9.140625" style="10"/>
    <col min="10753" max="10753" width="14.5703125" style="10" bestFit="1" customWidth="1"/>
    <col min="10754" max="10754" width="14.28515625" style="10" bestFit="1" customWidth="1"/>
    <col min="10755" max="11008" width="9.140625" style="10"/>
    <col min="11009" max="11009" width="14.5703125" style="10" bestFit="1" customWidth="1"/>
    <col min="11010" max="11010" width="14.28515625" style="10" bestFit="1" customWidth="1"/>
    <col min="11011" max="11264" width="9.140625" style="10"/>
    <col min="11265" max="11265" width="14.5703125" style="10" bestFit="1" customWidth="1"/>
    <col min="11266" max="11266" width="14.28515625" style="10" bestFit="1" customWidth="1"/>
    <col min="11267" max="11520" width="9.140625" style="10"/>
    <col min="11521" max="11521" width="14.5703125" style="10" bestFit="1" customWidth="1"/>
    <col min="11522" max="11522" width="14.28515625" style="10" bestFit="1" customWidth="1"/>
    <col min="11523" max="11776" width="9.140625" style="10"/>
    <col min="11777" max="11777" width="14.5703125" style="10" bestFit="1" customWidth="1"/>
    <col min="11778" max="11778" width="14.28515625" style="10" bestFit="1" customWidth="1"/>
    <col min="11779" max="12032" width="9.140625" style="10"/>
    <col min="12033" max="12033" width="14.5703125" style="10" bestFit="1" customWidth="1"/>
    <col min="12034" max="12034" width="14.28515625" style="10" bestFit="1" customWidth="1"/>
    <col min="12035" max="12288" width="9.140625" style="10"/>
    <col min="12289" max="12289" width="14.5703125" style="10" bestFit="1" customWidth="1"/>
    <col min="12290" max="12290" width="14.28515625" style="10" bestFit="1" customWidth="1"/>
    <col min="12291" max="12544" width="9.140625" style="10"/>
    <col min="12545" max="12545" width="14.5703125" style="10" bestFit="1" customWidth="1"/>
    <col min="12546" max="12546" width="14.28515625" style="10" bestFit="1" customWidth="1"/>
    <col min="12547" max="12800" width="9.140625" style="10"/>
    <col min="12801" max="12801" width="14.5703125" style="10" bestFit="1" customWidth="1"/>
    <col min="12802" max="12802" width="14.28515625" style="10" bestFit="1" customWidth="1"/>
    <col min="12803" max="13056" width="9.140625" style="10"/>
    <col min="13057" max="13057" width="14.5703125" style="10" bestFit="1" customWidth="1"/>
    <col min="13058" max="13058" width="14.28515625" style="10" bestFit="1" customWidth="1"/>
    <col min="13059" max="13312" width="9.140625" style="10"/>
    <col min="13313" max="13313" width="14.5703125" style="10" bestFit="1" customWidth="1"/>
    <col min="13314" max="13314" width="14.28515625" style="10" bestFit="1" customWidth="1"/>
    <col min="13315" max="13568" width="9.140625" style="10"/>
    <col min="13569" max="13569" width="14.5703125" style="10" bestFit="1" customWidth="1"/>
    <col min="13570" max="13570" width="14.28515625" style="10" bestFit="1" customWidth="1"/>
    <col min="13571" max="13824" width="9.140625" style="10"/>
    <col min="13825" max="13825" width="14.5703125" style="10" bestFit="1" customWidth="1"/>
    <col min="13826" max="13826" width="14.28515625" style="10" bestFit="1" customWidth="1"/>
    <col min="13827" max="14080" width="9.140625" style="10"/>
    <col min="14081" max="14081" width="14.5703125" style="10" bestFit="1" customWidth="1"/>
    <col min="14082" max="14082" width="14.28515625" style="10" bestFit="1" customWidth="1"/>
    <col min="14083" max="14336" width="9.140625" style="10"/>
    <col min="14337" max="14337" width="14.5703125" style="10" bestFit="1" customWidth="1"/>
    <col min="14338" max="14338" width="14.28515625" style="10" bestFit="1" customWidth="1"/>
    <col min="14339" max="14592" width="9.140625" style="10"/>
    <col min="14593" max="14593" width="14.5703125" style="10" bestFit="1" customWidth="1"/>
    <col min="14594" max="14594" width="14.28515625" style="10" bestFit="1" customWidth="1"/>
    <col min="14595" max="14848" width="9.140625" style="10"/>
    <col min="14849" max="14849" width="14.5703125" style="10" bestFit="1" customWidth="1"/>
    <col min="14850" max="14850" width="14.28515625" style="10" bestFit="1" customWidth="1"/>
    <col min="14851" max="15104" width="9.140625" style="10"/>
    <col min="15105" max="15105" width="14.5703125" style="10" bestFit="1" customWidth="1"/>
    <col min="15106" max="15106" width="14.28515625" style="10" bestFit="1" customWidth="1"/>
    <col min="15107" max="15360" width="9.140625" style="10"/>
    <col min="15361" max="15361" width="14.5703125" style="10" bestFit="1" customWidth="1"/>
    <col min="15362" max="15362" width="14.28515625" style="10" bestFit="1" customWidth="1"/>
    <col min="15363" max="15616" width="9.140625" style="10"/>
    <col min="15617" max="15617" width="14.5703125" style="10" bestFit="1" customWidth="1"/>
    <col min="15618" max="15618" width="14.28515625" style="10" bestFit="1" customWidth="1"/>
    <col min="15619" max="15872" width="9.140625" style="10"/>
    <col min="15873" max="15873" width="14.5703125" style="10" bestFit="1" customWidth="1"/>
    <col min="15874" max="15874" width="14.28515625" style="10" bestFit="1" customWidth="1"/>
    <col min="15875" max="16128" width="9.140625" style="10"/>
    <col min="16129" max="16129" width="14.5703125" style="10" bestFit="1" customWidth="1"/>
    <col min="16130" max="16130" width="14.28515625" style="10" bestFit="1" customWidth="1"/>
    <col min="16131" max="16384" width="9.140625" style="10"/>
  </cols>
  <sheetData>
    <row r="1" spans="1:2">
      <c r="A1" s="10" t="s">
        <v>94</v>
      </c>
      <c r="B1" s="10" t="s">
        <v>95</v>
      </c>
    </row>
    <row r="2" spans="1:2">
      <c r="A2" s="10" t="s">
        <v>96</v>
      </c>
      <c r="B2" s="10" t="s">
        <v>97</v>
      </c>
    </row>
    <row r="3" spans="1:2">
      <c r="A3" s="10" t="s">
        <v>98</v>
      </c>
      <c r="B3" s="10" t="s">
        <v>99</v>
      </c>
    </row>
    <row r="4" spans="1:2">
      <c r="A4" s="10" t="s">
        <v>100</v>
      </c>
      <c r="B4" s="10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61</v>
      </c>
      <c r="B1" t="s">
        <v>62</v>
      </c>
      <c r="C1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"/>
    </sheetView>
  </sheetViews>
  <sheetFormatPr defaultRowHeight="12.75"/>
  <cols>
    <col min="1" max="1" width="15.5703125" customWidth="1"/>
    <col min="2" max="2" width="3.140625" customWidth="1"/>
    <col min="3" max="3" width="6.85546875" customWidth="1"/>
  </cols>
  <sheetData>
    <row r="1" spans="1:2">
      <c r="A1" t="s">
        <v>110</v>
      </c>
      <c r="B1">
        <v>1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Current Plan Report</vt:lpstr>
      <vt:lpstr>ReportCriteria</vt:lpstr>
      <vt:lpstr>ReportPeriodMap</vt:lpstr>
      <vt:lpstr>SWMETA2</vt:lpstr>
      <vt:lpstr>SWMETA3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avenugopal</cp:lastModifiedBy>
  <cp:lastPrinted>2007-04-09T19:34:25Z</cp:lastPrinted>
  <dcterms:created xsi:type="dcterms:W3CDTF">2005-03-12T00:59:49Z</dcterms:created>
  <dcterms:modified xsi:type="dcterms:W3CDTF">2013-08-02T06:08:54Z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